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64C30B8F-3BEF-4B82-9240-FD9308726327}" xr6:coauthVersionLast="45" xr6:coauthVersionMax="45" xr10:uidLastSave="{00000000-0000-0000-0000-000000000000}"/>
  <bookViews>
    <workbookView xWindow="-120" yWindow="-120" windowWidth="19440" windowHeight="15000" tabRatio="919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96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90" l="1"/>
  <c r="B2" i="83" l="1"/>
  <c r="B2" i="85" s="1"/>
  <c r="B2" i="75" s="1"/>
  <c r="B2" i="86" s="1"/>
  <c r="B2" i="52" s="1"/>
  <c r="B2" i="88" s="1"/>
  <c r="B2" i="73" s="1"/>
  <c r="B2" i="89" s="1"/>
  <c r="B2" i="94" s="1"/>
  <c r="B2" i="96" s="1"/>
  <c r="B2" i="90" l="1"/>
  <c r="L2" i="90"/>
  <c r="B2" i="64" s="1"/>
  <c r="B2" i="91" s="1"/>
  <c r="B2" i="93" s="1"/>
  <c r="B2" i="92" s="1"/>
  <c r="B2" i="95" s="1"/>
  <c r="B1" i="95" l="1"/>
  <c r="B1" i="92"/>
  <c r="B1" i="93"/>
  <c r="B1" i="91"/>
  <c r="B1" i="64"/>
  <c r="B1" i="90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E8" i="92"/>
  <c r="K8" i="92" s="1"/>
  <c r="K7" i="92" s="1"/>
  <c r="K21" i="92" s="1"/>
  <c r="M7" i="92"/>
  <c r="L7" i="92"/>
  <c r="L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8" i="92" l="1"/>
  <c r="N7" i="92" s="1"/>
  <c r="N21" i="92" s="1"/>
  <c r="N14" i="92"/>
  <c r="M21" i="92"/>
  <c r="E7" i="92"/>
  <c r="E21" i="92" s="1"/>
  <c r="C21" i="92"/>
  <c r="T21" i="64" l="1"/>
  <c r="U21" i="64"/>
  <c r="S21" i="64"/>
  <c r="C21" i="64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<sst xmlns="http://schemas.openxmlformats.org/spreadsheetml/2006/main" count="728" uniqueCount="518">
  <si>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</si>
  <si>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</si>
  <si>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</si>
  <si>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</si>
  <si>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</si>
  <si>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</si>
  <si>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</si>
  <si>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</si>
  <si>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</si>
  <si>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</si>
  <si>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</si>
  <si>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</si>
  <si>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</si>
  <si>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</si>
  <si>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</si>
  <si>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</si>
  <si>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</si>
  <si>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</si>
  <si>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</si>
  <si>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</si>
  <si>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</si>
  <si>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</si>
  <si>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</si>
  <si>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</si>
  <si>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</si>
  <si>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</si>
  <si>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</si>
  <si>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</si>
  <si>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</si>
  <si>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</si>
  <si>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</si>
  <si>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</si>
  <si>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</si>
  <si>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</si>
  <si>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</si>
  <si>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</si>
  <si>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</si>
  <si>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</si>
  <si>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</si>
  <si>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</si>
  <si>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</si>
  <si>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</si>
  <si>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</si>
  <si>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</si>
  <si>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</si>
  <si>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</si>
  <si>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</si>
  <si>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</si>
  <si>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</si>
  <si>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</si>
  <si>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</si>
  <si>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</si>
  <si>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</si>
  <si>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</si>
  <si>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</si>
  <si>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</si>
  <si>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</si>
  <si>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</si>
  <si>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</si>
  <si>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</si>
  <si>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</si>
  <si>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</si>
  <si>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</si>
  <si>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</si>
  <si>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</si>
  <si>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</si>
  <si>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</si>
  <si>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</si>
  <si>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</si>
  <si>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</si>
  <si>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</si>
  <si>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</si>
  <si>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</si>
  <si>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</si>
  <si>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</si>
  <si>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</si>
  <si>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</si>
  <si>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</si>
  <si>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</si>
  <si>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</si>
  <si>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</si>
  <si>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</si>
  <si>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</si>
  <si>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</si>
  <si>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</si>
  <si>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</si>
  <si>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</si>
  <si>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</si>
  <si>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</si>
  <si>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</si>
  <si>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</si>
  <si>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</si>
  <si>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</si>
  <si>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</si>
  <si>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</si>
  <si>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</si>
  <si>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</si>
  <si>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</si>
  <si>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</si>
  <si>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</si>
  <si>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</si>
  <si>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</si>
  <si>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</si>
  <si>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</si>
  <si>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</si>
  <si>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</si>
  <si>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</si>
  <si>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</si>
  <si>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</si>
  <si>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</si>
  <si>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</si>
  <si>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</si>
  <si>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</si>
  <si>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</si>
  <si>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</si>
  <si>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</si>
  <si>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</si>
  <si>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</si>
  <si>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</si>
  <si>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</si>
  <si>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</si>
  <si>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</si>
  <si>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</si>
  <si>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</si>
  <si>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</si>
  <si>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</si>
  <si>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</si>
  <si>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</si>
  <si>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</si>
  <si>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</si>
  <si>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</si>
  <si>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</si>
  <si>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</si>
  <si>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</si>
  <si>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</si>
  <si>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</si>
  <si>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</si>
  <si>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</si>
  <si>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</si>
  <si>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</si>
  <si>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</si>
  <si>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</si>
  <si>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</si>
  <si>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</si>
  <si>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</si>
  <si>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</si>
  <si>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</si>
  <si>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</si>
  <si>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</si>
  <si>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</si>
  <si>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</si>
  <si>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</si>
  <si>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</si>
  <si>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</si>
  <si>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</si>
  <si>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</si>
  <si>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</si>
  <si>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</si>
  <si>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</si>
  <si>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</si>
  <si>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</si>
  <si>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</si>
  <si>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</si>
  <si>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</si>
  <si>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</si>
  <si>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</si>
  <si>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</si>
  <si>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</si>
  <si>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</si>
  <si>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</si>
  <si>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</si>
  <si>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</si>
  <si>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</si>
  <si>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</si>
  <si>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</si>
  <si>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</si>
  <si>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</si>
  <si>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</si>
  <si>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</si>
  <si>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</si>
  <si>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</si>
  <si>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</si>
  <si>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</si>
  <si>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</si>
  <si>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</si>
  <si>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</si>
  <si>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</si>
  <si>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</si>
  <si>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</si>
  <si>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</si>
  <si>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</si>
  <si>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</si>
  <si>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</si>
  <si>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</si>
  <si>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</si>
  <si>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</si>
  <si>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</si>
  <si>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</si>
  <si>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</si>
  <si>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</si>
  <si>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</si>
  <si>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</si>
  <si>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</si>
  <si>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</si>
  <si>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</si>
  <si>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</si>
  <si>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</si>
  <si>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</si>
  <si>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</si>
  <si>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</si>
  <si>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</si>
  <si>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</si>
  <si>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</si>
  <si>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</si>
  <si>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</si>
  <si>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</si>
  <si>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</si>
  <si>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</si>
  <si>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</si>
  <si>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</si>
  <si>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</si>
  <si>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</si>
  <si>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</si>
  <si>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</si>
  <si>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</si>
  <si>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</si>
  <si>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</si>
  <si>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</si>
  <si>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</si>
  <si>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</si>
  <si>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</si>
  <si>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</si>
  <si>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</si>
  <si>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</si>
  <si>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</si>
  <si>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</si>
  <si>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</si>
  <si>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</si>
  <si>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</si>
  <si>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</si>
  <si>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</si>
  <si>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</si>
  <si>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</si>
  <si>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</si>
  <si>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</si>
  <si>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</si>
  <si>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</si>
  <si>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</si>
  <si>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</si>
  <si>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</si>
  <si>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</si>
  <si>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</si>
  <si>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</si>
  <si>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</si>
  <si>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</si>
  <si>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</si>
  <si>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</si>
  <si>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</si>
  <si>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</si>
  <si>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</si>
  <si>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</si>
  <si>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</si>
  <si>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</si>
  <si>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</si>
  <si>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</si>
  <si>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</si>
  <si>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</si>
  <si>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</si>
  <si>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</si>
  <si>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</si>
  <si>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</si>
  <si>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</si>
  <si>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</si>
  <si>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</si>
  <si>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</si>
  <si>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</si>
  <si>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</si>
  <si>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</si>
  <si>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</si>
  <si>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</si>
  <si>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</si>
  <si>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</si>
  <si>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</si>
  <si>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</si>
  <si>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</si>
  <si>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</si>
  <si>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</si>
  <si>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</si>
  <si>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</si>
  <si>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</si>
  <si>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</si>
  <si>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</si>
  <si>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</si>
  <si>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</si>
  <si>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</si>
  <si>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</si>
  <si>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</si>
  <si>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</si>
  <si>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</si>
  <si>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</si>
  <si>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</si>
  <si>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</si>
  <si>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</si>
  <si>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</si>
  <si>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</si>
  <si>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</si>
  <si>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</si>
  <si>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</si>
  <si>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</si>
  <si>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</si>
  <si>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</si>
  <si>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</si>
  <si>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</si>
  <si>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</si>
  <si>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</si>
  <si>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</si>
  <si>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</si>
  <si>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</si>
  <si>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</si>
  <si>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</si>
  <si>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</si>
  <si>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</si>
  <si>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</si>
  <si>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</si>
  <si>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</si>
  <si>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</si>
  <si>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</si>
  <si>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</si>
  <si>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</si>
  <si>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</si>
  <si>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</si>
  <si>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</si>
  <si>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</si>
  <si>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</si>
  <si>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</si>
  <si>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</si>
  <si>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</si>
  <si>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</si>
  <si>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</si>
  <si>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</si>
  <si>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</si>
  <si>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</si>
  <si>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</si>
  <si>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</si>
  <si>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</si>
  <si>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</si>
  <si>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</si>
  <si>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</si>
  <si>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</si>
  <si>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</si>
  <si>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</si>
  <si>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</si>
  <si>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</si>
  <si>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</si>
  <si>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</si>
  <si>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</si>
  <si>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</si>
  <si>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</si>
  <si>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</si>
  <si>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</si>
  <si>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</si>
  <si>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</si>
  <si>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</si>
  <si>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</si>
  <si>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</si>
  <si>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</si>
  <si>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</si>
  <si>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</si>
  <si>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</si>
  <si>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</si>
  <si>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</si>
  <si>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</si>
  <si>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</si>
  <si>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</si>
  <si>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</si>
  <si>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</si>
  <si>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</si>
  <si>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</si>
  <si>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</si>
  <si>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</si>
  <si>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</si>
  <si>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</si>
  <si>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</si>
  <si>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</si>
  <si>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</si>
  <si>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</si>
  <si>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</si>
  <si>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</si>
  <si>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</si>
  <si>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</si>
  <si>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</si>
  <si>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</si>
  <si>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</si>
  <si>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</si>
  <si>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</si>
  <si>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</si>
  <si>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</si>
  <si>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</si>
  <si>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</si>
  <si>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</si>
  <si>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</si>
  <si>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</si>
  <si>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</si>
  <si>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</si>
  <si>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</si>
  <si>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</si>
  <si>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</si>
  <si>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</si>
  <si>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</si>
  <si>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</si>
  <si>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</si>
  <si>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</si>
  <si>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</si>
  <si>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</si>
  <si>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</si>
  <si>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</si>
  <si>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</si>
  <si>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</si>
  <si>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</si>
  <si>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</si>
  <si>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</si>
  <si>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</si>
  <si>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</si>
  <si>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</si>
  <si>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</si>
  <si>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</si>
  <si>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</si>
  <si>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</si>
  <si>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</si>
  <si>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</si>
  <si>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</si>
  <si>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</si>
  <si>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</si>
  <si>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</si>
  <si>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</si>
  <si>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</si>
  <si>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</si>
  <si>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</si>
  <si>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</si>
  <si>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</si>
  <si>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</si>
  <si>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</si>
  <si>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</si>
  <si>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</si>
  <si>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</si>
  <si>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</si>
  <si>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</si>
  <si>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</si>
  <si>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</si>
  <si>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</si>
  <si>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</si>
  <si>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</si>
  <si>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</si>
  <si>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</si>
  <si>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</si>
  <si>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</si>
  <si>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</si>
  <si>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</si>
  <si>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</si>
  <si>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</si>
  <si>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</si>
  <si>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</si>
  <si>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</si>
  <si>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</si>
  <si>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</si>
  <si>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</si>
  <si>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</si>
  <si>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</si>
  <si>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</si>
  <si>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</si>
  <si>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</si>
  <si>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</si>
  <si>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</si>
  <si>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</si>
  <si>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</si>
  <si>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</si>
  <si>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</si>
  <si>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</si>
  <si>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</si>
  <si>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</si>
  <si>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</si>
  <si>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</si>
  <si>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</si>
  <si>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</si>
  <si>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Silk Road Bank</t>
  </si>
  <si>
    <t>www.silkroadbank.ge</t>
  </si>
  <si>
    <t>4Q 2018</t>
  </si>
  <si>
    <t>3Q 2018</t>
  </si>
  <si>
    <t>David Franz Borger, Germany</t>
  </si>
  <si>
    <t>Vasil Kenkishvili</t>
  </si>
  <si>
    <t>Mamuka Shurgaia</t>
  </si>
  <si>
    <t>Mzia Kokuashvili</t>
  </si>
  <si>
    <t>Natia Merabishvili</t>
  </si>
  <si>
    <t>George Gibradze</t>
  </si>
  <si>
    <t xml:space="preserve">JSC Silk Road Financial Group </t>
  </si>
  <si>
    <t xml:space="preserve">Giorgi Ramishvili </t>
  </si>
  <si>
    <t xml:space="preserve">Alexi Topuria </t>
  </si>
  <si>
    <t xml:space="preserve">David Franz Borger, Germany </t>
  </si>
  <si>
    <t>6.2.1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</si>
  <si>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</si>
  <si>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</si>
  <si>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</si>
  <si>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</si>
  <si>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N2</t>
  </si>
  <si>
    <t>table 9 (Capital), N6</t>
  </si>
  <si>
    <t>table 9 (Capital), N5</t>
  </si>
  <si>
    <t>1Q 2019</t>
  </si>
  <si>
    <t>Irakli Managadze</t>
  </si>
  <si>
    <t>I. Managadze</t>
  </si>
  <si>
    <t>E.Enoch</t>
  </si>
  <si>
    <t>2Q 2019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</si>
  <si>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</si>
  <si>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</si>
  <si>
    <t>3Q 2019</t>
  </si>
  <si>
    <t>Eli Enoch</t>
  </si>
  <si>
    <t>Prometheus Holdings (Malta) Limited (malta, C 41770)</t>
  </si>
  <si>
    <t>კოეფიციენტი</t>
  </si>
  <si>
    <t>თანხა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</si>
</sst>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85" fillId="0" borderId="104" xfId="0" applyFont="1" applyBorder="1"/>
    <xf numFmtId="14" fontId="2" fillId="0" borderId="0" xfId="0" applyNumberFormat="1" applyFont="1" applyAlignment="1">
      <alignment horizontal="left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3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112" fillId="2" borderId="104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112" fillId="2" borderId="104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4" fontId="84" fillId="0" borderId="0" xfId="0" applyNumberFormat="1" applyFont="1" applyAlignment="1">
      <alignment horizontal="left"/>
    </xf>
    <xf numFmtId="193" fontId="94" fillId="0" borderId="104" xfId="7" applyNumberFormat="1" applyFont="1" applyFill="1" applyBorder="1" applyAlignment="1" applyProtection="1">
      <alignment horizontal="right"/>
    </xf>
    <xf numFmtId="193" fontId="94" fillId="36" borderId="104" xfId="7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93" fontId="94" fillId="0" borderId="104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104" xfId="7" applyNumberFormat="1" applyFont="1" applyFill="1" applyBorder="1" applyAlignment="1" applyProtection="1">
      <alignment horizontal="right"/>
      <protection locked="0"/>
    </xf>
    <xf numFmtId="193" fontId="94" fillId="0" borderId="103" xfId="0" applyNumberFormat="1" applyFont="1" applyFill="1" applyBorder="1" applyAlignment="1" applyProtection="1">
      <alignment horizontal="right"/>
      <protection locked="0"/>
    </xf>
    <xf numFmtId="193" fontId="94" fillId="0" borderId="104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13" fillId="36" borderId="104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4" fillId="0" borderId="104" xfId="0" applyNumberFormat="1" applyFont="1" applyFill="1" applyBorder="1" applyAlignment="1">
      <alignment horizontal="center"/>
    </xf>
    <xf numFmtId="193" fontId="114" fillId="0" borderId="88" xfId="0" applyNumberFormat="1" applyFont="1" applyFill="1" applyBorder="1" applyAlignment="1">
      <alignment horizontal="center"/>
    </xf>
    <xf numFmtId="193" fontId="113" fillId="36" borderId="104" xfId="0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 applyProtection="1">
      <alignment horizontal="right"/>
      <protection locked="0"/>
    </xf>
    <xf numFmtId="193" fontId="113" fillId="0" borderId="104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13" fillId="0" borderId="104" xfId="0" applyNumberFormat="1" applyFont="1" applyFill="1" applyBorder="1" applyAlignment="1" applyProtection="1">
      <alignment horizontal="right" vertical="center"/>
      <protection locked="0"/>
    </xf>
    <xf numFmtId="193" fontId="11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4" fontId="85" fillId="0" borderId="0" xfId="0" applyNumberFormat="1" applyFont="1" applyAlignment="1">
      <alignment horizontal="left"/>
    </xf>
    <xf numFmtId="193" fontId="94" fillId="0" borderId="25" xfId="0" applyNumberFormat="1" applyFont="1" applyFill="1" applyBorder="1" applyAlignment="1" applyProtection="1">
      <alignment horizontal="right"/>
    </xf>
    <xf numFmtId="0" fontId="103" fillId="0" borderId="7" xfId="0" applyFont="1" applyBorder="1" applyAlignment="1">
      <alignment horizontal="center" vertical="center" wrapText="1"/>
    </xf>
    <xf numFmtId="3" fontId="104" fillId="36" borderId="104" xfId="0" applyNumberFormat="1" applyFont="1" applyFill="1" applyBorder="1" applyAlignment="1">
      <alignment vertical="center" wrapText="1"/>
    </xf>
    <xf numFmtId="3" fontId="104" fillId="0" borderId="104" xfId="0" applyNumberFormat="1" applyFont="1" applyBorder="1" applyAlignment="1">
      <alignment vertical="center" wrapText="1"/>
    </xf>
    <xf numFmtId="3" fontId="104" fillId="0" borderId="104" xfId="0" applyNumberFormat="1" applyFont="1" applyFill="1" applyBorder="1" applyAlignment="1">
      <alignment vertical="center" wrapText="1"/>
    </xf>
    <xf numFmtId="10" fontId="84" fillId="0" borderId="23" xfId="20962" applyNumberFormat="1" applyFont="1" applyBorder="1" applyAlignment="1"/>
    <xf numFmtId="0" fontId="2" fillId="0" borderId="93" xfId="0" applyFont="1" applyBorder="1" applyAlignment="1">
      <alignment vertical="center"/>
    </xf>
    <xf numFmtId="0" fontId="2" fillId="0" borderId="96" xfId="0" applyFont="1" applyBorder="1" applyAlignment="1">
      <alignment wrapText="1"/>
    </xf>
    <xf numFmtId="10" fontId="84" fillId="0" borderId="107" xfId="20962" applyNumberFormat="1" applyFont="1" applyBorder="1" applyAlignment="1"/>
    <xf numFmtId="14" fontId="2" fillId="0" borderId="0" xfId="11" applyNumberFormat="1" applyFont="1" applyFill="1" applyBorder="1" applyAlignment="1" applyProtection="1">
      <alignment horizontal="left"/>
    </xf>
    <xf numFmtId="0" fontId="46" fillId="0" borderId="0" xfId="11" applyFont="1" applyFill="1" applyBorder="1" applyAlignment="1" applyProtection="1">
      <alignment horizontal="right" vertical="center"/>
    </xf>
    <xf numFmtId="0" fontId="84" fillId="0" borderId="1" xfId="0" applyFont="1" applyBorder="1" applyAlignment="1">
      <alignment horizontal="left" wrapText="1"/>
    </xf>
    <xf numFmtId="14" fontId="94" fillId="0" borderId="0" xfId="11" applyNumberFormat="1" applyFont="1" applyFill="1" applyBorder="1" applyAlignment="1" applyProtection="1"/>
    <xf numFmtId="164" fontId="3" fillId="0" borderId="88" xfId="7" applyNumberFormat="1" applyFont="1" applyFill="1" applyBorder="1" applyAlignment="1">
      <alignment horizontal="right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6"/>
    </xf>
    <xf numFmtId="193" fontId="115" fillId="36" borderId="13" xfId="0" applyNumberFormat="1" applyFont="1" applyFill="1" applyBorder="1" applyAlignment="1">
      <alignment vertical="center"/>
    </xf>
    <xf numFmtId="0" fontId="84" fillId="0" borderId="108" xfId="0" applyFont="1" applyBorder="1" applyAlignment="1">
      <alignment wrapText="1"/>
    </xf>
    <xf numFmtId="193" fontId="117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0" fontId="84" fillId="0" borderId="12" xfId="0" applyFont="1" applyBorder="1" applyAlignment="1">
      <alignment horizontal="left" wrapText="1" indent="2"/>
    </xf>
    <xf numFmtId="193" fontId="115" fillId="0" borderId="14" xfId="0" applyNumberFormat="1" applyFont="1" applyBorder="1" applyAlignment="1">
      <alignment vertical="center"/>
    </xf>
    <xf numFmtId="193" fontId="117" fillId="36" borderId="62" xfId="0" applyNumberFormat="1" applyFont="1" applyFill="1" applyBorder="1" applyAlignment="1">
      <alignment vertical="center"/>
    </xf>
    <xf numFmtId="167" fontId="3" fillId="0" borderId="88" xfId="0" applyNumberFormat="1" applyFont="1" applyBorder="1" applyAlignment="1"/>
    <xf numFmtId="14" fontId="88" fillId="0" borderId="0" xfId="0" applyNumberFormat="1" applyFont="1" applyAlignment="1">
      <alignment horizontal="left"/>
    </xf>
    <xf numFmtId="193" fontId="3" fillId="0" borderId="104" xfId="0" applyNumberFormat="1" applyFont="1" applyBorder="1"/>
    <xf numFmtId="193" fontId="3" fillId="0" borderId="104" xfId="0" applyNumberFormat="1" applyFont="1" applyFill="1" applyBorder="1"/>
    <xf numFmtId="193" fontId="3" fillId="0" borderId="105" xfId="0" applyNumberFormat="1" applyFont="1" applyBorder="1"/>
    <xf numFmtId="43" fontId="9" fillId="37" borderId="0" xfId="7" applyFont="1" applyFill="1" applyBorder="1"/>
    <xf numFmtId="43" fontId="3" fillId="0" borderId="92" xfId="7" applyFont="1" applyFill="1" applyBorder="1" applyAlignment="1">
      <alignment vertical="center"/>
    </xf>
    <xf numFmtId="43" fontId="3" fillId="3" borderId="106" xfId="7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43" fontId="3" fillId="0" borderId="105" xfId="7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10" fontId="4" fillId="0" borderId="100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64" fontId="106" fillId="0" borderId="104" xfId="948" applyNumberFormat="1" applyFont="1" applyFill="1" applyBorder="1" applyAlignment="1" applyProtection="1">
      <alignment horizontal="right" vertical="center"/>
      <protection locked="0"/>
    </xf>
    <xf numFmtId="164" fontId="106" fillId="78" borderId="104" xfId="948" applyNumberFormat="1" applyFont="1" applyFill="1" applyBorder="1" applyAlignment="1" applyProtection="1">
      <alignment horizontal="right" vertical="center"/>
    </xf>
    <xf numFmtId="164" fontId="45" fillId="77" borderId="103" xfId="948" applyNumberFormat="1" applyFont="1" applyFill="1" applyBorder="1" applyAlignment="1" applyProtection="1">
      <alignment horizontal="right" vertical="center"/>
      <protection locked="0"/>
    </xf>
    <xf numFmtId="164" fontId="105" fillId="77" borderId="103" xfId="948" applyNumberFormat="1" applyFont="1" applyFill="1" applyBorder="1" applyAlignment="1" applyProtection="1">
      <alignment horizontal="right" vertical="center"/>
      <protection locked="0"/>
    </xf>
    <xf numFmtId="164" fontId="106" fillId="3" borderId="104" xfId="948" applyNumberFormat="1" applyFont="1" applyFill="1" applyBorder="1" applyAlignment="1" applyProtection="1">
      <alignment horizontal="right" vertical="center"/>
      <protection locked="0"/>
    </xf>
    <xf numFmtId="0" fontId="96" fillId="0" borderId="19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193" fontId="94" fillId="36" borderId="104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84" fillId="0" borderId="91" xfId="0" applyFont="1" applyBorder="1" applyAlignment="1"/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1" fontId="4" fillId="36" borderId="88" xfId="0" applyNumberFormat="1" applyFont="1" applyFill="1" applyBorder="1" applyAlignment="1">
      <alignment horizontal="right" vertical="center" wrapText="1"/>
    </xf>
    <xf numFmtId="164" fontId="100" fillId="0" borderId="88" xfId="7" applyNumberFormat="1" applyFont="1" applyFill="1" applyBorder="1" applyAlignment="1">
      <alignment horizontal="right" vertical="center" wrapText="1"/>
    </xf>
    <xf numFmtId="164" fontId="96" fillId="0" borderId="26" xfId="7" applyNumberFormat="1" applyFont="1" applyFill="1" applyBorder="1" applyAlignment="1" applyProtection="1">
      <alignment horizontal="right" vertical="center"/>
    </xf>
    <xf numFmtId="193" fontId="118" fillId="0" borderId="13" xfId="0" applyNumberFormat="1" applyFont="1" applyBorder="1" applyAlignment="1">
      <alignment vertical="center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164" fontId="3" fillId="36" borderId="26" xfId="7" applyNumberFormat="1" applyFont="1" applyFill="1" applyBorder="1"/>
    <xf numFmtId="0" fontId="84" fillId="0" borderId="1" xfId="0" applyFont="1" applyBorder="1"/>
    <xf numFmtId="0" fontId="46" fillId="0" borderId="1" xfId="0" applyFont="1" applyFill="1" applyBorder="1" applyAlignment="1">
      <alignment horizontal="center"/>
    </xf>
    <xf numFmtId="1" fontId="4" fillId="36" borderId="88" xfId="0" applyNumberFormat="1" applyFont="1" applyFill="1" applyBorder="1" applyAlignment="1">
      <alignment horizontal="center" vertical="center" wrapText="1"/>
    </xf>
    <xf numFmtId="3" fontId="3" fillId="0" borderId="92" xfId="0" applyNumberFormat="1" applyFont="1" applyFill="1" applyBorder="1" applyAlignment="1">
      <alignment vertical="center"/>
    </xf>
    <xf numFmtId="4" fontId="3" fillId="0" borderId="104" xfId="0" applyNumberFormat="1" applyFont="1" applyFill="1" applyBorder="1" applyAlignment="1">
      <alignment vertical="center"/>
    </xf>
    <xf numFmtId="4" fontId="3" fillId="0" borderId="106" xfId="0" applyNumberFormat="1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164" fontId="0" fillId="0" borderId="83" xfId="0" applyNumberFormat="1" applyBorder="1"/>
    <xf numFmtId="164" fontId="0" fillId="0" borderId="0" xfId="0" applyNumberFormat="1" applyBorder="1"/>
    <xf numFmtId="164" fontId="1" fillId="0" borderId="1" xfId="7" applyNumberFormat="1" applyFont="1" applyBorder="1"/>
    <xf numFmtId="10" fontId="106" fillId="78" borderId="104" xfId="20962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Normal="100" workbookViewId="0">
      <selection activeCell="B32" sqref="B3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58"/>
      <c r="B1" s="203" t="s">
        <v>350</v>
      </c>
      <c r="C1" s="158"/>
    </row>
    <row r="2" spans="1:3">
      <c r="A2" s="204">
        <v>1</v>
      </c>
      <c r="B2" s="348" t="s">
        <v>351</v>
      </c>
      <c r="C2" s="405" t="s">
        <v>484</v>
      </c>
    </row>
    <row r="3" spans="1:3">
      <c r="A3" s="204">
        <v>2</v>
      </c>
      <c r="B3" s="349" t="s">
        <v>347</v>
      </c>
      <c r="C3" s="405" t="s">
        <v>508</v>
      </c>
    </row>
    <row r="4" spans="1:3">
      <c r="A4" s="204">
        <v>3</v>
      </c>
      <c r="B4" s="350" t="s">
        <v>352</v>
      </c>
      <c r="C4" s="405" t="s">
        <v>509</v>
      </c>
    </row>
    <row r="5" spans="1:3">
      <c r="A5" s="205">
        <v>4</v>
      </c>
      <c r="B5" s="351" t="s">
        <v>348</v>
      </c>
      <c r="C5" s="401" t="s">
        <v>485</v>
      </c>
    </row>
    <row r="6" spans="1:3" s="206" customFormat="1" ht="45.75" customHeight="1">
      <c r="A6" s="530" t="s">
        <v>426</v>
      </c>
      <c r="B6" s="531"/>
      <c r="C6" s="531"/>
    </row>
    <row r="7" spans="1:3" ht="15">
      <c r="A7" s="207" t="s">
        <v>29</v>
      </c>
      <c r="B7" s="203" t="s">
        <v>349</v>
      </c>
    </row>
    <row r="8" spans="1:3">
      <c r="A8" s="158">
        <v>1</v>
      </c>
      <c r="B8" s="253" t="s">
        <v>20</v>
      </c>
    </row>
    <row r="9" spans="1:3">
      <c r="A9" s="158">
        <v>2</v>
      </c>
      <c r="B9" s="254" t="s">
        <v>21</v>
      </c>
    </row>
    <row r="10" spans="1:3">
      <c r="A10" s="158">
        <v>3</v>
      </c>
      <c r="B10" s="254" t="s">
        <v>22</v>
      </c>
    </row>
    <row r="11" spans="1:3">
      <c r="A11" s="158">
        <v>4</v>
      </c>
      <c r="B11" s="254" t="s">
        <v>23</v>
      </c>
      <c r="C11" s="86"/>
    </row>
    <row r="12" spans="1:3">
      <c r="A12" s="158">
        <v>5</v>
      </c>
      <c r="B12" s="254" t="s">
        <v>24</v>
      </c>
    </row>
    <row r="13" spans="1:3">
      <c r="A13" s="158">
        <v>6</v>
      </c>
      <c r="B13" s="255" t="s">
        <v>359</v>
      </c>
    </row>
    <row r="14" spans="1:3">
      <c r="A14" s="158">
        <v>7</v>
      </c>
      <c r="B14" s="254" t="s">
        <v>353</v>
      </c>
    </row>
    <row r="15" spans="1:3">
      <c r="A15" s="158">
        <v>8</v>
      </c>
      <c r="B15" s="254" t="s">
        <v>354</v>
      </c>
    </row>
    <row r="16" spans="1:3">
      <c r="A16" s="158">
        <v>9</v>
      </c>
      <c r="B16" s="254" t="s">
        <v>25</v>
      </c>
    </row>
    <row r="17" spans="1:2">
      <c r="A17" s="347" t="s">
        <v>425</v>
      </c>
      <c r="B17" s="346" t="s">
        <v>411</v>
      </c>
    </row>
    <row r="18" spans="1:2">
      <c r="A18" s="158">
        <v>10</v>
      </c>
      <c r="B18" s="254" t="s">
        <v>26</v>
      </c>
    </row>
    <row r="19" spans="1:2">
      <c r="A19" s="158">
        <v>11</v>
      </c>
      <c r="B19" s="255" t="s">
        <v>355</v>
      </c>
    </row>
    <row r="20" spans="1:2">
      <c r="A20" s="158">
        <v>12</v>
      </c>
      <c r="B20" s="255" t="s">
        <v>27</v>
      </c>
    </row>
    <row r="21" spans="1:2">
      <c r="A21" s="399">
        <v>13</v>
      </c>
      <c r="B21" s="400" t="s">
        <v>356</v>
      </c>
    </row>
    <row r="22" spans="1:2">
      <c r="A22" s="399">
        <v>14</v>
      </c>
      <c r="B22" s="401" t="s">
        <v>383</v>
      </c>
    </row>
    <row r="23" spans="1:2">
      <c r="A23" s="402">
        <v>15</v>
      </c>
      <c r="B23" s="403" t="s">
        <v>28</v>
      </c>
    </row>
    <row r="24" spans="1:2">
      <c r="A24" s="402">
        <v>15.1</v>
      </c>
      <c r="B24" s="404" t="s">
        <v>438</v>
      </c>
    </row>
    <row r="25" spans="1:2">
      <c r="A25" s="89"/>
      <c r="B25" s="15"/>
    </row>
    <row r="26" spans="1:2">
      <c r="A26" s="89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00000000-0004-0000-0000-000011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F46" sqref="F46"/>
    </sheetView>
  </sheetViews>
  <sheetFormatPr defaultColWidth="9.140625" defaultRowHeight="12.75"/>
  <cols>
    <col min="1" max="1" width="9.5703125" style="89" bestFit="1" customWidth="1"/>
    <col min="2" max="2" width="96.1406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Silk Road Bank</v>
      </c>
    </row>
    <row r="2" spans="1:3" s="78" customFormat="1" ht="15.75" customHeight="1">
      <c r="A2" s="78" t="s">
        <v>31</v>
      </c>
      <c r="B2" s="454">
        <f>'8. LI2'!B2</f>
        <v>43738</v>
      </c>
    </row>
    <row r="3" spans="1:3" s="78" customFormat="1" ht="15.75" customHeight="1"/>
    <row r="4" spans="1:3" ht="13.5" thickBot="1">
      <c r="A4" s="89" t="s">
        <v>251</v>
      </c>
      <c r="B4" s="139" t="s">
        <v>250</v>
      </c>
    </row>
    <row r="5" spans="1:3">
      <c r="A5" s="90" t="s">
        <v>6</v>
      </c>
      <c r="B5" s="91"/>
      <c r="C5" s="92" t="s">
        <v>73</v>
      </c>
    </row>
    <row r="6" spans="1:3">
      <c r="A6" s="93">
        <v>1</v>
      </c>
      <c r="B6" s="94" t="s">
        <v>249</v>
      </c>
      <c r="C6" s="505">
        <v>55043037.289999999</v>
      </c>
    </row>
    <row r="7" spans="1:3">
      <c r="A7" s="93">
        <v>2</v>
      </c>
      <c r="B7" s="95" t="s">
        <v>248</v>
      </c>
      <c r="C7" s="506">
        <v>61146400</v>
      </c>
    </row>
    <row r="8" spans="1:3">
      <c r="A8" s="93">
        <v>3</v>
      </c>
      <c r="B8" s="96" t="s">
        <v>247</v>
      </c>
      <c r="C8" s="506"/>
    </row>
    <row r="9" spans="1:3">
      <c r="A9" s="93">
        <v>4</v>
      </c>
      <c r="B9" s="96" t="s">
        <v>246</v>
      </c>
      <c r="C9" s="506"/>
    </row>
    <row r="10" spans="1:3">
      <c r="A10" s="93">
        <v>5</v>
      </c>
      <c r="B10" s="96" t="s">
        <v>245</v>
      </c>
      <c r="C10" s="506">
        <v>4982432.3</v>
      </c>
    </row>
    <row r="11" spans="1:3">
      <c r="A11" s="93">
        <v>6</v>
      </c>
      <c r="B11" s="97" t="s">
        <v>244</v>
      </c>
      <c r="C11" s="506">
        <v>-11085795.01</v>
      </c>
    </row>
    <row r="12" spans="1:3" s="64" customFormat="1">
      <c r="A12" s="93">
        <v>7</v>
      </c>
      <c r="B12" s="94" t="s">
        <v>243</v>
      </c>
      <c r="C12" s="507">
        <v>5023296.5599999996</v>
      </c>
    </row>
    <row r="13" spans="1:3" s="64" customFormat="1">
      <c r="A13" s="93">
        <v>8</v>
      </c>
      <c r="B13" s="98" t="s">
        <v>242</v>
      </c>
      <c r="C13" s="508">
        <v>4982432.3</v>
      </c>
    </row>
    <row r="14" spans="1:3" s="64" customFormat="1" ht="25.5">
      <c r="A14" s="93">
        <v>9</v>
      </c>
      <c r="B14" s="99" t="s">
        <v>241</v>
      </c>
      <c r="C14" s="508"/>
    </row>
    <row r="15" spans="1:3" s="64" customFormat="1">
      <c r="A15" s="93">
        <v>10</v>
      </c>
      <c r="B15" s="100" t="s">
        <v>240</v>
      </c>
      <c r="C15" s="508">
        <v>40864.260000000009</v>
      </c>
    </row>
    <row r="16" spans="1:3" s="64" customFormat="1">
      <c r="A16" s="93">
        <v>11</v>
      </c>
      <c r="B16" s="101" t="s">
        <v>239</v>
      </c>
      <c r="C16" s="508"/>
    </row>
    <row r="17" spans="1:3" s="64" customFormat="1">
      <c r="A17" s="93">
        <v>12</v>
      </c>
      <c r="B17" s="100" t="s">
        <v>238</v>
      </c>
      <c r="C17" s="508"/>
    </row>
    <row r="18" spans="1:3" s="64" customFormat="1">
      <c r="A18" s="93">
        <v>13</v>
      </c>
      <c r="B18" s="100" t="s">
        <v>237</v>
      </c>
      <c r="C18" s="508"/>
    </row>
    <row r="19" spans="1:3" s="64" customFormat="1">
      <c r="A19" s="93">
        <v>14</v>
      </c>
      <c r="B19" s="100" t="s">
        <v>236</v>
      </c>
      <c r="C19" s="508"/>
    </row>
    <row r="20" spans="1:3" s="64" customFormat="1">
      <c r="A20" s="93">
        <v>15</v>
      </c>
      <c r="B20" s="100" t="s">
        <v>235</v>
      </c>
      <c r="C20" s="508"/>
    </row>
    <row r="21" spans="1:3" s="64" customFormat="1" ht="25.5">
      <c r="A21" s="93">
        <v>16</v>
      </c>
      <c r="B21" s="99" t="s">
        <v>234</v>
      </c>
      <c r="C21" s="508"/>
    </row>
    <row r="22" spans="1:3" s="64" customFormat="1" ht="25.5">
      <c r="A22" s="93">
        <v>17</v>
      </c>
      <c r="B22" s="102" t="s">
        <v>233</v>
      </c>
      <c r="C22" s="508"/>
    </row>
    <row r="23" spans="1:3" s="64" customFormat="1" ht="25.5">
      <c r="A23" s="93">
        <v>18</v>
      </c>
      <c r="B23" s="99" t="s">
        <v>232</v>
      </c>
      <c r="C23" s="508"/>
    </row>
    <row r="24" spans="1:3" s="64" customFormat="1" ht="25.5">
      <c r="A24" s="93">
        <v>19</v>
      </c>
      <c r="B24" s="99" t="s">
        <v>209</v>
      </c>
      <c r="C24" s="508"/>
    </row>
    <row r="25" spans="1:3" s="64" customFormat="1">
      <c r="A25" s="93">
        <v>20</v>
      </c>
      <c r="B25" s="103" t="s">
        <v>231</v>
      </c>
      <c r="C25" s="508"/>
    </row>
    <row r="26" spans="1:3" s="64" customFormat="1">
      <c r="A26" s="93">
        <v>21</v>
      </c>
      <c r="B26" s="103" t="s">
        <v>230</v>
      </c>
      <c r="C26" s="508"/>
    </row>
    <row r="27" spans="1:3" s="64" customFormat="1" ht="25.5">
      <c r="A27" s="93">
        <v>22</v>
      </c>
      <c r="B27" s="103" t="s">
        <v>229</v>
      </c>
      <c r="C27" s="508"/>
    </row>
    <row r="28" spans="1:3" s="64" customFormat="1">
      <c r="A28" s="93">
        <v>23</v>
      </c>
      <c r="B28" s="104" t="s">
        <v>228</v>
      </c>
      <c r="C28" s="507">
        <v>50019740.729999997</v>
      </c>
    </row>
    <row r="29" spans="1:3" s="64" customFormat="1">
      <c r="A29" s="105"/>
      <c r="B29" s="106"/>
      <c r="C29" s="508"/>
    </row>
    <row r="30" spans="1:3" s="64" customFormat="1">
      <c r="A30" s="105">
        <v>24</v>
      </c>
      <c r="B30" s="104" t="s">
        <v>227</v>
      </c>
      <c r="C30" s="507">
        <v>0</v>
      </c>
    </row>
    <row r="31" spans="1:3" s="64" customFormat="1">
      <c r="A31" s="105">
        <v>25</v>
      </c>
      <c r="B31" s="96" t="s">
        <v>226</v>
      </c>
      <c r="C31" s="509">
        <v>0</v>
      </c>
    </row>
    <row r="32" spans="1:3" s="64" customFormat="1">
      <c r="A32" s="105">
        <v>26</v>
      </c>
      <c r="B32" s="107" t="s">
        <v>308</v>
      </c>
      <c r="C32" s="508"/>
    </row>
    <row r="33" spans="1:3" s="64" customFormat="1">
      <c r="A33" s="105">
        <v>27</v>
      </c>
      <c r="B33" s="107" t="s">
        <v>225</v>
      </c>
      <c r="C33" s="508"/>
    </row>
    <row r="34" spans="1:3" s="64" customFormat="1">
      <c r="A34" s="105">
        <v>28</v>
      </c>
      <c r="B34" s="96" t="s">
        <v>224</v>
      </c>
      <c r="C34" s="508"/>
    </row>
    <row r="35" spans="1:3" s="64" customFormat="1">
      <c r="A35" s="105">
        <v>29</v>
      </c>
      <c r="B35" s="104" t="s">
        <v>223</v>
      </c>
      <c r="C35" s="507">
        <v>0</v>
      </c>
    </row>
    <row r="36" spans="1:3" s="64" customFormat="1">
      <c r="A36" s="105">
        <v>30</v>
      </c>
      <c r="B36" s="99" t="s">
        <v>222</v>
      </c>
      <c r="C36" s="508"/>
    </row>
    <row r="37" spans="1:3" s="64" customFormat="1">
      <c r="A37" s="105">
        <v>31</v>
      </c>
      <c r="B37" s="100" t="s">
        <v>221</v>
      </c>
      <c r="C37" s="508"/>
    </row>
    <row r="38" spans="1:3" s="64" customFormat="1" ht="25.5">
      <c r="A38" s="105">
        <v>32</v>
      </c>
      <c r="B38" s="99" t="s">
        <v>220</v>
      </c>
      <c r="C38" s="508"/>
    </row>
    <row r="39" spans="1:3" s="64" customFormat="1" ht="25.5">
      <c r="A39" s="105">
        <v>33</v>
      </c>
      <c r="B39" s="99" t="s">
        <v>209</v>
      </c>
      <c r="C39" s="508"/>
    </row>
    <row r="40" spans="1:3" s="64" customFormat="1" ht="25.5">
      <c r="A40" s="105">
        <v>34</v>
      </c>
      <c r="B40" s="103" t="s">
        <v>219</v>
      </c>
      <c r="C40" s="508"/>
    </row>
    <row r="41" spans="1:3" s="64" customFormat="1">
      <c r="A41" s="105">
        <v>35</v>
      </c>
      <c r="B41" s="104" t="s">
        <v>218</v>
      </c>
      <c r="C41" s="507">
        <v>0</v>
      </c>
    </row>
    <row r="42" spans="1:3" s="64" customFormat="1">
      <c r="A42" s="105"/>
      <c r="B42" s="106"/>
      <c r="C42" s="508"/>
    </row>
    <row r="43" spans="1:3" s="64" customFormat="1">
      <c r="A43" s="105">
        <v>36</v>
      </c>
      <c r="B43" s="108" t="s">
        <v>217</v>
      </c>
      <c r="C43" s="507">
        <v>220619.93</v>
      </c>
    </row>
    <row r="44" spans="1:3" s="64" customFormat="1">
      <c r="A44" s="105">
        <v>37</v>
      </c>
      <c r="B44" s="96" t="s">
        <v>216</v>
      </c>
      <c r="C44" s="508"/>
    </row>
    <row r="45" spans="1:3" s="64" customFormat="1">
      <c r="A45" s="105">
        <v>38</v>
      </c>
      <c r="B45" s="96" t="s">
        <v>215</v>
      </c>
      <c r="C45" s="508"/>
    </row>
    <row r="46" spans="1:3" s="64" customFormat="1">
      <c r="A46" s="105">
        <v>39</v>
      </c>
      <c r="B46" s="96" t="s">
        <v>214</v>
      </c>
      <c r="C46" s="508">
        <v>220619.93</v>
      </c>
    </row>
    <row r="47" spans="1:3" s="64" customFormat="1">
      <c r="A47" s="105">
        <v>40</v>
      </c>
      <c r="B47" s="108" t="s">
        <v>213</v>
      </c>
      <c r="C47" s="507">
        <v>0</v>
      </c>
    </row>
    <row r="48" spans="1:3" s="64" customFormat="1">
      <c r="A48" s="105">
        <v>41</v>
      </c>
      <c r="B48" s="99" t="s">
        <v>212</v>
      </c>
      <c r="C48" s="508"/>
    </row>
    <row r="49" spans="1:3" s="64" customFormat="1">
      <c r="A49" s="105">
        <v>42</v>
      </c>
      <c r="B49" s="100" t="s">
        <v>211</v>
      </c>
      <c r="C49" s="508"/>
    </row>
    <row r="50" spans="1:3" s="64" customFormat="1" ht="25.5">
      <c r="A50" s="105">
        <v>43</v>
      </c>
      <c r="B50" s="99" t="s">
        <v>210</v>
      </c>
      <c r="C50" s="508"/>
    </row>
    <row r="51" spans="1:3" s="64" customFormat="1" ht="25.5">
      <c r="A51" s="105">
        <v>44</v>
      </c>
      <c r="B51" s="99" t="s">
        <v>209</v>
      </c>
      <c r="C51" s="508"/>
    </row>
    <row r="52" spans="1:3" s="64" customFormat="1" ht="13.5" thickBot="1">
      <c r="A52" s="109">
        <v>45</v>
      </c>
      <c r="B52" s="110" t="s">
        <v>208</v>
      </c>
      <c r="C52" s="510">
        <v>220619.93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workbookViewId="0">
      <selection activeCell="H17" sqref="H17"/>
    </sheetView>
  </sheetViews>
  <sheetFormatPr defaultColWidth="9.140625" defaultRowHeight="12.75"/>
  <cols>
    <col min="1" max="1" width="9.42578125" style="269" bestFit="1" customWidth="1"/>
    <col min="2" max="2" width="59" style="269" customWidth="1"/>
    <col min="3" max="3" width="16.7109375" style="269" bestFit="1" customWidth="1"/>
    <col min="4" max="4" width="13.28515625" style="269" bestFit="1" customWidth="1"/>
    <col min="5" max="16384" width="9.140625" style="269"/>
  </cols>
  <sheetData>
    <row r="1" spans="1:4" ht="15">
      <c r="A1" s="328" t="s">
        <v>30</v>
      </c>
      <c r="B1" s="329" t="str">
        <f>'Info '!C2</f>
        <v>JSC Silk Road Bank</v>
      </c>
    </row>
    <row r="2" spans="1:4" s="236" customFormat="1" ht="15.75" customHeight="1">
      <c r="A2" s="236" t="s">
        <v>31</v>
      </c>
      <c r="B2" s="457">
        <f>'9.Capital'!B2</f>
        <v>43738</v>
      </c>
    </row>
    <row r="3" spans="1:4" s="236" customFormat="1" ht="15.75" customHeight="1"/>
    <row r="4" spans="1:4" ht="13.5" thickBot="1">
      <c r="A4" s="288" t="s">
        <v>410</v>
      </c>
      <c r="B4" s="337" t="s">
        <v>411</v>
      </c>
    </row>
    <row r="5" spans="1:4" s="338" customFormat="1" ht="12.75" customHeight="1">
      <c r="A5" s="397"/>
      <c r="B5" s="398" t="s">
        <v>414</v>
      </c>
      <c r="C5" s="330" t="s">
        <v>412</v>
      </c>
      <c r="D5" s="331" t="s">
        <v>413</v>
      </c>
    </row>
    <row r="6" spans="1:4" s="339" customFormat="1">
      <c r="A6" s="332">
        <v>1</v>
      </c>
      <c r="B6" s="393" t="s">
        <v>415</v>
      </c>
      <c r="C6" s="393"/>
      <c r="D6" s="333"/>
    </row>
    <row r="7" spans="1:4" s="339" customFormat="1">
      <c r="A7" s="334" t="s">
        <v>401</v>
      </c>
      <c r="B7" s="394" t="s">
        <v>416</v>
      </c>
      <c r="C7" s="386">
        <v>4.4999999999999998E-2</v>
      </c>
      <c r="D7" s="458">
        <v>2914542.1311625801</v>
      </c>
    </row>
    <row r="8" spans="1:4" s="339" customFormat="1">
      <c r="A8" s="334" t="s">
        <v>402</v>
      </c>
      <c r="B8" s="394" t="s">
        <v>417</v>
      </c>
      <c r="C8" s="387">
        <v>0.06</v>
      </c>
      <c r="D8" s="458">
        <v>3886056.1748834397</v>
      </c>
    </row>
    <row r="9" spans="1:4" s="339" customFormat="1">
      <c r="A9" s="334" t="s">
        <v>403</v>
      </c>
      <c r="B9" s="394" t="s">
        <v>418</v>
      </c>
      <c r="C9" s="387">
        <v>0.08</v>
      </c>
      <c r="D9" s="458">
        <v>5181408.2331779199</v>
      </c>
    </row>
    <row r="10" spans="1:4" s="339" customFormat="1">
      <c r="A10" s="332" t="s">
        <v>404</v>
      </c>
      <c r="B10" s="393" t="s">
        <v>419</v>
      </c>
      <c r="C10" s="388"/>
      <c r="D10" s="511"/>
    </row>
    <row r="11" spans="1:4" s="340" customFormat="1">
      <c r="A11" s="335" t="s">
        <v>405</v>
      </c>
      <c r="B11" s="385" t="s">
        <v>420</v>
      </c>
      <c r="C11" s="389">
        <v>2.5000000000000001E-2</v>
      </c>
      <c r="D11" s="512">
        <v>1619190.0728681001</v>
      </c>
    </row>
    <row r="12" spans="1:4" s="340" customFormat="1">
      <c r="A12" s="335" t="s">
        <v>406</v>
      </c>
      <c r="B12" s="385" t="s">
        <v>421</v>
      </c>
      <c r="C12" s="389">
        <v>0</v>
      </c>
      <c r="D12" s="512">
        <v>0</v>
      </c>
    </row>
    <row r="13" spans="1:4" s="340" customFormat="1">
      <c r="A13" s="335" t="s">
        <v>407</v>
      </c>
      <c r="B13" s="385" t="s">
        <v>422</v>
      </c>
      <c r="C13" s="389">
        <v>0</v>
      </c>
      <c r="D13" s="512">
        <v>0</v>
      </c>
    </row>
    <row r="14" spans="1:4" s="340" customFormat="1">
      <c r="A14" s="332" t="s">
        <v>408</v>
      </c>
      <c r="B14" s="393" t="s">
        <v>483</v>
      </c>
      <c r="C14" s="390"/>
      <c r="D14" s="511"/>
    </row>
    <row r="15" spans="1:4" s="340" customFormat="1">
      <c r="A15" s="335">
        <v>3.1</v>
      </c>
      <c r="B15" s="385" t="s">
        <v>427</v>
      </c>
      <c r="C15" s="389">
        <v>2.8788856774883749E-2</v>
      </c>
      <c r="D15" s="512">
        <v>1864585.2439645326</v>
      </c>
    </row>
    <row r="16" spans="1:4" s="340" customFormat="1">
      <c r="A16" s="335">
        <v>3.2</v>
      </c>
      <c r="B16" s="385" t="s">
        <v>428</v>
      </c>
      <c r="C16" s="389">
        <v>3.8401430100757278E-2</v>
      </c>
      <c r="D16" s="512">
        <v>2487168.5761233768</v>
      </c>
    </row>
    <row r="17" spans="1:6" s="339" customFormat="1">
      <c r="A17" s="335">
        <v>3.3</v>
      </c>
      <c r="B17" s="385" t="s">
        <v>429</v>
      </c>
      <c r="C17" s="389">
        <v>0.17856976975116093</v>
      </c>
      <c r="D17" s="512">
        <v>11565535.939816885</v>
      </c>
    </row>
    <row r="18" spans="1:6" s="338" customFormat="1" ht="12.75" customHeight="1">
      <c r="A18" s="395"/>
      <c r="B18" s="396" t="s">
        <v>482</v>
      </c>
      <c r="C18" s="391" t="s">
        <v>516</v>
      </c>
      <c r="D18" s="520" t="s">
        <v>517</v>
      </c>
    </row>
    <row r="19" spans="1:6" s="339" customFormat="1">
      <c r="A19" s="336">
        <v>4</v>
      </c>
      <c r="B19" s="385" t="s">
        <v>423</v>
      </c>
      <c r="C19" s="389">
        <v>9.8788856774883749E-2</v>
      </c>
      <c r="D19" s="458">
        <v>6398317.4479952129</v>
      </c>
    </row>
    <row r="20" spans="1:6" s="339" customFormat="1">
      <c r="A20" s="336">
        <v>5</v>
      </c>
      <c r="B20" s="385" t="s">
        <v>140</v>
      </c>
      <c r="C20" s="389">
        <v>0.12340143010075727</v>
      </c>
      <c r="D20" s="458">
        <v>7992414.8238749169</v>
      </c>
    </row>
    <row r="21" spans="1:6" s="339" customFormat="1" ht="13.5" thickBot="1">
      <c r="A21" s="341" t="s">
        <v>409</v>
      </c>
      <c r="B21" s="342" t="s">
        <v>424</v>
      </c>
      <c r="C21" s="392">
        <v>0.28356976975116094</v>
      </c>
      <c r="D21" s="513">
        <v>18366134.245862905</v>
      </c>
    </row>
    <row r="22" spans="1:6">
      <c r="F22" s="28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zoomScale="70" zoomScaleNormal="7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26" sqref="G2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">
        <v>484</v>
      </c>
      <c r="E1" s="4"/>
      <c r="F1" s="4"/>
    </row>
    <row r="2" spans="1:6" s="78" customFormat="1" ht="15.75" customHeight="1">
      <c r="A2" s="2" t="s">
        <v>31</v>
      </c>
      <c r="B2" s="406">
        <f>'9.1. Capital Requirements'!B2</f>
        <v>43738</v>
      </c>
    </row>
    <row r="3" spans="1:6" s="78" customFormat="1" ht="15.75" customHeight="1">
      <c r="A3" s="111"/>
    </row>
    <row r="4" spans="1:6" s="78" customFormat="1" ht="15.75" customHeight="1" thickBot="1">
      <c r="A4" s="78" t="s">
        <v>86</v>
      </c>
      <c r="B4" s="227" t="s">
        <v>292</v>
      </c>
      <c r="D4" s="37" t="s">
        <v>73</v>
      </c>
    </row>
    <row r="5" spans="1:6" ht="25.5">
      <c r="A5" s="112" t="s">
        <v>6</v>
      </c>
      <c r="B5" s="258" t="s">
        <v>346</v>
      </c>
      <c r="C5" s="113" t="s">
        <v>93</v>
      </c>
      <c r="D5" s="114" t="s">
        <v>94</v>
      </c>
    </row>
    <row r="6" spans="1:6" ht="15">
      <c r="A6" s="82">
        <v>1</v>
      </c>
      <c r="B6" s="115" t="s">
        <v>35</v>
      </c>
      <c r="C6" s="459">
        <v>9670987.8900000006</v>
      </c>
      <c r="D6" s="116"/>
      <c r="E6" s="117"/>
    </row>
    <row r="7" spans="1:6" ht="15">
      <c r="A7" s="82">
        <v>2</v>
      </c>
      <c r="B7" s="118" t="s">
        <v>36</v>
      </c>
      <c r="C7" s="460">
        <v>10951921.859999999</v>
      </c>
      <c r="D7" s="119"/>
      <c r="E7" s="117"/>
    </row>
    <row r="8" spans="1:6" ht="15">
      <c r="A8" s="82">
        <v>3</v>
      </c>
      <c r="B8" s="118" t="s">
        <v>37</v>
      </c>
      <c r="C8" s="460">
        <v>13874699.6</v>
      </c>
      <c r="D8" s="119"/>
      <c r="E8" s="117"/>
    </row>
    <row r="9" spans="1:6" ht="15">
      <c r="A9" s="82">
        <v>4</v>
      </c>
      <c r="B9" s="118" t="s">
        <v>38</v>
      </c>
      <c r="C9" s="460">
        <v>0</v>
      </c>
      <c r="D9" s="119"/>
      <c r="E9" s="117"/>
    </row>
    <row r="10" spans="1:6" ht="15">
      <c r="A10" s="82">
        <v>5</v>
      </c>
      <c r="B10" s="118" t="s">
        <v>39</v>
      </c>
      <c r="C10" s="460">
        <v>17358427.84</v>
      </c>
      <c r="D10" s="119"/>
      <c r="E10" s="117"/>
    </row>
    <row r="11" spans="1:6" ht="15">
      <c r="A11" s="82">
        <v>6.1</v>
      </c>
      <c r="B11" s="228" t="s">
        <v>40</v>
      </c>
      <c r="C11" s="461">
        <v>17937314.169999998</v>
      </c>
      <c r="D11" s="120"/>
      <c r="E11" s="121"/>
    </row>
    <row r="12" spans="1:6" ht="15">
      <c r="A12" s="82">
        <v>6.2</v>
      </c>
      <c r="B12" s="229" t="s">
        <v>41</v>
      </c>
      <c r="C12" s="461">
        <v>-3148615.9799999995</v>
      </c>
      <c r="D12" s="120"/>
      <c r="E12" s="121"/>
    </row>
    <row r="13" spans="1:6" ht="15">
      <c r="A13" s="82" t="s">
        <v>498</v>
      </c>
      <c r="B13" s="462" t="s">
        <v>499</v>
      </c>
      <c r="C13" s="461">
        <v>-220354.02000000002</v>
      </c>
      <c r="D13" s="123" t="s">
        <v>500</v>
      </c>
      <c r="E13" s="117"/>
    </row>
    <row r="14" spans="1:6" ht="15">
      <c r="A14" s="82">
        <v>6</v>
      </c>
      <c r="B14" s="118" t="s">
        <v>42</v>
      </c>
      <c r="C14" s="463">
        <v>14788698.189999998</v>
      </c>
      <c r="D14" s="120"/>
      <c r="E14" s="117"/>
    </row>
    <row r="15" spans="1:6" ht="15">
      <c r="A15" s="82">
        <v>7</v>
      </c>
      <c r="B15" s="118" t="s">
        <v>43</v>
      </c>
      <c r="C15" s="460">
        <v>417190.42</v>
      </c>
      <c r="D15" s="119"/>
      <c r="E15" s="117"/>
    </row>
    <row r="16" spans="1:6" ht="15">
      <c r="A16" s="82">
        <v>8</v>
      </c>
      <c r="B16" s="256" t="s">
        <v>204</v>
      </c>
      <c r="C16" s="460">
        <v>648508.62</v>
      </c>
      <c r="D16" s="119"/>
      <c r="E16" s="117"/>
    </row>
    <row r="17" spans="1:5" ht="15">
      <c r="A17" s="82">
        <v>9</v>
      </c>
      <c r="B17" s="118" t="s">
        <v>44</v>
      </c>
      <c r="C17" s="460">
        <v>20000</v>
      </c>
      <c r="D17" s="119"/>
      <c r="E17" s="117"/>
    </row>
    <row r="18" spans="1:5" ht="15">
      <c r="A18" s="82">
        <v>9.1</v>
      </c>
      <c r="B18" s="122" t="s">
        <v>89</v>
      </c>
      <c r="C18" s="461"/>
      <c r="D18" s="119"/>
      <c r="E18" s="117"/>
    </row>
    <row r="19" spans="1:5" ht="15">
      <c r="A19" s="82">
        <v>9.1999999999999993</v>
      </c>
      <c r="B19" s="122" t="s">
        <v>90</v>
      </c>
      <c r="C19" s="461"/>
      <c r="D19" s="119"/>
      <c r="E19" s="117"/>
    </row>
    <row r="20" spans="1:5" ht="15">
      <c r="A20" s="82">
        <v>9.3000000000000007</v>
      </c>
      <c r="B20" s="230" t="s">
        <v>274</v>
      </c>
      <c r="C20" s="461"/>
      <c r="D20" s="119"/>
      <c r="E20" s="117"/>
    </row>
    <row r="21" spans="1:5" ht="15">
      <c r="A21" s="82">
        <v>10</v>
      </c>
      <c r="B21" s="118" t="s">
        <v>45</v>
      </c>
      <c r="C21" s="460">
        <v>14288971</v>
      </c>
      <c r="D21" s="119"/>
      <c r="E21" s="117"/>
    </row>
    <row r="22" spans="1:5" ht="15">
      <c r="A22" s="82">
        <v>10.1</v>
      </c>
      <c r="B22" s="122" t="s">
        <v>91</v>
      </c>
      <c r="C22" s="514">
        <v>40864.260000000009</v>
      </c>
      <c r="D22" s="123" t="s">
        <v>92</v>
      </c>
      <c r="E22" s="117"/>
    </row>
    <row r="23" spans="1:5" ht="15">
      <c r="A23" s="82">
        <v>11</v>
      </c>
      <c r="B23" s="124" t="s">
        <v>46</v>
      </c>
      <c r="C23" s="460">
        <v>1955089.97</v>
      </c>
      <c r="D23" s="125"/>
      <c r="E23" s="128"/>
    </row>
    <row r="24" spans="1:5" ht="15">
      <c r="A24" s="82">
        <v>11.1</v>
      </c>
      <c r="B24" s="464" t="s">
        <v>501</v>
      </c>
      <c r="C24" s="460">
        <v>-266.27000000000004</v>
      </c>
      <c r="D24" s="123" t="s">
        <v>500</v>
      </c>
      <c r="E24" s="117"/>
    </row>
    <row r="25" spans="1:5" ht="15">
      <c r="A25" s="82">
        <v>12</v>
      </c>
      <c r="B25" s="126" t="s">
        <v>47</v>
      </c>
      <c r="C25" s="465">
        <v>83974495.390000001</v>
      </c>
      <c r="D25" s="127"/>
      <c r="E25" s="117"/>
    </row>
    <row r="26" spans="1:5" ht="15">
      <c r="A26" s="82">
        <v>13</v>
      </c>
      <c r="B26" s="118" t="s">
        <v>49</v>
      </c>
      <c r="C26" s="466">
        <v>0</v>
      </c>
      <c r="D26" s="129"/>
      <c r="E26" s="117"/>
    </row>
    <row r="27" spans="1:5" ht="15">
      <c r="A27" s="82">
        <v>14</v>
      </c>
      <c r="B27" s="118" t="s">
        <v>50</v>
      </c>
      <c r="C27" s="466">
        <v>25093733.59</v>
      </c>
      <c r="D27" s="119"/>
      <c r="E27" s="117"/>
    </row>
    <row r="28" spans="1:5" ht="15">
      <c r="A28" s="82">
        <v>15</v>
      </c>
      <c r="B28" s="118" t="s">
        <v>51</v>
      </c>
      <c r="C28" s="466">
        <v>1373546.31</v>
      </c>
      <c r="D28" s="119"/>
      <c r="E28" s="117"/>
    </row>
    <row r="29" spans="1:5" ht="15">
      <c r="A29" s="82">
        <v>16</v>
      </c>
      <c r="B29" s="118" t="s">
        <v>52</v>
      </c>
      <c r="C29" s="466">
        <v>1014046.56</v>
      </c>
      <c r="D29" s="119"/>
      <c r="E29" s="117"/>
    </row>
    <row r="30" spans="1:5" ht="15">
      <c r="A30" s="82">
        <v>17</v>
      </c>
      <c r="B30" s="118" t="s">
        <v>53</v>
      </c>
      <c r="C30" s="466">
        <v>0</v>
      </c>
      <c r="D30" s="119"/>
      <c r="E30" s="117"/>
    </row>
    <row r="31" spans="1:5" ht="15">
      <c r="A31" s="82">
        <v>18</v>
      </c>
      <c r="B31" s="118" t="s">
        <v>54</v>
      </c>
      <c r="C31" s="466">
        <v>0</v>
      </c>
      <c r="D31" s="119"/>
      <c r="E31" s="117"/>
    </row>
    <row r="32" spans="1:5" ht="15">
      <c r="A32" s="82">
        <v>19</v>
      </c>
      <c r="B32" s="118" t="s">
        <v>55</v>
      </c>
      <c r="C32" s="466">
        <v>57362.79</v>
      </c>
      <c r="D32" s="119"/>
      <c r="E32" s="117"/>
    </row>
    <row r="33" spans="1:5" ht="15">
      <c r="A33" s="82">
        <v>20</v>
      </c>
      <c r="B33" s="118" t="s">
        <v>56</v>
      </c>
      <c r="C33" s="466">
        <v>1392768.3</v>
      </c>
      <c r="D33" s="119"/>
      <c r="E33" s="117"/>
    </row>
    <row r="34" spans="1:5" ht="15">
      <c r="A34" s="82">
        <v>20.100000000000001</v>
      </c>
      <c r="B34" s="467" t="s">
        <v>502</v>
      </c>
      <c r="C34" s="468">
        <v>-591</v>
      </c>
      <c r="D34" s="125"/>
      <c r="E34" s="128"/>
    </row>
    <row r="35" spans="1:5" ht="15">
      <c r="A35" s="82">
        <v>21</v>
      </c>
      <c r="B35" s="124" t="s">
        <v>57</v>
      </c>
      <c r="C35" s="468">
        <v>0</v>
      </c>
      <c r="D35" s="125"/>
      <c r="E35" s="117"/>
    </row>
    <row r="36" spans="1:5" ht="15">
      <c r="A36" s="82">
        <v>22</v>
      </c>
      <c r="B36" s="126" t="s">
        <v>58</v>
      </c>
      <c r="C36" s="465">
        <v>28931457.549999997</v>
      </c>
      <c r="D36" s="127"/>
      <c r="E36" s="117"/>
    </row>
    <row r="37" spans="1:5" ht="15">
      <c r="A37" s="82">
        <v>23</v>
      </c>
      <c r="B37" s="124" t="s">
        <v>60</v>
      </c>
      <c r="C37" s="460">
        <v>61146400</v>
      </c>
      <c r="D37" s="123" t="s">
        <v>503</v>
      </c>
      <c r="E37" s="117"/>
    </row>
    <row r="38" spans="1:5" ht="15">
      <c r="A38" s="82">
        <v>24</v>
      </c>
      <c r="B38" s="124" t="s">
        <v>61</v>
      </c>
      <c r="C38" s="460"/>
      <c r="D38" s="119"/>
      <c r="E38" s="117"/>
    </row>
    <row r="39" spans="1:5" ht="15">
      <c r="A39" s="82">
        <v>25</v>
      </c>
      <c r="B39" s="124" t="s">
        <v>62</v>
      </c>
      <c r="C39" s="460"/>
      <c r="D39" s="119"/>
      <c r="E39" s="117"/>
    </row>
    <row r="40" spans="1:5" ht="15">
      <c r="A40" s="82">
        <v>26</v>
      </c>
      <c r="B40" s="124" t="s">
        <v>63</v>
      </c>
      <c r="C40" s="460"/>
      <c r="D40" s="119"/>
      <c r="E40" s="117"/>
    </row>
    <row r="41" spans="1:5" ht="15">
      <c r="A41" s="82">
        <v>27</v>
      </c>
      <c r="B41" s="124" t="s">
        <v>64</v>
      </c>
      <c r="C41" s="460"/>
      <c r="D41" s="119"/>
      <c r="E41" s="128"/>
    </row>
    <row r="42" spans="1:5" ht="15">
      <c r="A42" s="82">
        <v>28</v>
      </c>
      <c r="B42" s="124" t="s">
        <v>65</v>
      </c>
      <c r="C42" s="460">
        <v>-11085795.01</v>
      </c>
      <c r="D42" s="123" t="s">
        <v>504</v>
      </c>
    </row>
    <row r="43" spans="1:5" ht="15">
      <c r="A43" s="82">
        <v>29</v>
      </c>
      <c r="B43" s="124" t="s">
        <v>66</v>
      </c>
      <c r="C43" s="460">
        <v>4982432.3</v>
      </c>
      <c r="D43" s="123" t="s">
        <v>505</v>
      </c>
    </row>
    <row r="44" spans="1:5" ht="15.75" thickBot="1">
      <c r="A44" s="130">
        <v>30</v>
      </c>
      <c r="B44" s="131" t="s">
        <v>272</v>
      </c>
      <c r="C44" s="469">
        <v>55043037.289999999</v>
      </c>
      <c r="D44" s="1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85" zoomScaleNormal="85" workbookViewId="0">
      <pane xSplit="1" ySplit="4" topLeftCell="H5" activePane="bottomRight" state="frozen"/>
      <selection activeCell="B9" sqref="B9"/>
      <selection pane="topRight" activeCell="B9" sqref="B9"/>
      <selection pane="bottomLeft" activeCell="B9" sqref="B9"/>
      <selection pane="bottomRight" activeCell="R30" sqref="R3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30</v>
      </c>
      <c r="B1" s="4" t="str">
        <f>'Info '!C2</f>
        <v>JSC Silk Road Bank</v>
      </c>
      <c r="L1" s="35" t="str">
        <f>'10. CC2'!B1</f>
        <v>JSC Silk Road Bank</v>
      </c>
    </row>
    <row r="2" spans="1:19">
      <c r="A2" s="2" t="s">
        <v>31</v>
      </c>
      <c r="B2" s="419">
        <f>'10. CC2'!B2</f>
        <v>43738</v>
      </c>
      <c r="L2" s="471">
        <f>'10. CC2'!B2</f>
        <v>43738</v>
      </c>
    </row>
    <row r="4" spans="1:19" ht="26.25" thickBot="1">
      <c r="A4" s="4" t="s">
        <v>254</v>
      </c>
      <c r="B4" s="277" t="s">
        <v>381</v>
      </c>
    </row>
    <row r="5" spans="1:19" s="266" customFormat="1">
      <c r="A5" s="261"/>
      <c r="B5" s="262"/>
      <c r="C5" s="263" t="s">
        <v>0</v>
      </c>
      <c r="D5" s="263" t="s">
        <v>1</v>
      </c>
      <c r="E5" s="263" t="s">
        <v>2</v>
      </c>
      <c r="F5" s="263" t="s">
        <v>3</v>
      </c>
      <c r="G5" s="263" t="s">
        <v>4</v>
      </c>
      <c r="H5" s="263" t="s">
        <v>5</v>
      </c>
      <c r="I5" s="263" t="s">
        <v>8</v>
      </c>
      <c r="J5" s="263" t="s">
        <v>9</v>
      </c>
      <c r="K5" s="263" t="s">
        <v>10</v>
      </c>
      <c r="L5" s="263" t="s">
        <v>11</v>
      </c>
      <c r="M5" s="263" t="s">
        <v>12</v>
      </c>
      <c r="N5" s="263" t="s">
        <v>13</v>
      </c>
      <c r="O5" s="263" t="s">
        <v>364</v>
      </c>
      <c r="P5" s="263" t="s">
        <v>365</v>
      </c>
      <c r="Q5" s="263" t="s">
        <v>366</v>
      </c>
      <c r="R5" s="264" t="s">
        <v>367</v>
      </c>
      <c r="S5" s="265" t="s">
        <v>368</v>
      </c>
    </row>
    <row r="6" spans="1:19" s="266" customFormat="1" ht="99" customHeight="1">
      <c r="A6" s="267"/>
      <c r="B6" s="556" t="s">
        <v>369</v>
      </c>
      <c r="C6" s="552">
        <v>0</v>
      </c>
      <c r="D6" s="553"/>
      <c r="E6" s="552">
        <v>0.2</v>
      </c>
      <c r="F6" s="553"/>
      <c r="G6" s="552">
        <v>0.35</v>
      </c>
      <c r="H6" s="553"/>
      <c r="I6" s="552">
        <v>0.5</v>
      </c>
      <c r="J6" s="553"/>
      <c r="K6" s="552">
        <v>0.75</v>
      </c>
      <c r="L6" s="553"/>
      <c r="M6" s="552">
        <v>1</v>
      </c>
      <c r="N6" s="553"/>
      <c r="O6" s="552">
        <v>1.5</v>
      </c>
      <c r="P6" s="553"/>
      <c r="Q6" s="552">
        <v>2.5</v>
      </c>
      <c r="R6" s="553"/>
      <c r="S6" s="554" t="s">
        <v>253</v>
      </c>
    </row>
    <row r="7" spans="1:19" s="266" customFormat="1" ht="30.75" customHeight="1">
      <c r="A7" s="267"/>
      <c r="B7" s="557"/>
      <c r="C7" s="257" t="s">
        <v>256</v>
      </c>
      <c r="D7" s="257" t="s">
        <v>255</v>
      </c>
      <c r="E7" s="257" t="s">
        <v>256</v>
      </c>
      <c r="F7" s="257" t="s">
        <v>255</v>
      </c>
      <c r="G7" s="257" t="s">
        <v>256</v>
      </c>
      <c r="H7" s="257" t="s">
        <v>255</v>
      </c>
      <c r="I7" s="257" t="s">
        <v>256</v>
      </c>
      <c r="J7" s="257" t="s">
        <v>255</v>
      </c>
      <c r="K7" s="257" t="s">
        <v>256</v>
      </c>
      <c r="L7" s="257" t="s">
        <v>255</v>
      </c>
      <c r="M7" s="257" t="s">
        <v>256</v>
      </c>
      <c r="N7" s="257" t="s">
        <v>255</v>
      </c>
      <c r="O7" s="257" t="s">
        <v>256</v>
      </c>
      <c r="P7" s="257" t="s">
        <v>255</v>
      </c>
      <c r="Q7" s="257" t="s">
        <v>256</v>
      </c>
      <c r="R7" s="257" t="s">
        <v>255</v>
      </c>
      <c r="S7" s="555"/>
    </row>
    <row r="8" spans="1:19" s="135" customFormat="1">
      <c r="A8" s="133">
        <v>1</v>
      </c>
      <c r="B8" s="1" t="s">
        <v>96</v>
      </c>
      <c r="C8" s="515">
        <v>21821047.190000001</v>
      </c>
      <c r="D8" s="515"/>
      <c r="E8" s="515">
        <v>0</v>
      </c>
      <c r="F8" s="516"/>
      <c r="G8" s="515">
        <v>0</v>
      </c>
      <c r="H8" s="515"/>
      <c r="I8" s="515">
        <v>0</v>
      </c>
      <c r="J8" s="515"/>
      <c r="K8" s="515">
        <v>0</v>
      </c>
      <c r="L8" s="515"/>
      <c r="M8" s="515">
        <v>5812851.5200000005</v>
      </c>
      <c r="N8" s="515"/>
      <c r="O8" s="515">
        <v>0</v>
      </c>
      <c r="P8" s="515"/>
      <c r="Q8" s="515">
        <v>0</v>
      </c>
      <c r="R8" s="516"/>
      <c r="S8" s="470">
        <v>5812851.5200000005</v>
      </c>
    </row>
    <row r="9" spans="1:19" s="135" customFormat="1">
      <c r="A9" s="133">
        <v>2</v>
      </c>
      <c r="B9" s="1" t="s">
        <v>97</v>
      </c>
      <c r="C9" s="515">
        <v>0</v>
      </c>
      <c r="D9" s="515"/>
      <c r="E9" s="515">
        <v>0</v>
      </c>
      <c r="F9" s="515"/>
      <c r="G9" s="515">
        <v>0</v>
      </c>
      <c r="H9" s="515"/>
      <c r="I9" s="515">
        <v>0</v>
      </c>
      <c r="J9" s="515"/>
      <c r="K9" s="515">
        <v>0</v>
      </c>
      <c r="L9" s="515"/>
      <c r="M9" s="515">
        <v>0</v>
      </c>
      <c r="N9" s="515"/>
      <c r="O9" s="515">
        <v>0</v>
      </c>
      <c r="P9" s="515"/>
      <c r="Q9" s="515">
        <v>0</v>
      </c>
      <c r="R9" s="516"/>
      <c r="S9" s="470">
        <v>0</v>
      </c>
    </row>
    <row r="10" spans="1:19" s="135" customFormat="1">
      <c r="A10" s="133">
        <v>3</v>
      </c>
      <c r="B10" s="1" t="s">
        <v>275</v>
      </c>
      <c r="C10" s="515">
        <v>0</v>
      </c>
      <c r="D10" s="515"/>
      <c r="E10" s="515">
        <v>0</v>
      </c>
      <c r="F10" s="515"/>
      <c r="G10" s="515">
        <v>0</v>
      </c>
      <c r="H10" s="515"/>
      <c r="I10" s="515">
        <v>0</v>
      </c>
      <c r="J10" s="515"/>
      <c r="K10" s="515">
        <v>0</v>
      </c>
      <c r="L10" s="515"/>
      <c r="M10" s="515">
        <v>0</v>
      </c>
      <c r="N10" s="515"/>
      <c r="O10" s="515">
        <v>0</v>
      </c>
      <c r="P10" s="515"/>
      <c r="Q10" s="515">
        <v>0</v>
      </c>
      <c r="R10" s="516"/>
      <c r="S10" s="470">
        <v>0</v>
      </c>
    </row>
    <row r="11" spans="1:19" s="135" customFormat="1">
      <c r="A11" s="133">
        <v>4</v>
      </c>
      <c r="B11" s="1" t="s">
        <v>98</v>
      </c>
      <c r="C11" s="515">
        <v>0</v>
      </c>
      <c r="D11" s="515"/>
      <c r="E11" s="515">
        <v>0</v>
      </c>
      <c r="F11" s="515"/>
      <c r="G11" s="515">
        <v>0</v>
      </c>
      <c r="H11" s="515"/>
      <c r="I11" s="515">
        <v>0</v>
      </c>
      <c r="J11" s="515"/>
      <c r="K11" s="515">
        <v>0</v>
      </c>
      <c r="L11" s="515"/>
      <c r="M11" s="515">
        <v>0</v>
      </c>
      <c r="N11" s="515"/>
      <c r="O11" s="515">
        <v>0</v>
      </c>
      <c r="P11" s="515"/>
      <c r="Q11" s="515">
        <v>0</v>
      </c>
      <c r="R11" s="516"/>
      <c r="S11" s="470">
        <v>0</v>
      </c>
    </row>
    <row r="12" spans="1:19" s="135" customFormat="1">
      <c r="A12" s="133">
        <v>5</v>
      </c>
      <c r="B12" s="1" t="s">
        <v>99</v>
      </c>
      <c r="C12" s="515">
        <v>0</v>
      </c>
      <c r="D12" s="515"/>
      <c r="E12" s="515">
        <v>0</v>
      </c>
      <c r="F12" s="515"/>
      <c r="G12" s="515">
        <v>0</v>
      </c>
      <c r="H12" s="515"/>
      <c r="I12" s="515">
        <v>0</v>
      </c>
      <c r="J12" s="515"/>
      <c r="K12" s="515">
        <v>0</v>
      </c>
      <c r="L12" s="515"/>
      <c r="M12" s="515">
        <v>0</v>
      </c>
      <c r="N12" s="515"/>
      <c r="O12" s="515">
        <v>0</v>
      </c>
      <c r="P12" s="515"/>
      <c r="Q12" s="515">
        <v>0</v>
      </c>
      <c r="R12" s="516"/>
      <c r="S12" s="470">
        <v>0</v>
      </c>
    </row>
    <row r="13" spans="1:19" s="135" customFormat="1">
      <c r="A13" s="133">
        <v>6</v>
      </c>
      <c r="B13" s="1" t="s">
        <v>100</v>
      </c>
      <c r="C13" s="515">
        <v>0</v>
      </c>
      <c r="D13" s="515"/>
      <c r="E13" s="515">
        <v>267541.83999999997</v>
      </c>
      <c r="F13" s="515"/>
      <c r="G13" s="515">
        <v>0</v>
      </c>
      <c r="H13" s="515"/>
      <c r="I13" s="515">
        <v>0</v>
      </c>
      <c r="J13" s="515"/>
      <c r="K13" s="515">
        <v>0</v>
      </c>
      <c r="L13" s="515"/>
      <c r="M13" s="515">
        <v>13606748.359999999</v>
      </c>
      <c r="N13" s="515"/>
      <c r="O13" s="515">
        <v>0</v>
      </c>
      <c r="P13" s="515"/>
      <c r="Q13" s="515">
        <v>0</v>
      </c>
      <c r="R13" s="516"/>
      <c r="S13" s="470">
        <v>13660256.728</v>
      </c>
    </row>
    <row r="14" spans="1:19" s="135" customFormat="1">
      <c r="A14" s="133">
        <v>7</v>
      </c>
      <c r="B14" s="1" t="s">
        <v>101</v>
      </c>
      <c r="C14" s="515">
        <v>0</v>
      </c>
      <c r="D14" s="515"/>
      <c r="E14" s="515">
        <v>0</v>
      </c>
      <c r="F14" s="515"/>
      <c r="G14" s="515">
        <v>0</v>
      </c>
      <c r="H14" s="515"/>
      <c r="I14" s="515">
        <v>0</v>
      </c>
      <c r="J14" s="515"/>
      <c r="K14" s="515">
        <v>0</v>
      </c>
      <c r="L14" s="515"/>
      <c r="M14" s="515">
        <v>7427784.8600000003</v>
      </c>
      <c r="N14" s="515">
        <v>29552</v>
      </c>
      <c r="O14" s="515">
        <v>0</v>
      </c>
      <c r="P14" s="515"/>
      <c r="Q14" s="515">
        <v>0</v>
      </c>
      <c r="R14" s="516"/>
      <c r="S14" s="470">
        <v>7457336.8600000003</v>
      </c>
    </row>
    <row r="15" spans="1:19" s="135" customFormat="1">
      <c r="A15" s="133">
        <v>8</v>
      </c>
      <c r="B15" s="1" t="s">
        <v>102</v>
      </c>
      <c r="C15" s="515">
        <v>0</v>
      </c>
      <c r="D15" s="515"/>
      <c r="E15" s="515">
        <v>0</v>
      </c>
      <c r="F15" s="515"/>
      <c r="G15" s="515">
        <v>0</v>
      </c>
      <c r="H15" s="515"/>
      <c r="I15" s="515">
        <v>0</v>
      </c>
      <c r="J15" s="515"/>
      <c r="K15" s="515">
        <v>0</v>
      </c>
      <c r="L15" s="515"/>
      <c r="M15" s="515">
        <v>5095851.32</v>
      </c>
      <c r="N15" s="515"/>
      <c r="O15" s="515">
        <v>0</v>
      </c>
      <c r="P15" s="515"/>
      <c r="Q15" s="515">
        <v>0</v>
      </c>
      <c r="R15" s="516"/>
      <c r="S15" s="470">
        <v>5095851.32</v>
      </c>
    </row>
    <row r="16" spans="1:19" s="135" customFormat="1">
      <c r="A16" s="133">
        <v>9</v>
      </c>
      <c r="B16" s="1" t="s">
        <v>103</v>
      </c>
      <c r="C16" s="515">
        <v>0</v>
      </c>
      <c r="D16" s="515"/>
      <c r="E16" s="515">
        <v>0</v>
      </c>
      <c r="F16" s="515"/>
      <c r="G16" s="515">
        <v>0</v>
      </c>
      <c r="H16" s="515"/>
      <c r="I16" s="515">
        <v>0</v>
      </c>
      <c r="J16" s="515"/>
      <c r="K16" s="515">
        <v>0</v>
      </c>
      <c r="L16" s="515"/>
      <c r="M16" s="515">
        <v>0</v>
      </c>
      <c r="N16" s="515"/>
      <c r="O16" s="515">
        <v>0</v>
      </c>
      <c r="P16" s="515"/>
      <c r="Q16" s="515">
        <v>0</v>
      </c>
      <c r="R16" s="516"/>
      <c r="S16" s="470">
        <v>0</v>
      </c>
    </row>
    <row r="17" spans="1:19" s="135" customFormat="1">
      <c r="A17" s="133">
        <v>10</v>
      </c>
      <c r="B17" s="1" t="s">
        <v>104</v>
      </c>
      <c r="C17" s="515">
        <v>0</v>
      </c>
      <c r="D17" s="515"/>
      <c r="E17" s="515">
        <v>0</v>
      </c>
      <c r="F17" s="515"/>
      <c r="G17" s="515">
        <v>0</v>
      </c>
      <c r="H17" s="515"/>
      <c r="I17" s="515">
        <v>0</v>
      </c>
      <c r="J17" s="515"/>
      <c r="K17" s="515">
        <v>0</v>
      </c>
      <c r="L17" s="515"/>
      <c r="M17" s="515">
        <v>1003210.8400000017</v>
      </c>
      <c r="N17" s="515"/>
      <c r="O17" s="515">
        <v>0</v>
      </c>
      <c r="P17" s="515"/>
      <c r="Q17" s="515">
        <v>0</v>
      </c>
      <c r="R17" s="516"/>
      <c r="S17" s="470">
        <v>1003210.8400000017</v>
      </c>
    </row>
    <row r="18" spans="1:19" s="135" customFormat="1">
      <c r="A18" s="133">
        <v>11</v>
      </c>
      <c r="B18" s="1" t="s">
        <v>105</v>
      </c>
      <c r="C18" s="515">
        <v>0</v>
      </c>
      <c r="D18" s="515"/>
      <c r="E18" s="515">
        <v>0</v>
      </c>
      <c r="F18" s="515"/>
      <c r="G18" s="515">
        <v>0</v>
      </c>
      <c r="H18" s="515"/>
      <c r="I18" s="515">
        <v>0</v>
      </c>
      <c r="J18" s="515"/>
      <c r="K18" s="515">
        <v>0</v>
      </c>
      <c r="L18" s="515"/>
      <c r="M18" s="515">
        <v>0</v>
      </c>
      <c r="N18" s="515"/>
      <c r="O18" s="515">
        <v>1567678.0299999991</v>
      </c>
      <c r="P18" s="515"/>
      <c r="Q18" s="515">
        <v>0</v>
      </c>
      <c r="R18" s="516"/>
      <c r="S18" s="470">
        <v>2351517.0449999985</v>
      </c>
    </row>
    <row r="19" spans="1:19" s="135" customFormat="1">
      <c r="A19" s="133">
        <v>12</v>
      </c>
      <c r="B19" s="1" t="s">
        <v>106</v>
      </c>
      <c r="C19" s="515">
        <v>0</v>
      </c>
      <c r="D19" s="515"/>
      <c r="E19" s="515">
        <v>0</v>
      </c>
      <c r="F19" s="515"/>
      <c r="G19" s="515">
        <v>0</v>
      </c>
      <c r="H19" s="515"/>
      <c r="I19" s="515">
        <v>0</v>
      </c>
      <c r="J19" s="515"/>
      <c r="K19" s="515">
        <v>0</v>
      </c>
      <c r="L19" s="515"/>
      <c r="M19" s="515">
        <v>0</v>
      </c>
      <c r="N19" s="515"/>
      <c r="O19" s="515">
        <v>0</v>
      </c>
      <c r="P19" s="515"/>
      <c r="Q19" s="515">
        <v>0</v>
      </c>
      <c r="R19" s="516"/>
      <c r="S19" s="470">
        <v>0</v>
      </c>
    </row>
    <row r="20" spans="1:19" s="135" customFormat="1">
      <c r="A20" s="133">
        <v>13</v>
      </c>
      <c r="B20" s="1" t="s">
        <v>252</v>
      </c>
      <c r="C20" s="515">
        <v>0</v>
      </c>
      <c r="D20" s="515"/>
      <c r="E20" s="515">
        <v>0</v>
      </c>
      <c r="F20" s="515"/>
      <c r="G20" s="515">
        <v>0</v>
      </c>
      <c r="H20" s="515"/>
      <c r="I20" s="515">
        <v>0</v>
      </c>
      <c r="J20" s="515"/>
      <c r="K20" s="515">
        <v>0</v>
      </c>
      <c r="L20" s="515"/>
      <c r="M20" s="515">
        <v>0</v>
      </c>
      <c r="N20" s="515"/>
      <c r="O20" s="515">
        <v>0</v>
      </c>
      <c r="P20" s="515"/>
      <c r="Q20" s="515">
        <v>0</v>
      </c>
      <c r="R20" s="516"/>
      <c r="S20" s="470">
        <v>0</v>
      </c>
    </row>
    <row r="21" spans="1:19" s="135" customFormat="1">
      <c r="A21" s="133">
        <v>14</v>
      </c>
      <c r="B21" s="1" t="s">
        <v>108</v>
      </c>
      <c r="C21" s="515">
        <v>9592304.0899999999</v>
      </c>
      <c r="D21" s="515"/>
      <c r="E21" s="515">
        <v>78683.8</v>
      </c>
      <c r="F21" s="515"/>
      <c r="G21" s="515">
        <v>0</v>
      </c>
      <c r="H21" s="515"/>
      <c r="I21" s="515">
        <v>0</v>
      </c>
      <c r="J21" s="515"/>
      <c r="K21" s="515">
        <v>0</v>
      </c>
      <c r="L21" s="515"/>
      <c r="M21" s="515">
        <v>17880549.200000003</v>
      </c>
      <c r="N21" s="515"/>
      <c r="O21" s="515">
        <v>0</v>
      </c>
      <c r="P21" s="515"/>
      <c r="Q21" s="515">
        <v>0</v>
      </c>
      <c r="R21" s="516"/>
      <c r="S21" s="470">
        <v>17896285.960000005</v>
      </c>
    </row>
    <row r="22" spans="1:19" ht="13.5" thickBot="1">
      <c r="A22" s="136"/>
      <c r="B22" s="137" t="s">
        <v>109</v>
      </c>
      <c r="C22" s="517">
        <v>31413351.280000001</v>
      </c>
      <c r="D22" s="517">
        <v>0</v>
      </c>
      <c r="E22" s="517">
        <v>346225.63999999996</v>
      </c>
      <c r="F22" s="517">
        <v>0</v>
      </c>
      <c r="G22" s="517">
        <v>0</v>
      </c>
      <c r="H22" s="517">
        <v>0</v>
      </c>
      <c r="I22" s="517">
        <v>0</v>
      </c>
      <c r="J22" s="517">
        <v>0</v>
      </c>
      <c r="K22" s="517">
        <v>0</v>
      </c>
      <c r="L22" s="517">
        <v>0</v>
      </c>
      <c r="M22" s="517">
        <v>50826996.100000001</v>
      </c>
      <c r="N22" s="517">
        <v>29552</v>
      </c>
      <c r="O22" s="517">
        <v>1567678.0299999991</v>
      </c>
      <c r="P22" s="517">
        <v>0</v>
      </c>
      <c r="Q22" s="517">
        <v>0</v>
      </c>
      <c r="R22" s="517">
        <v>0</v>
      </c>
      <c r="S22" s="517">
        <v>53277310.273000002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zoomScale="85" zoomScaleNormal="85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31" sqref="C3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30</v>
      </c>
      <c r="B1" s="4" t="str">
        <f>'Info '!C2</f>
        <v>JSC Silk Road Bank</v>
      </c>
    </row>
    <row r="2" spans="1:22">
      <c r="A2" s="2" t="s">
        <v>31</v>
      </c>
      <c r="B2" s="419">
        <f>'11. CRWA '!L2</f>
        <v>43738</v>
      </c>
    </row>
    <row r="4" spans="1:22" ht="13.5" thickBot="1">
      <c r="A4" s="4" t="s">
        <v>372</v>
      </c>
      <c r="B4" s="139" t="s">
        <v>95</v>
      </c>
      <c r="V4" s="37" t="s">
        <v>73</v>
      </c>
    </row>
    <row r="5" spans="1:22" ht="12.75" customHeight="1">
      <c r="A5" s="140"/>
      <c r="B5" s="141"/>
      <c r="C5" s="558" t="s">
        <v>283</v>
      </c>
      <c r="D5" s="559"/>
      <c r="E5" s="559"/>
      <c r="F5" s="559"/>
      <c r="G5" s="559"/>
      <c r="H5" s="559"/>
      <c r="I5" s="559"/>
      <c r="J5" s="559"/>
      <c r="K5" s="559"/>
      <c r="L5" s="560"/>
      <c r="M5" s="561" t="s">
        <v>284</v>
      </c>
      <c r="N5" s="562"/>
      <c r="O5" s="562"/>
      <c r="P5" s="562"/>
      <c r="Q5" s="562"/>
      <c r="R5" s="562"/>
      <c r="S5" s="563"/>
      <c r="T5" s="566" t="s">
        <v>370</v>
      </c>
      <c r="U5" s="566" t="s">
        <v>371</v>
      </c>
      <c r="V5" s="564" t="s">
        <v>121</v>
      </c>
    </row>
    <row r="6" spans="1:22" s="88" customFormat="1" ht="102">
      <c r="A6" s="85"/>
      <c r="B6" s="142"/>
      <c r="C6" s="143" t="s">
        <v>110</v>
      </c>
      <c r="D6" s="233" t="s">
        <v>111</v>
      </c>
      <c r="E6" s="170" t="s">
        <v>286</v>
      </c>
      <c r="F6" s="170" t="s">
        <v>287</v>
      </c>
      <c r="G6" s="233" t="s">
        <v>290</v>
      </c>
      <c r="H6" s="233" t="s">
        <v>285</v>
      </c>
      <c r="I6" s="233" t="s">
        <v>112</v>
      </c>
      <c r="J6" s="233" t="s">
        <v>113</v>
      </c>
      <c r="K6" s="144" t="s">
        <v>114</v>
      </c>
      <c r="L6" s="145" t="s">
        <v>115</v>
      </c>
      <c r="M6" s="143" t="s">
        <v>288</v>
      </c>
      <c r="N6" s="144" t="s">
        <v>116</v>
      </c>
      <c r="O6" s="144" t="s">
        <v>117</v>
      </c>
      <c r="P6" s="144" t="s">
        <v>118</v>
      </c>
      <c r="Q6" s="144" t="s">
        <v>119</v>
      </c>
      <c r="R6" s="144" t="s">
        <v>120</v>
      </c>
      <c r="S6" s="259" t="s">
        <v>289</v>
      </c>
      <c r="T6" s="567"/>
      <c r="U6" s="567"/>
      <c r="V6" s="565"/>
    </row>
    <row r="7" spans="1:22" s="135" customFormat="1">
      <c r="A7" s="146">
        <v>1</v>
      </c>
      <c r="B7" s="1" t="s">
        <v>96</v>
      </c>
      <c r="C7" s="147"/>
      <c r="D7" s="134"/>
      <c r="E7" s="134"/>
      <c r="F7" s="134"/>
      <c r="G7" s="134"/>
      <c r="H7" s="134"/>
      <c r="I7" s="134"/>
      <c r="J7" s="134"/>
      <c r="K7" s="134"/>
      <c r="L7" s="148"/>
      <c r="M7" s="147"/>
      <c r="N7" s="134"/>
      <c r="O7" s="134"/>
      <c r="P7" s="134"/>
      <c r="Q7" s="134"/>
      <c r="R7" s="134"/>
      <c r="S7" s="148"/>
      <c r="T7" s="268"/>
      <c r="U7" s="268"/>
      <c r="V7" s="149">
        <f>SUM(C7:S7)</f>
        <v>0</v>
      </c>
    </row>
    <row r="8" spans="1:22" s="135" customFormat="1">
      <c r="A8" s="146">
        <v>2</v>
      </c>
      <c r="B8" s="1" t="s">
        <v>97</v>
      </c>
      <c r="C8" s="147"/>
      <c r="D8" s="134"/>
      <c r="E8" s="134"/>
      <c r="F8" s="134"/>
      <c r="G8" s="134"/>
      <c r="H8" s="134"/>
      <c r="I8" s="134"/>
      <c r="J8" s="134"/>
      <c r="K8" s="134"/>
      <c r="L8" s="148"/>
      <c r="M8" s="147"/>
      <c r="N8" s="134"/>
      <c r="O8" s="134"/>
      <c r="P8" s="134"/>
      <c r="Q8" s="134"/>
      <c r="R8" s="134"/>
      <c r="S8" s="148"/>
      <c r="T8" s="268"/>
      <c r="U8" s="268"/>
      <c r="V8" s="149">
        <f t="shared" ref="V8:V20" si="0">SUM(C8:S8)</f>
        <v>0</v>
      </c>
    </row>
    <row r="9" spans="1:22" s="135" customFormat="1">
      <c r="A9" s="146">
        <v>3</v>
      </c>
      <c r="B9" s="1" t="s">
        <v>276</v>
      </c>
      <c r="C9" s="147"/>
      <c r="D9" s="134"/>
      <c r="E9" s="134"/>
      <c r="F9" s="134"/>
      <c r="G9" s="134"/>
      <c r="H9" s="134"/>
      <c r="I9" s="134"/>
      <c r="J9" s="134"/>
      <c r="K9" s="134"/>
      <c r="L9" s="148"/>
      <c r="M9" s="147"/>
      <c r="N9" s="134"/>
      <c r="O9" s="134"/>
      <c r="P9" s="134"/>
      <c r="Q9" s="134"/>
      <c r="R9" s="134"/>
      <c r="S9" s="148"/>
      <c r="T9" s="268"/>
      <c r="U9" s="268"/>
      <c r="V9" s="149">
        <f t="shared" si="0"/>
        <v>0</v>
      </c>
    </row>
    <row r="10" spans="1:22" s="135" customFormat="1">
      <c r="A10" s="146">
        <v>4</v>
      </c>
      <c r="B10" s="1" t="s">
        <v>98</v>
      </c>
      <c r="C10" s="147"/>
      <c r="D10" s="134"/>
      <c r="E10" s="134"/>
      <c r="F10" s="134"/>
      <c r="G10" s="134"/>
      <c r="H10" s="134"/>
      <c r="I10" s="134"/>
      <c r="J10" s="134"/>
      <c r="K10" s="134"/>
      <c r="L10" s="148"/>
      <c r="M10" s="147"/>
      <c r="N10" s="134"/>
      <c r="O10" s="134"/>
      <c r="P10" s="134"/>
      <c r="Q10" s="134"/>
      <c r="R10" s="134"/>
      <c r="S10" s="148"/>
      <c r="T10" s="268"/>
      <c r="U10" s="268"/>
      <c r="V10" s="149">
        <f t="shared" si="0"/>
        <v>0</v>
      </c>
    </row>
    <row r="11" spans="1:22" s="135" customFormat="1">
      <c r="A11" s="146">
        <v>5</v>
      </c>
      <c r="B11" s="1" t="s">
        <v>99</v>
      </c>
      <c r="C11" s="147"/>
      <c r="D11" s="134"/>
      <c r="E11" s="134"/>
      <c r="F11" s="134"/>
      <c r="G11" s="134"/>
      <c r="H11" s="134"/>
      <c r="I11" s="134"/>
      <c r="J11" s="134"/>
      <c r="K11" s="134"/>
      <c r="L11" s="148"/>
      <c r="M11" s="147"/>
      <c r="N11" s="134"/>
      <c r="O11" s="134"/>
      <c r="P11" s="134"/>
      <c r="Q11" s="134"/>
      <c r="R11" s="134"/>
      <c r="S11" s="148"/>
      <c r="T11" s="268"/>
      <c r="U11" s="268"/>
      <c r="V11" s="149">
        <f t="shared" si="0"/>
        <v>0</v>
      </c>
    </row>
    <row r="12" spans="1:22" s="135" customFormat="1">
      <c r="A12" s="146">
        <v>6</v>
      </c>
      <c r="B12" s="1" t="s">
        <v>100</v>
      </c>
      <c r="C12" s="147"/>
      <c r="D12" s="134"/>
      <c r="E12" s="134"/>
      <c r="F12" s="134"/>
      <c r="G12" s="134"/>
      <c r="H12" s="134"/>
      <c r="I12" s="134"/>
      <c r="J12" s="134"/>
      <c r="K12" s="134"/>
      <c r="L12" s="148"/>
      <c r="M12" s="147"/>
      <c r="N12" s="134"/>
      <c r="O12" s="134"/>
      <c r="P12" s="134"/>
      <c r="Q12" s="134"/>
      <c r="R12" s="134"/>
      <c r="S12" s="148"/>
      <c r="T12" s="268"/>
      <c r="U12" s="268"/>
      <c r="V12" s="149">
        <f t="shared" si="0"/>
        <v>0</v>
      </c>
    </row>
    <row r="13" spans="1:22" s="135" customFormat="1">
      <c r="A13" s="146">
        <v>7</v>
      </c>
      <c r="B13" s="1" t="s">
        <v>101</v>
      </c>
      <c r="C13" s="147"/>
      <c r="D13" s="134"/>
      <c r="E13" s="134"/>
      <c r="F13" s="134"/>
      <c r="G13" s="134"/>
      <c r="H13" s="134"/>
      <c r="I13" s="134"/>
      <c r="J13" s="134"/>
      <c r="K13" s="134"/>
      <c r="L13" s="148"/>
      <c r="M13" s="147"/>
      <c r="N13" s="134"/>
      <c r="O13" s="134"/>
      <c r="P13" s="134"/>
      <c r="Q13" s="134"/>
      <c r="R13" s="134"/>
      <c r="S13" s="148"/>
      <c r="T13" s="268"/>
      <c r="U13" s="268"/>
      <c r="V13" s="149">
        <f t="shared" si="0"/>
        <v>0</v>
      </c>
    </row>
    <row r="14" spans="1:22" s="135" customFormat="1">
      <c r="A14" s="146">
        <v>8</v>
      </c>
      <c r="B14" s="1" t="s">
        <v>102</v>
      </c>
      <c r="C14" s="147"/>
      <c r="D14" s="134"/>
      <c r="E14" s="134"/>
      <c r="F14" s="134"/>
      <c r="G14" s="134"/>
      <c r="H14" s="134"/>
      <c r="I14" s="134"/>
      <c r="J14" s="134"/>
      <c r="K14" s="134"/>
      <c r="L14" s="148"/>
      <c r="M14" s="147"/>
      <c r="N14" s="134"/>
      <c r="O14" s="134"/>
      <c r="P14" s="134"/>
      <c r="Q14" s="134"/>
      <c r="R14" s="134"/>
      <c r="S14" s="148"/>
      <c r="T14" s="268"/>
      <c r="U14" s="268"/>
      <c r="V14" s="149">
        <f t="shared" si="0"/>
        <v>0</v>
      </c>
    </row>
    <row r="15" spans="1:22" s="135" customFormat="1">
      <c r="A15" s="146">
        <v>9</v>
      </c>
      <c r="B15" s="1" t="s">
        <v>103</v>
      </c>
      <c r="C15" s="147"/>
      <c r="D15" s="134"/>
      <c r="E15" s="134"/>
      <c r="F15" s="134"/>
      <c r="G15" s="134"/>
      <c r="H15" s="134"/>
      <c r="I15" s="134"/>
      <c r="J15" s="134"/>
      <c r="K15" s="134"/>
      <c r="L15" s="148"/>
      <c r="M15" s="147"/>
      <c r="N15" s="134"/>
      <c r="O15" s="134"/>
      <c r="P15" s="134"/>
      <c r="Q15" s="134"/>
      <c r="R15" s="134"/>
      <c r="S15" s="148"/>
      <c r="T15" s="268"/>
      <c r="U15" s="268"/>
      <c r="V15" s="149">
        <f t="shared" si="0"/>
        <v>0</v>
      </c>
    </row>
    <row r="16" spans="1:22" s="135" customFormat="1">
      <c r="A16" s="146">
        <v>10</v>
      </c>
      <c r="B16" s="1" t="s">
        <v>104</v>
      </c>
      <c r="C16" s="147"/>
      <c r="D16" s="134"/>
      <c r="E16" s="134"/>
      <c r="F16" s="134"/>
      <c r="G16" s="134"/>
      <c r="H16" s="134"/>
      <c r="I16" s="134"/>
      <c r="J16" s="134"/>
      <c r="K16" s="134"/>
      <c r="L16" s="148"/>
      <c r="M16" s="147"/>
      <c r="N16" s="134"/>
      <c r="O16" s="134"/>
      <c r="P16" s="134"/>
      <c r="Q16" s="134"/>
      <c r="R16" s="134"/>
      <c r="S16" s="148"/>
      <c r="T16" s="268"/>
      <c r="U16" s="268"/>
      <c r="V16" s="149">
        <f t="shared" si="0"/>
        <v>0</v>
      </c>
    </row>
    <row r="17" spans="1:22" s="135" customFormat="1">
      <c r="A17" s="146">
        <v>11</v>
      </c>
      <c r="B17" s="1" t="s">
        <v>105</v>
      </c>
      <c r="C17" s="147"/>
      <c r="D17" s="134"/>
      <c r="E17" s="134"/>
      <c r="F17" s="134"/>
      <c r="G17" s="134"/>
      <c r="H17" s="134"/>
      <c r="I17" s="134"/>
      <c r="J17" s="134"/>
      <c r="K17" s="134"/>
      <c r="L17" s="148"/>
      <c r="M17" s="147"/>
      <c r="N17" s="134"/>
      <c r="O17" s="134"/>
      <c r="P17" s="134"/>
      <c r="Q17" s="134"/>
      <c r="R17" s="134"/>
      <c r="S17" s="148"/>
      <c r="T17" s="268"/>
      <c r="U17" s="268"/>
      <c r="V17" s="149">
        <f t="shared" si="0"/>
        <v>0</v>
      </c>
    </row>
    <row r="18" spans="1:22" s="135" customFormat="1">
      <c r="A18" s="146">
        <v>12</v>
      </c>
      <c r="B18" s="1" t="s">
        <v>106</v>
      </c>
      <c r="C18" s="147"/>
      <c r="D18" s="134"/>
      <c r="E18" s="134"/>
      <c r="F18" s="134"/>
      <c r="G18" s="134"/>
      <c r="H18" s="134"/>
      <c r="I18" s="134"/>
      <c r="J18" s="134"/>
      <c r="K18" s="134"/>
      <c r="L18" s="148"/>
      <c r="M18" s="147"/>
      <c r="N18" s="134"/>
      <c r="O18" s="134"/>
      <c r="P18" s="134"/>
      <c r="Q18" s="134"/>
      <c r="R18" s="134"/>
      <c r="S18" s="148"/>
      <c r="T18" s="268"/>
      <c r="U18" s="268"/>
      <c r="V18" s="149">
        <f t="shared" si="0"/>
        <v>0</v>
      </c>
    </row>
    <row r="19" spans="1:22" s="135" customFormat="1">
      <c r="A19" s="146">
        <v>13</v>
      </c>
      <c r="B19" s="1" t="s">
        <v>107</v>
      </c>
      <c r="C19" s="147"/>
      <c r="D19" s="134"/>
      <c r="E19" s="134"/>
      <c r="F19" s="134"/>
      <c r="G19" s="134"/>
      <c r="H19" s="134"/>
      <c r="I19" s="134"/>
      <c r="J19" s="134"/>
      <c r="K19" s="134"/>
      <c r="L19" s="148"/>
      <c r="M19" s="147"/>
      <c r="N19" s="134"/>
      <c r="O19" s="134"/>
      <c r="P19" s="134"/>
      <c r="Q19" s="134"/>
      <c r="R19" s="134"/>
      <c r="S19" s="148"/>
      <c r="T19" s="268"/>
      <c r="U19" s="268"/>
      <c r="V19" s="149">
        <f t="shared" si="0"/>
        <v>0</v>
      </c>
    </row>
    <row r="20" spans="1:22" s="135" customFormat="1">
      <c r="A20" s="146">
        <v>14</v>
      </c>
      <c r="B20" s="1" t="s">
        <v>108</v>
      </c>
      <c r="C20" s="147"/>
      <c r="D20" s="134"/>
      <c r="E20" s="134"/>
      <c r="F20" s="134"/>
      <c r="G20" s="134"/>
      <c r="H20" s="134"/>
      <c r="I20" s="134"/>
      <c r="J20" s="134"/>
      <c r="K20" s="134"/>
      <c r="L20" s="148"/>
      <c r="M20" s="147"/>
      <c r="N20" s="134"/>
      <c r="O20" s="134"/>
      <c r="P20" s="134"/>
      <c r="Q20" s="134"/>
      <c r="R20" s="134"/>
      <c r="S20" s="148"/>
      <c r="T20" s="268"/>
      <c r="U20" s="268"/>
      <c r="V20" s="149">
        <f t="shared" si="0"/>
        <v>0</v>
      </c>
    </row>
    <row r="21" spans="1:22" ht="13.5" thickBot="1">
      <c r="A21" s="136"/>
      <c r="B21" s="150" t="s">
        <v>109</v>
      </c>
      <c r="C21" s="151">
        <f>SUM(C7:C20)</f>
        <v>0</v>
      </c>
      <c r="D21" s="138">
        <f t="shared" ref="D21:V21" si="1">SUM(D7:D20)</f>
        <v>0</v>
      </c>
      <c r="E21" s="138">
        <f t="shared" si="1"/>
        <v>0</v>
      </c>
      <c r="F21" s="138">
        <f t="shared" si="1"/>
        <v>0</v>
      </c>
      <c r="G21" s="138">
        <f t="shared" si="1"/>
        <v>0</v>
      </c>
      <c r="H21" s="138">
        <f t="shared" si="1"/>
        <v>0</v>
      </c>
      <c r="I21" s="138">
        <f t="shared" si="1"/>
        <v>0</v>
      </c>
      <c r="J21" s="138">
        <f t="shared" si="1"/>
        <v>0</v>
      </c>
      <c r="K21" s="138">
        <f t="shared" si="1"/>
        <v>0</v>
      </c>
      <c r="L21" s="152">
        <f t="shared" si="1"/>
        <v>0</v>
      </c>
      <c r="M21" s="151">
        <f t="shared" si="1"/>
        <v>0</v>
      </c>
      <c r="N21" s="138">
        <f t="shared" si="1"/>
        <v>0</v>
      </c>
      <c r="O21" s="138">
        <f t="shared" si="1"/>
        <v>0</v>
      </c>
      <c r="P21" s="138">
        <f t="shared" si="1"/>
        <v>0</v>
      </c>
      <c r="Q21" s="138">
        <f t="shared" si="1"/>
        <v>0</v>
      </c>
      <c r="R21" s="138">
        <f t="shared" si="1"/>
        <v>0</v>
      </c>
      <c r="S21" s="152">
        <f>SUM(S7:S20)</f>
        <v>0</v>
      </c>
      <c r="T21" s="152">
        <f>SUM(T7:T20)</f>
        <v>0</v>
      </c>
      <c r="U21" s="152">
        <f t="shared" ref="U21" si="2">SUM(U7:U20)</f>
        <v>0</v>
      </c>
      <c r="V21" s="153">
        <f t="shared" si="1"/>
        <v>0</v>
      </c>
    </row>
    <row r="24" spans="1:22">
      <c r="A24" s="7"/>
      <c r="B24" s="7"/>
      <c r="C24" s="62"/>
      <c r="D24" s="62"/>
      <c r="E24" s="62"/>
    </row>
    <row r="25" spans="1:22">
      <c r="A25" s="154"/>
      <c r="B25" s="154"/>
      <c r="C25" s="7"/>
      <c r="D25" s="62"/>
      <c r="E25" s="62"/>
    </row>
    <row r="26" spans="1:22">
      <c r="A26" s="154"/>
      <c r="B26" s="63"/>
      <c r="C26" s="7"/>
      <c r="D26" s="62"/>
      <c r="E26" s="62"/>
    </row>
    <row r="27" spans="1:22">
      <c r="A27" s="154"/>
      <c r="B27" s="154"/>
      <c r="C27" s="7"/>
      <c r="D27" s="62"/>
      <c r="E27" s="62"/>
    </row>
    <row r="28" spans="1:22">
      <c r="A28" s="154"/>
      <c r="B28" s="63"/>
      <c r="C28" s="7"/>
      <c r="D28" s="62"/>
      <c r="E28" s="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G22" sqref="G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9" customWidth="1"/>
    <col min="4" max="4" width="14.85546875" style="269" bestFit="1" customWidth="1"/>
    <col min="5" max="5" width="17.7109375" style="269" customWidth="1"/>
    <col min="6" max="6" width="15.85546875" style="269" customWidth="1"/>
    <col min="7" max="7" width="17.42578125" style="269" customWidth="1"/>
    <col min="8" max="8" width="15.28515625" style="269" customWidth="1"/>
    <col min="9" max="16384" width="9.140625" style="35"/>
  </cols>
  <sheetData>
    <row r="1" spans="1:9">
      <c r="A1" s="2" t="s">
        <v>30</v>
      </c>
      <c r="B1" s="4" t="str">
        <f>'Info '!C2</f>
        <v>JSC Silk Road Bank</v>
      </c>
    </row>
    <row r="2" spans="1:9">
      <c r="A2" s="2" t="s">
        <v>31</v>
      </c>
      <c r="B2" s="419">
        <f>'12. CRM'!B2</f>
        <v>43738</v>
      </c>
    </row>
    <row r="4" spans="1:9" ht="13.5" thickBot="1">
      <c r="A4" s="2" t="s">
        <v>258</v>
      </c>
      <c r="B4" s="139" t="s">
        <v>382</v>
      </c>
    </row>
    <row r="5" spans="1:9">
      <c r="A5" s="140"/>
      <c r="B5" s="155"/>
      <c r="C5" s="270" t="s">
        <v>0</v>
      </c>
      <c r="D5" s="270" t="s">
        <v>1</v>
      </c>
      <c r="E5" s="270" t="s">
        <v>2</v>
      </c>
      <c r="F5" s="270" t="s">
        <v>3</v>
      </c>
      <c r="G5" s="271" t="s">
        <v>4</v>
      </c>
      <c r="H5" s="272" t="s">
        <v>5</v>
      </c>
      <c r="I5" s="156"/>
    </row>
    <row r="6" spans="1:9" s="156" customFormat="1" ht="12.75" customHeight="1">
      <c r="A6" s="157"/>
      <c r="B6" s="570" t="s">
        <v>257</v>
      </c>
      <c r="C6" s="572" t="s">
        <v>374</v>
      </c>
      <c r="D6" s="574" t="s">
        <v>373</v>
      </c>
      <c r="E6" s="575"/>
      <c r="F6" s="572" t="s">
        <v>378</v>
      </c>
      <c r="G6" s="572" t="s">
        <v>379</v>
      </c>
      <c r="H6" s="568" t="s">
        <v>377</v>
      </c>
    </row>
    <row r="7" spans="1:9" ht="38.25">
      <c r="A7" s="159"/>
      <c r="B7" s="571"/>
      <c r="C7" s="573"/>
      <c r="D7" s="273" t="s">
        <v>376</v>
      </c>
      <c r="E7" s="273" t="s">
        <v>375</v>
      </c>
      <c r="F7" s="573"/>
      <c r="G7" s="573"/>
      <c r="H7" s="569"/>
      <c r="I7" s="156"/>
    </row>
    <row r="8" spans="1:9">
      <c r="A8" s="157">
        <v>1</v>
      </c>
      <c r="B8" s="1" t="s">
        <v>96</v>
      </c>
      <c r="C8" s="472">
        <v>27633898.710000001</v>
      </c>
      <c r="D8" s="473"/>
      <c r="E8" s="472"/>
      <c r="F8" s="472">
        <v>5812851.5200000005</v>
      </c>
      <c r="G8" s="474">
        <v>5812851.5200000005</v>
      </c>
      <c r="H8" s="275">
        <f>G8/(C8+E8)</f>
        <v>0.21035220476857572</v>
      </c>
    </row>
    <row r="9" spans="1:9" ht="15" customHeight="1">
      <c r="A9" s="157">
        <v>2</v>
      </c>
      <c r="B9" s="1" t="s">
        <v>97</v>
      </c>
      <c r="C9" s="472">
        <v>0</v>
      </c>
      <c r="D9" s="473"/>
      <c r="E9" s="472"/>
      <c r="F9" s="472">
        <v>0</v>
      </c>
      <c r="G9" s="474">
        <v>0</v>
      </c>
      <c r="H9" s="275" t="e">
        <f t="shared" ref="H9:H21" si="0">G9/(C9+E9)</f>
        <v>#DIV/0!</v>
      </c>
    </row>
    <row r="10" spans="1:9">
      <c r="A10" s="157">
        <v>3</v>
      </c>
      <c r="B10" s="1" t="s">
        <v>276</v>
      </c>
      <c r="C10" s="472">
        <v>0</v>
      </c>
      <c r="D10" s="473"/>
      <c r="E10" s="472"/>
      <c r="F10" s="472">
        <v>0</v>
      </c>
      <c r="G10" s="474">
        <v>0</v>
      </c>
      <c r="H10" s="275" t="e">
        <f t="shared" si="0"/>
        <v>#DIV/0!</v>
      </c>
    </row>
    <row r="11" spans="1:9">
      <c r="A11" s="157">
        <v>4</v>
      </c>
      <c r="B11" s="1" t="s">
        <v>98</v>
      </c>
      <c r="C11" s="472">
        <v>0</v>
      </c>
      <c r="D11" s="473"/>
      <c r="E11" s="472"/>
      <c r="F11" s="472">
        <v>0</v>
      </c>
      <c r="G11" s="474">
        <v>0</v>
      </c>
      <c r="H11" s="275" t="e">
        <f t="shared" si="0"/>
        <v>#DIV/0!</v>
      </c>
    </row>
    <row r="12" spans="1:9">
      <c r="A12" s="157">
        <v>5</v>
      </c>
      <c r="B12" s="1" t="s">
        <v>99</v>
      </c>
      <c r="C12" s="472">
        <v>0</v>
      </c>
      <c r="D12" s="473"/>
      <c r="E12" s="472"/>
      <c r="F12" s="472">
        <v>0</v>
      </c>
      <c r="G12" s="474">
        <v>0</v>
      </c>
      <c r="H12" s="275" t="e">
        <f t="shared" si="0"/>
        <v>#DIV/0!</v>
      </c>
    </row>
    <row r="13" spans="1:9">
      <c r="A13" s="157">
        <v>6</v>
      </c>
      <c r="B13" s="1" t="s">
        <v>100</v>
      </c>
      <c r="C13" s="472">
        <v>13874290.199999999</v>
      </c>
      <c r="D13" s="473"/>
      <c r="E13" s="472"/>
      <c r="F13" s="472">
        <v>13660256.728</v>
      </c>
      <c r="G13" s="474">
        <v>13660256.728</v>
      </c>
      <c r="H13" s="275">
        <f t="shared" si="0"/>
        <v>0.98457337500407771</v>
      </c>
    </row>
    <row r="14" spans="1:9">
      <c r="A14" s="157">
        <v>7</v>
      </c>
      <c r="B14" s="1" t="s">
        <v>101</v>
      </c>
      <c r="C14" s="472">
        <v>7427784.8600000003</v>
      </c>
      <c r="D14" s="473">
        <v>242416.72</v>
      </c>
      <c r="E14" s="472">
        <v>29552</v>
      </c>
      <c r="F14" s="472">
        <v>7427784.8600000003</v>
      </c>
      <c r="G14" s="474">
        <v>7427784.8600000003</v>
      </c>
      <c r="H14" s="275">
        <f t="shared" si="0"/>
        <v>0.9960371912178847</v>
      </c>
    </row>
    <row r="15" spans="1:9">
      <c r="A15" s="157">
        <v>8</v>
      </c>
      <c r="B15" s="1" t="s">
        <v>102</v>
      </c>
      <c r="C15" s="472">
        <v>5095851.32</v>
      </c>
      <c r="D15" s="473"/>
      <c r="E15" s="472"/>
      <c r="F15" s="472">
        <v>5095851.32</v>
      </c>
      <c r="G15" s="474">
        <v>5095851.32</v>
      </c>
      <c r="H15" s="275">
        <f t="shared" si="0"/>
        <v>1</v>
      </c>
    </row>
    <row r="16" spans="1:9">
      <c r="A16" s="157">
        <v>9</v>
      </c>
      <c r="B16" s="1" t="s">
        <v>103</v>
      </c>
      <c r="C16" s="472">
        <v>0</v>
      </c>
      <c r="D16" s="473"/>
      <c r="E16" s="472"/>
      <c r="F16" s="472">
        <v>0</v>
      </c>
      <c r="G16" s="474">
        <v>0</v>
      </c>
      <c r="H16" s="275" t="e">
        <f t="shared" si="0"/>
        <v>#DIV/0!</v>
      </c>
    </row>
    <row r="17" spans="1:8">
      <c r="A17" s="157">
        <v>10</v>
      </c>
      <c r="B17" s="1" t="s">
        <v>104</v>
      </c>
      <c r="C17" s="472">
        <v>1003210.8400000017</v>
      </c>
      <c r="D17" s="473"/>
      <c r="E17" s="472"/>
      <c r="F17" s="472">
        <v>1003210.8400000017</v>
      </c>
      <c r="G17" s="474">
        <v>1003210.8400000017</v>
      </c>
      <c r="H17" s="275">
        <f t="shared" si="0"/>
        <v>1</v>
      </c>
    </row>
    <row r="18" spans="1:8">
      <c r="A18" s="157">
        <v>11</v>
      </c>
      <c r="B18" s="1" t="s">
        <v>105</v>
      </c>
      <c r="C18" s="472">
        <v>1567678.0299999991</v>
      </c>
      <c r="D18" s="473"/>
      <c r="E18" s="472"/>
      <c r="F18" s="472">
        <v>2351517.0449999985</v>
      </c>
      <c r="G18" s="474">
        <v>2351517.0449999985</v>
      </c>
      <c r="H18" s="275">
        <f t="shared" si="0"/>
        <v>1.5</v>
      </c>
    </row>
    <row r="19" spans="1:8">
      <c r="A19" s="157">
        <v>12</v>
      </c>
      <c r="B19" s="1" t="s">
        <v>106</v>
      </c>
      <c r="C19" s="472">
        <v>0</v>
      </c>
      <c r="D19" s="473"/>
      <c r="E19" s="472"/>
      <c r="F19" s="472">
        <v>0</v>
      </c>
      <c r="G19" s="474">
        <v>0</v>
      </c>
      <c r="H19" s="275" t="e">
        <f t="shared" si="0"/>
        <v>#DIV/0!</v>
      </c>
    </row>
    <row r="20" spans="1:8">
      <c r="A20" s="157">
        <v>13</v>
      </c>
      <c r="B20" s="1" t="s">
        <v>252</v>
      </c>
      <c r="C20" s="472">
        <v>0</v>
      </c>
      <c r="D20" s="473"/>
      <c r="E20" s="472"/>
      <c r="F20" s="472">
        <v>0</v>
      </c>
      <c r="G20" s="474">
        <v>0</v>
      </c>
      <c r="H20" s="275" t="e">
        <f t="shared" si="0"/>
        <v>#DIV/0!</v>
      </c>
    </row>
    <row r="21" spans="1:8">
      <c r="A21" s="157">
        <v>14</v>
      </c>
      <c r="B21" s="1" t="s">
        <v>108</v>
      </c>
      <c r="C21" s="472">
        <v>27551537.09</v>
      </c>
      <c r="D21" s="473"/>
      <c r="E21" s="472"/>
      <c r="F21" s="472">
        <v>17896285.960000005</v>
      </c>
      <c r="G21" s="474">
        <v>17896285.960000005</v>
      </c>
      <c r="H21" s="275">
        <f t="shared" si="0"/>
        <v>0.6495567162565159</v>
      </c>
    </row>
    <row r="22" spans="1:8" ht="13.5" thickBot="1">
      <c r="A22" s="160"/>
      <c r="B22" s="161" t="s">
        <v>109</v>
      </c>
      <c r="C22" s="274">
        <v>84154251.049999997</v>
      </c>
      <c r="D22" s="274">
        <v>242416.72</v>
      </c>
      <c r="E22" s="274">
        <v>29552</v>
      </c>
      <c r="F22" s="274">
        <v>53247758.273000002</v>
      </c>
      <c r="G22" s="274">
        <v>53247758.273000002</v>
      </c>
      <c r="H22" s="276">
        <f>G22/(C22+E22)</f>
        <v>0.63251785193612731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85" zoomScaleNormal="85" workbookViewId="0">
      <pane xSplit="2" ySplit="6" topLeftCell="D7" activePane="bottomRight" state="frozen"/>
      <selection pane="topRight" activeCell="C1" sqref="C1"/>
      <selection pane="bottomLeft" activeCell="A6" sqref="A6"/>
      <selection pane="bottomRight" activeCell="J36" sqref="J36"/>
    </sheetView>
  </sheetViews>
  <sheetFormatPr defaultColWidth="9.140625" defaultRowHeight="12.75"/>
  <cols>
    <col min="1" max="1" width="10.5703125" style="269" bestFit="1" customWidth="1"/>
    <col min="2" max="2" width="71.7109375" style="269" customWidth="1"/>
    <col min="3" max="8" width="13.85546875" style="269" bestFit="1" customWidth="1"/>
    <col min="9" max="11" width="12.7109375" style="269" customWidth="1"/>
    <col min="12" max="16384" width="9.140625" style="269"/>
  </cols>
  <sheetData>
    <row r="1" spans="1:11">
      <c r="A1" s="269" t="s">
        <v>30</v>
      </c>
      <c r="B1" s="269" t="str">
        <f>'Info '!C2</f>
        <v>JSC Silk Road Bank</v>
      </c>
    </row>
    <row r="2" spans="1:11">
      <c r="A2" s="269" t="s">
        <v>31</v>
      </c>
      <c r="B2" s="490">
        <f>'13. CRME '!B2</f>
        <v>43738</v>
      </c>
      <c r="C2" s="288"/>
      <c r="D2" s="288"/>
    </row>
    <row r="3" spans="1:11">
      <c r="B3" s="288"/>
      <c r="C3" s="288"/>
      <c r="D3" s="288"/>
    </row>
    <row r="4" spans="1:11" ht="13.5" thickBot="1">
      <c r="A4" s="269" t="s">
        <v>254</v>
      </c>
      <c r="B4" s="318" t="s">
        <v>383</v>
      </c>
      <c r="C4" s="288"/>
      <c r="D4" s="288"/>
    </row>
    <row r="5" spans="1:11" ht="30" customHeight="1">
      <c r="A5" s="576"/>
      <c r="B5" s="577"/>
      <c r="C5" s="578" t="s">
        <v>434</v>
      </c>
      <c r="D5" s="578"/>
      <c r="E5" s="578"/>
      <c r="F5" s="578" t="s">
        <v>435</v>
      </c>
      <c r="G5" s="578"/>
      <c r="H5" s="578"/>
      <c r="I5" s="578" t="s">
        <v>436</v>
      </c>
      <c r="J5" s="578"/>
      <c r="K5" s="579"/>
    </row>
    <row r="6" spans="1:11">
      <c r="A6" s="289"/>
      <c r="B6" s="290"/>
      <c r="C6" s="42" t="s">
        <v>69</v>
      </c>
      <c r="D6" s="42" t="s">
        <v>70</v>
      </c>
      <c r="E6" s="42" t="s">
        <v>71</v>
      </c>
      <c r="F6" s="42" t="s">
        <v>69</v>
      </c>
      <c r="G6" s="42" t="s">
        <v>70</v>
      </c>
      <c r="H6" s="42" t="s">
        <v>71</v>
      </c>
      <c r="I6" s="42" t="s">
        <v>69</v>
      </c>
      <c r="J6" s="42" t="s">
        <v>70</v>
      </c>
      <c r="K6" s="42" t="s">
        <v>71</v>
      </c>
    </row>
    <row r="7" spans="1:11">
      <c r="A7" s="291" t="s">
        <v>386</v>
      </c>
      <c r="B7" s="292"/>
      <c r="C7" s="292"/>
      <c r="D7" s="292"/>
      <c r="E7" s="292"/>
      <c r="F7" s="292"/>
      <c r="G7" s="292"/>
      <c r="H7" s="292"/>
      <c r="I7" s="292"/>
      <c r="J7" s="292"/>
      <c r="K7" s="293"/>
    </row>
    <row r="8" spans="1:11">
      <c r="A8" s="294">
        <v>1</v>
      </c>
      <c r="B8" s="295" t="s">
        <v>384</v>
      </c>
      <c r="C8" s="475"/>
      <c r="D8" s="475"/>
      <c r="E8" s="475"/>
      <c r="F8" s="476">
        <v>34747095.940000005</v>
      </c>
      <c r="G8" s="476">
        <v>27599789.359999999</v>
      </c>
      <c r="H8" s="476">
        <v>62346885.300000004</v>
      </c>
      <c r="I8" s="521">
        <v>18271948</v>
      </c>
      <c r="J8" s="521">
        <v>14939136</v>
      </c>
      <c r="K8" s="297">
        <v>33211084</v>
      </c>
    </row>
    <row r="9" spans="1:11">
      <c r="A9" s="291" t="s">
        <v>387</v>
      </c>
      <c r="B9" s="292"/>
      <c r="C9" s="477"/>
      <c r="D9" s="477"/>
      <c r="E9" s="477"/>
      <c r="F9" s="477"/>
      <c r="G9" s="477"/>
      <c r="H9" s="477"/>
      <c r="I9" s="478"/>
      <c r="J9" s="478"/>
      <c r="K9" s="293"/>
    </row>
    <row r="10" spans="1:11">
      <c r="A10" s="298">
        <v>2</v>
      </c>
      <c r="B10" s="299" t="s">
        <v>395</v>
      </c>
      <c r="C10" s="479">
        <v>2553217</v>
      </c>
      <c r="D10" s="480">
        <v>10208272</v>
      </c>
      <c r="E10" s="480">
        <v>12761489</v>
      </c>
      <c r="F10" s="480">
        <v>1012234.94</v>
      </c>
      <c r="G10" s="480">
        <v>4270853.21</v>
      </c>
      <c r="H10" s="479">
        <v>5283088.1500000004</v>
      </c>
      <c r="I10" s="522">
        <v>222925.85</v>
      </c>
      <c r="J10" s="523">
        <v>624760.59</v>
      </c>
      <c r="K10" s="300">
        <v>847686.44</v>
      </c>
    </row>
    <row r="11" spans="1:11">
      <c r="A11" s="298">
        <v>3</v>
      </c>
      <c r="B11" s="299" t="s">
        <v>389</v>
      </c>
      <c r="C11" s="479">
        <v>14054164.030000001</v>
      </c>
      <c r="D11" s="480">
        <v>24042865.450000007</v>
      </c>
      <c r="E11" s="480">
        <v>38097029.480000004</v>
      </c>
      <c r="F11" s="480">
        <v>10031130.672250001</v>
      </c>
      <c r="G11" s="480">
        <v>16616505.986849997</v>
      </c>
      <c r="H11" s="479">
        <v>26647636.659099996</v>
      </c>
      <c r="I11" s="522">
        <v>5923588.1500000004</v>
      </c>
      <c r="J11" s="523">
        <v>9443191.4100000001</v>
      </c>
      <c r="K11" s="300">
        <v>15366779.560000001</v>
      </c>
    </row>
    <row r="12" spans="1:11">
      <c r="A12" s="298">
        <v>4</v>
      </c>
      <c r="B12" s="299" t="s">
        <v>390</v>
      </c>
      <c r="C12" s="479">
        <v>0</v>
      </c>
      <c r="D12" s="480">
        <v>0</v>
      </c>
      <c r="E12" s="480">
        <v>0</v>
      </c>
      <c r="F12" s="480"/>
      <c r="G12" s="480"/>
      <c r="H12" s="479">
        <v>0</v>
      </c>
      <c r="I12" s="524"/>
      <c r="J12" s="525"/>
      <c r="K12" s="300">
        <v>0</v>
      </c>
    </row>
    <row r="13" spans="1:11" ht="15">
      <c r="A13" s="298">
        <v>5</v>
      </c>
      <c r="B13" s="299" t="s">
        <v>398</v>
      </c>
      <c r="C13" s="479">
        <v>188474</v>
      </c>
      <c r="D13" s="480">
        <v>58387</v>
      </c>
      <c r="E13" s="480">
        <v>246861</v>
      </c>
      <c r="F13" s="480">
        <v>37544.01860000001</v>
      </c>
      <c r="G13" s="480">
        <v>104825.734</v>
      </c>
      <c r="H13" s="479">
        <v>142369.75260000001</v>
      </c>
      <c r="I13" s="526">
        <v>9798</v>
      </c>
      <c r="J13" s="527">
        <v>4379</v>
      </c>
      <c r="K13" s="300">
        <v>14177</v>
      </c>
    </row>
    <row r="14" spans="1:11">
      <c r="A14" s="298">
        <v>6</v>
      </c>
      <c r="B14" s="299" t="s">
        <v>430</v>
      </c>
      <c r="C14" s="479">
        <v>0</v>
      </c>
      <c r="D14" s="480">
        <v>0</v>
      </c>
      <c r="E14" s="480">
        <v>0</v>
      </c>
      <c r="F14" s="480"/>
      <c r="G14" s="480"/>
      <c r="H14" s="479">
        <v>0</v>
      </c>
      <c r="I14" s="524"/>
      <c r="J14" s="525"/>
      <c r="K14" s="300">
        <v>0</v>
      </c>
    </row>
    <row r="15" spans="1:11" ht="15">
      <c r="A15" s="298">
        <v>7</v>
      </c>
      <c r="B15" s="299" t="s">
        <v>431</v>
      </c>
      <c r="C15" s="479">
        <v>1073610</v>
      </c>
      <c r="D15" s="480">
        <v>415208</v>
      </c>
      <c r="E15" s="480">
        <v>1488818</v>
      </c>
      <c r="F15" s="480">
        <v>825121.81</v>
      </c>
      <c r="G15" s="480">
        <v>407047.75</v>
      </c>
      <c r="H15" s="479">
        <v>1232169.56</v>
      </c>
      <c r="I15" s="526">
        <v>825122</v>
      </c>
      <c r="J15" s="527">
        <v>407048</v>
      </c>
      <c r="K15" s="300">
        <v>1232170</v>
      </c>
    </row>
    <row r="16" spans="1:11">
      <c r="A16" s="298">
        <v>8</v>
      </c>
      <c r="B16" s="301" t="s">
        <v>391</v>
      </c>
      <c r="C16" s="479">
        <v>17869465.030000001</v>
      </c>
      <c r="D16" s="479">
        <v>34724732.450000003</v>
      </c>
      <c r="E16" s="480">
        <v>52594197.480000004</v>
      </c>
      <c r="F16" s="480">
        <v>11906031.440850001</v>
      </c>
      <c r="G16" s="480">
        <v>21399232.680849999</v>
      </c>
      <c r="H16" s="479">
        <v>33305264.1217</v>
      </c>
      <c r="I16" s="524">
        <v>6981434</v>
      </c>
      <c r="J16" s="525">
        <v>10479379</v>
      </c>
      <c r="K16" s="300">
        <v>17460813</v>
      </c>
    </row>
    <row r="17" spans="1:11">
      <c r="A17" s="291" t="s">
        <v>388</v>
      </c>
      <c r="B17" s="292"/>
      <c r="C17" s="478"/>
      <c r="D17" s="478"/>
      <c r="E17" s="478"/>
      <c r="F17" s="478"/>
      <c r="G17" s="478"/>
      <c r="H17" s="478"/>
      <c r="I17" s="478"/>
      <c r="J17" s="478"/>
      <c r="K17" s="293"/>
    </row>
    <row r="18" spans="1:11">
      <c r="A18" s="298">
        <v>9</v>
      </c>
      <c r="B18" s="299" t="s">
        <v>394</v>
      </c>
      <c r="C18" s="479">
        <v>0</v>
      </c>
      <c r="D18" s="480">
        <v>0</v>
      </c>
      <c r="E18" s="480">
        <v>0</v>
      </c>
      <c r="F18" s="481"/>
      <c r="G18" s="481"/>
      <c r="H18" s="481">
        <v>0</v>
      </c>
      <c r="I18" s="481"/>
      <c r="J18" s="481"/>
      <c r="K18" s="300">
        <v>0</v>
      </c>
    </row>
    <row r="19" spans="1:11" ht="15">
      <c r="A19" s="298">
        <v>10</v>
      </c>
      <c r="B19" s="299" t="s">
        <v>432</v>
      </c>
      <c r="C19" s="479">
        <v>47554640</v>
      </c>
      <c r="D19" s="480">
        <v>19050807</v>
      </c>
      <c r="E19" s="480">
        <v>66605447</v>
      </c>
      <c r="F19" s="481">
        <v>12065018.229999999</v>
      </c>
      <c r="G19" s="481">
        <v>39123.039999999994</v>
      </c>
      <c r="H19" s="481">
        <v>12104141.269999998</v>
      </c>
      <c r="I19" s="527">
        <v>28540166</v>
      </c>
      <c r="J19" s="527">
        <v>14485628</v>
      </c>
      <c r="K19" s="300">
        <v>43025794</v>
      </c>
    </row>
    <row r="20" spans="1:11">
      <c r="A20" s="298">
        <v>11</v>
      </c>
      <c r="B20" s="299" t="s">
        <v>393</v>
      </c>
      <c r="C20" s="479">
        <v>0</v>
      </c>
      <c r="D20" s="480">
        <v>0</v>
      </c>
      <c r="E20" s="480">
        <v>0</v>
      </c>
      <c r="F20" s="481"/>
      <c r="G20" s="481"/>
      <c r="H20" s="481">
        <v>0</v>
      </c>
      <c r="I20" s="481">
        <v>0</v>
      </c>
      <c r="J20" s="481">
        <v>0</v>
      </c>
      <c r="K20" s="300">
        <v>0</v>
      </c>
    </row>
    <row r="21" spans="1:11" ht="13.5" thickBot="1">
      <c r="A21" s="302">
        <v>12</v>
      </c>
      <c r="B21" s="303" t="s">
        <v>392</v>
      </c>
      <c r="C21" s="482">
        <v>47554640</v>
      </c>
      <c r="D21" s="482">
        <v>19050807</v>
      </c>
      <c r="E21" s="482">
        <v>66605447</v>
      </c>
      <c r="F21" s="304">
        <v>12065018.229999999</v>
      </c>
      <c r="G21" s="304">
        <v>39123.039999999994</v>
      </c>
      <c r="H21" s="304">
        <v>12104141.269999998</v>
      </c>
      <c r="I21" s="304">
        <v>28540166</v>
      </c>
      <c r="J21" s="304">
        <v>14485628</v>
      </c>
      <c r="K21" s="300">
        <v>43025794</v>
      </c>
    </row>
    <row r="22" spans="1:11" ht="38.25" customHeight="1" thickBot="1">
      <c r="A22" s="305"/>
      <c r="B22" s="306"/>
      <c r="C22" s="306"/>
      <c r="D22" s="306"/>
      <c r="E22" s="306"/>
      <c r="F22" s="580" t="s">
        <v>511</v>
      </c>
      <c r="G22" s="581"/>
      <c r="H22" s="582"/>
      <c r="I22" s="580" t="s">
        <v>512</v>
      </c>
      <c r="J22" s="581"/>
      <c r="K22" s="583"/>
    </row>
    <row r="23" spans="1:11">
      <c r="A23" s="307">
        <v>13</v>
      </c>
      <c r="B23" s="308" t="s">
        <v>384</v>
      </c>
      <c r="C23" s="309"/>
      <c r="D23" s="309"/>
      <c r="E23" s="309"/>
      <c r="F23" s="483">
        <v>34747095.940000005</v>
      </c>
      <c r="G23" s="483">
        <v>27599789.359999999</v>
      </c>
      <c r="H23" s="483">
        <v>62346885.300000004</v>
      </c>
      <c r="I23" s="484">
        <v>18271948</v>
      </c>
      <c r="J23" s="484">
        <v>14939136</v>
      </c>
      <c r="K23" s="485">
        <v>33211084</v>
      </c>
    </row>
    <row r="24" spans="1:11" ht="15.75" thickBot="1">
      <c r="A24" s="310">
        <v>14</v>
      </c>
      <c r="B24" s="311" t="s">
        <v>396</v>
      </c>
      <c r="C24" s="312"/>
      <c r="D24" s="313"/>
      <c r="E24" s="314"/>
      <c r="F24" s="486">
        <v>2976507.8602125002</v>
      </c>
      <c r="G24" s="486">
        <v>21360109.640849996</v>
      </c>
      <c r="H24" s="486">
        <v>21201122.8517</v>
      </c>
      <c r="I24" s="528">
        <v>1745358.4407500005</v>
      </c>
      <c r="J24" s="528">
        <v>2619844.7332499996</v>
      </c>
      <c r="K24" s="487">
        <v>4365203.1740000006</v>
      </c>
    </row>
    <row r="25" spans="1:11" ht="13.5" thickBot="1">
      <c r="A25" s="315">
        <v>15</v>
      </c>
      <c r="B25" s="316" t="s">
        <v>397</v>
      </c>
      <c r="C25" s="317"/>
      <c r="D25" s="317"/>
      <c r="E25" s="317"/>
      <c r="F25" s="488">
        <v>11.673779331971703</v>
      </c>
      <c r="G25" s="488">
        <v>1.2921183375958412</v>
      </c>
      <c r="H25" s="488">
        <v>2.9407350608791343</v>
      </c>
      <c r="I25" s="488">
        <v>10.468879958060841</v>
      </c>
      <c r="J25" s="488">
        <v>5.7022982356162508</v>
      </c>
      <c r="K25" s="489">
        <v>7.6081416319431998</v>
      </c>
    </row>
    <row r="27" spans="1:11" ht="38.25">
      <c r="B27" s="287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L27" sqref="L27"/>
    </sheetView>
  </sheetViews>
  <sheetFormatPr defaultColWidth="9.140625" defaultRowHeight="12.75"/>
  <cols>
    <col min="1" max="1" width="10.5703125" style="4" bestFit="1" customWidth="1"/>
    <col min="2" max="2" width="44.28515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5"/>
  </cols>
  <sheetData>
    <row r="1" spans="1:14">
      <c r="A1" s="4" t="s">
        <v>30</v>
      </c>
      <c r="B1" s="4" t="str">
        <f>'Info '!C2</f>
        <v>JSC Silk Road Bank</v>
      </c>
    </row>
    <row r="2" spans="1:14" ht="14.25" customHeight="1">
      <c r="A2" s="4" t="s">
        <v>31</v>
      </c>
      <c r="B2" s="419">
        <f>'14. LCR'!B2</f>
        <v>43738</v>
      </c>
    </row>
    <row r="3" spans="1:14" ht="14.25" customHeight="1"/>
    <row r="4" spans="1:14" ht="13.5" thickBot="1">
      <c r="A4" s="4" t="s">
        <v>270</v>
      </c>
      <c r="B4" s="232" t="s">
        <v>28</v>
      </c>
    </row>
    <row r="5" spans="1:14" s="167" customFormat="1">
      <c r="A5" s="163"/>
      <c r="B5" s="164"/>
      <c r="C5" s="165" t="s">
        <v>0</v>
      </c>
      <c r="D5" s="165" t="s">
        <v>1</v>
      </c>
      <c r="E5" s="165" t="s">
        <v>2</v>
      </c>
      <c r="F5" s="165" t="s">
        <v>3</v>
      </c>
      <c r="G5" s="165" t="s">
        <v>4</v>
      </c>
      <c r="H5" s="165" t="s">
        <v>5</v>
      </c>
      <c r="I5" s="165" t="s">
        <v>8</v>
      </c>
      <c r="J5" s="165" t="s">
        <v>9</v>
      </c>
      <c r="K5" s="165" t="s">
        <v>10</v>
      </c>
      <c r="L5" s="165" t="s">
        <v>11</v>
      </c>
      <c r="M5" s="165" t="s">
        <v>12</v>
      </c>
      <c r="N5" s="166" t="s">
        <v>13</v>
      </c>
    </row>
    <row r="6" spans="1:14" ht="25.5">
      <c r="A6" s="168"/>
      <c r="B6" s="169"/>
      <c r="C6" s="170" t="s">
        <v>269</v>
      </c>
      <c r="D6" s="171" t="s">
        <v>268</v>
      </c>
      <c r="E6" s="172" t="s">
        <v>267</v>
      </c>
      <c r="F6" s="173">
        <v>0</v>
      </c>
      <c r="G6" s="173">
        <v>0.2</v>
      </c>
      <c r="H6" s="173">
        <v>0.35</v>
      </c>
      <c r="I6" s="173">
        <v>0.5</v>
      </c>
      <c r="J6" s="173">
        <v>0.75</v>
      </c>
      <c r="K6" s="173">
        <v>1</v>
      </c>
      <c r="L6" s="173">
        <v>1.5</v>
      </c>
      <c r="M6" s="173">
        <v>2.5</v>
      </c>
      <c r="N6" s="231" t="s">
        <v>282</v>
      </c>
    </row>
    <row r="7" spans="1:14" ht="15">
      <c r="A7" s="174">
        <v>1</v>
      </c>
      <c r="B7" s="175" t="s">
        <v>266</v>
      </c>
      <c r="C7" s="176">
        <f>SUM(C8:C13)</f>
        <v>23490910</v>
      </c>
      <c r="D7" s="169"/>
      <c r="E7" s="177">
        <f t="shared" ref="E7:M7" si="0">SUM(E8:E13)</f>
        <v>469818.2</v>
      </c>
      <c r="F7" s="178">
        <f>SUM(F8:F13)</f>
        <v>0</v>
      </c>
      <c r="G7" s="178">
        <f t="shared" si="0"/>
        <v>0</v>
      </c>
      <c r="H7" s="178">
        <f t="shared" si="0"/>
        <v>0</v>
      </c>
      <c r="I7" s="178">
        <f t="shared" si="0"/>
        <v>0</v>
      </c>
      <c r="J7" s="178">
        <f t="shared" si="0"/>
        <v>0</v>
      </c>
      <c r="K7" s="178">
        <f t="shared" si="0"/>
        <v>469818.2</v>
      </c>
      <c r="L7" s="178">
        <f t="shared" si="0"/>
        <v>0</v>
      </c>
      <c r="M7" s="178">
        <f t="shared" si="0"/>
        <v>0</v>
      </c>
      <c r="N7" s="179">
        <f>SUM(N8:N13)</f>
        <v>469818.2</v>
      </c>
    </row>
    <row r="8" spans="1:14" ht="14.25">
      <c r="A8" s="174">
        <v>1.1000000000000001</v>
      </c>
      <c r="B8" s="180" t="s">
        <v>264</v>
      </c>
      <c r="C8" s="178">
        <v>23490910</v>
      </c>
      <c r="D8" s="181">
        <v>0.02</v>
      </c>
      <c r="E8" s="177">
        <f>C8*D8</f>
        <v>469818.2</v>
      </c>
      <c r="F8" s="178"/>
      <c r="G8" s="178"/>
      <c r="H8" s="178"/>
      <c r="I8" s="178"/>
      <c r="J8" s="178"/>
      <c r="K8" s="178">
        <f>E8</f>
        <v>469818.2</v>
      </c>
      <c r="L8" s="178"/>
      <c r="M8" s="178"/>
      <c r="N8" s="179">
        <f>SUMPRODUCT($F$6:$M$6,F8:M8)</f>
        <v>469818.2</v>
      </c>
    </row>
    <row r="9" spans="1:14" ht="14.25">
      <c r="A9" s="174">
        <v>1.2</v>
      </c>
      <c r="B9" s="180" t="s">
        <v>263</v>
      </c>
      <c r="C9" s="178">
        <v>0</v>
      </c>
      <c r="D9" s="181">
        <v>0.05</v>
      </c>
      <c r="E9" s="177">
        <f>C9*D9</f>
        <v>0</v>
      </c>
      <c r="F9" s="178"/>
      <c r="G9" s="178"/>
      <c r="H9" s="178"/>
      <c r="I9" s="178"/>
      <c r="J9" s="178"/>
      <c r="K9" s="178"/>
      <c r="L9" s="178"/>
      <c r="M9" s="178"/>
      <c r="N9" s="179">
        <f t="shared" ref="N9:N12" si="1">SUMPRODUCT($F$6:$M$6,F9:M9)</f>
        <v>0</v>
      </c>
    </row>
    <row r="10" spans="1:14" ht="14.25">
      <c r="A10" s="174">
        <v>1.3</v>
      </c>
      <c r="B10" s="180" t="s">
        <v>262</v>
      </c>
      <c r="C10" s="178">
        <v>0</v>
      </c>
      <c r="D10" s="181">
        <v>0.08</v>
      </c>
      <c r="E10" s="177">
        <f>C10*D10</f>
        <v>0</v>
      </c>
      <c r="F10" s="178"/>
      <c r="G10" s="178"/>
      <c r="H10" s="178"/>
      <c r="I10" s="178"/>
      <c r="J10" s="178"/>
      <c r="K10" s="178"/>
      <c r="L10" s="178"/>
      <c r="M10" s="178"/>
      <c r="N10" s="179">
        <f>SUMPRODUCT($F$6:$M$6,F10:M10)</f>
        <v>0</v>
      </c>
    </row>
    <row r="11" spans="1:14" ht="14.25">
      <c r="A11" s="174">
        <v>1.4</v>
      </c>
      <c r="B11" s="180" t="s">
        <v>261</v>
      </c>
      <c r="C11" s="178">
        <v>0</v>
      </c>
      <c r="D11" s="181">
        <v>0.11</v>
      </c>
      <c r="E11" s="177">
        <f>C11*D11</f>
        <v>0</v>
      </c>
      <c r="F11" s="178"/>
      <c r="G11" s="178"/>
      <c r="H11" s="178"/>
      <c r="I11" s="178"/>
      <c r="J11" s="178"/>
      <c r="K11" s="178"/>
      <c r="L11" s="178"/>
      <c r="M11" s="178"/>
      <c r="N11" s="179">
        <f t="shared" si="1"/>
        <v>0</v>
      </c>
    </row>
    <row r="12" spans="1:14" ht="14.25">
      <c r="A12" s="174">
        <v>1.5</v>
      </c>
      <c r="B12" s="180" t="s">
        <v>260</v>
      </c>
      <c r="C12" s="178">
        <v>0</v>
      </c>
      <c r="D12" s="181">
        <v>0.14000000000000001</v>
      </c>
      <c r="E12" s="177">
        <f>C12*D12</f>
        <v>0</v>
      </c>
      <c r="F12" s="178"/>
      <c r="G12" s="178"/>
      <c r="H12" s="178"/>
      <c r="I12" s="178"/>
      <c r="J12" s="178"/>
      <c r="K12" s="178"/>
      <c r="L12" s="178"/>
      <c r="M12" s="178"/>
      <c r="N12" s="179">
        <f t="shared" si="1"/>
        <v>0</v>
      </c>
    </row>
    <row r="13" spans="1:14" ht="14.25">
      <c r="A13" s="174">
        <v>1.6</v>
      </c>
      <c r="B13" s="182" t="s">
        <v>259</v>
      </c>
      <c r="C13" s="178">
        <v>0</v>
      </c>
      <c r="D13" s="183"/>
      <c r="E13" s="178"/>
      <c r="F13" s="178"/>
      <c r="G13" s="178"/>
      <c r="H13" s="178"/>
      <c r="I13" s="178"/>
      <c r="J13" s="178"/>
      <c r="K13" s="178"/>
      <c r="L13" s="178"/>
      <c r="M13" s="178"/>
      <c r="N13" s="179">
        <f>SUMPRODUCT($F$6:$M$6,F13:M13)</f>
        <v>0</v>
      </c>
    </row>
    <row r="14" spans="1:14" ht="15">
      <c r="A14" s="174">
        <v>2</v>
      </c>
      <c r="B14" s="184" t="s">
        <v>265</v>
      </c>
      <c r="C14" s="176">
        <f>SUM(C15:C20)</f>
        <v>0</v>
      </c>
      <c r="D14" s="169"/>
      <c r="E14" s="177">
        <f t="shared" ref="E14:M14" si="2">SUM(E15:E20)</f>
        <v>0</v>
      </c>
      <c r="F14" s="178">
        <f t="shared" si="2"/>
        <v>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9">
        <f>SUM(N15:N20)</f>
        <v>0</v>
      </c>
    </row>
    <row r="15" spans="1:14" ht="14.25">
      <c r="A15" s="174">
        <v>2.1</v>
      </c>
      <c r="B15" s="182" t="s">
        <v>264</v>
      </c>
      <c r="C15" s="178"/>
      <c r="D15" s="181">
        <v>5.0000000000000001E-3</v>
      </c>
      <c r="E15" s="177">
        <f>C15*D15</f>
        <v>0</v>
      </c>
      <c r="F15" s="178"/>
      <c r="G15" s="178"/>
      <c r="H15" s="178"/>
      <c r="I15" s="178"/>
      <c r="J15" s="178"/>
      <c r="K15" s="178"/>
      <c r="L15" s="178"/>
      <c r="M15" s="178"/>
      <c r="N15" s="179">
        <f>SUMPRODUCT($F$6:$M$6,F15:M15)</f>
        <v>0</v>
      </c>
    </row>
    <row r="16" spans="1:14" ht="14.25">
      <c r="A16" s="174">
        <v>2.2000000000000002</v>
      </c>
      <c r="B16" s="182" t="s">
        <v>263</v>
      </c>
      <c r="C16" s="178"/>
      <c r="D16" s="181">
        <v>0.01</v>
      </c>
      <c r="E16" s="177">
        <f>C16*D16</f>
        <v>0</v>
      </c>
      <c r="F16" s="178"/>
      <c r="G16" s="178"/>
      <c r="H16" s="178"/>
      <c r="I16" s="178"/>
      <c r="J16" s="178"/>
      <c r="K16" s="178"/>
      <c r="L16" s="178"/>
      <c r="M16" s="178"/>
      <c r="N16" s="179">
        <f t="shared" ref="N16:N20" si="3">SUMPRODUCT($F$6:$M$6,F16:M16)</f>
        <v>0</v>
      </c>
    </row>
    <row r="17" spans="1:14" ht="14.25">
      <c r="A17" s="174">
        <v>2.2999999999999998</v>
      </c>
      <c r="B17" s="182" t="s">
        <v>262</v>
      </c>
      <c r="C17" s="178"/>
      <c r="D17" s="181">
        <v>0.02</v>
      </c>
      <c r="E17" s="177">
        <f>C17*D17</f>
        <v>0</v>
      </c>
      <c r="F17" s="178"/>
      <c r="G17" s="178"/>
      <c r="H17" s="178"/>
      <c r="I17" s="178"/>
      <c r="J17" s="178"/>
      <c r="K17" s="178"/>
      <c r="L17" s="178"/>
      <c r="M17" s="178"/>
      <c r="N17" s="179">
        <f t="shared" si="3"/>
        <v>0</v>
      </c>
    </row>
    <row r="18" spans="1:14" ht="14.25">
      <c r="A18" s="174">
        <v>2.4</v>
      </c>
      <c r="B18" s="182" t="s">
        <v>261</v>
      </c>
      <c r="C18" s="178"/>
      <c r="D18" s="181">
        <v>0.03</v>
      </c>
      <c r="E18" s="177">
        <f>C18*D18</f>
        <v>0</v>
      </c>
      <c r="F18" s="178"/>
      <c r="G18" s="178"/>
      <c r="H18" s="178"/>
      <c r="I18" s="178"/>
      <c r="J18" s="178"/>
      <c r="K18" s="178"/>
      <c r="L18" s="178"/>
      <c r="M18" s="178"/>
      <c r="N18" s="179">
        <f t="shared" si="3"/>
        <v>0</v>
      </c>
    </row>
    <row r="19" spans="1:14" ht="14.25">
      <c r="A19" s="174">
        <v>2.5</v>
      </c>
      <c r="B19" s="182" t="s">
        <v>260</v>
      </c>
      <c r="C19" s="178"/>
      <c r="D19" s="181">
        <v>0.04</v>
      </c>
      <c r="E19" s="177">
        <f>C19*D19</f>
        <v>0</v>
      </c>
      <c r="F19" s="178"/>
      <c r="G19" s="178"/>
      <c r="H19" s="178"/>
      <c r="I19" s="178"/>
      <c r="J19" s="178"/>
      <c r="K19" s="178"/>
      <c r="L19" s="178"/>
      <c r="M19" s="178"/>
      <c r="N19" s="179">
        <f t="shared" si="3"/>
        <v>0</v>
      </c>
    </row>
    <row r="20" spans="1:14" ht="14.25">
      <c r="A20" s="174">
        <v>2.6</v>
      </c>
      <c r="B20" s="182" t="s">
        <v>259</v>
      </c>
      <c r="C20" s="178"/>
      <c r="D20" s="183"/>
      <c r="E20" s="185"/>
      <c r="F20" s="178"/>
      <c r="G20" s="178"/>
      <c r="H20" s="178"/>
      <c r="I20" s="178"/>
      <c r="J20" s="178"/>
      <c r="K20" s="178"/>
      <c r="L20" s="178"/>
      <c r="M20" s="178"/>
      <c r="N20" s="179">
        <f t="shared" si="3"/>
        <v>0</v>
      </c>
    </row>
    <row r="21" spans="1:14" ht="15.75" thickBot="1">
      <c r="A21" s="186"/>
      <c r="B21" s="187" t="s">
        <v>109</v>
      </c>
      <c r="C21" s="162">
        <f>C14+C7</f>
        <v>23490910</v>
      </c>
      <c r="D21" s="188"/>
      <c r="E21" s="189">
        <f>E14+E7</f>
        <v>469818.2</v>
      </c>
      <c r="F21" s="190">
        <f>F7+F14</f>
        <v>0</v>
      </c>
      <c r="G21" s="190">
        <f t="shared" ref="G21:L21" si="4">G7+G14</f>
        <v>0</v>
      </c>
      <c r="H21" s="190">
        <f t="shared" si="4"/>
        <v>0</v>
      </c>
      <c r="I21" s="190">
        <f t="shared" si="4"/>
        <v>0</v>
      </c>
      <c r="J21" s="190">
        <f t="shared" si="4"/>
        <v>0</v>
      </c>
      <c r="K21" s="190">
        <f t="shared" si="4"/>
        <v>469818.2</v>
      </c>
      <c r="L21" s="190">
        <f t="shared" si="4"/>
        <v>0</v>
      </c>
      <c r="M21" s="190">
        <f>M7+M14</f>
        <v>0</v>
      </c>
      <c r="N21" s="191">
        <f>N14+N7</f>
        <v>469818.2</v>
      </c>
    </row>
    <row r="22" spans="1:14">
      <c r="E22" s="192"/>
      <c r="F22" s="192"/>
      <c r="G22" s="192"/>
      <c r="H22" s="192"/>
      <c r="I22" s="192"/>
      <c r="J22" s="192"/>
      <c r="K22" s="192"/>
      <c r="L22" s="192"/>
      <c r="M22" s="19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1"/>
  <sheetViews>
    <sheetView topLeftCell="A13" zoomScale="90" zoomScaleNormal="90" workbookViewId="0">
      <selection activeCell="E44" sqref="E44"/>
    </sheetView>
  </sheetViews>
  <sheetFormatPr defaultRowHeight="15"/>
  <cols>
    <col min="1" max="1" width="11.42578125" customWidth="1"/>
    <col min="2" max="2" width="76.85546875" style="358" customWidth="1"/>
    <col min="3" max="3" width="22.85546875" customWidth="1"/>
  </cols>
  <sheetData>
    <row r="1" spans="1:3">
      <c r="A1" s="2" t="s">
        <v>30</v>
      </c>
      <c r="B1" t="str">
        <f>'Info '!C2</f>
        <v>JSC Silk Road Bank</v>
      </c>
    </row>
    <row r="2" spans="1:3">
      <c r="A2" s="2" t="s">
        <v>31</v>
      </c>
      <c r="B2" s="491">
        <f>'15. CCR '!B2</f>
        <v>43738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359" t="s">
        <v>439</v>
      </c>
      <c r="B5" s="360"/>
      <c r="C5" s="361"/>
    </row>
    <row r="6" spans="1:3" ht="24">
      <c r="A6" s="362">
        <v>1</v>
      </c>
      <c r="B6" s="363" t="s">
        <v>440</v>
      </c>
      <c r="C6" s="492">
        <v>83974495.020000011</v>
      </c>
    </row>
    <row r="7" spans="1:3">
      <c r="A7" s="362">
        <v>2</v>
      </c>
      <c r="B7" s="363" t="s">
        <v>441</v>
      </c>
      <c r="C7" s="492">
        <v>-5023296.5599999996</v>
      </c>
    </row>
    <row r="8" spans="1:3" ht="24">
      <c r="A8" s="364">
        <v>3</v>
      </c>
      <c r="B8" s="365" t="s">
        <v>442</v>
      </c>
      <c r="C8" s="493">
        <v>78951198.460000008</v>
      </c>
    </row>
    <row r="9" spans="1:3">
      <c r="A9" s="359" t="s">
        <v>443</v>
      </c>
      <c r="B9" s="360"/>
      <c r="C9" s="494"/>
    </row>
    <row r="10" spans="1:3" ht="24">
      <c r="A10" s="366">
        <v>4</v>
      </c>
      <c r="B10" s="367" t="s">
        <v>444</v>
      </c>
      <c r="C10" s="492"/>
    </row>
    <row r="11" spans="1:3">
      <c r="A11" s="366">
        <v>5</v>
      </c>
      <c r="B11" s="368" t="s">
        <v>445</v>
      </c>
      <c r="C11" s="492"/>
    </row>
    <row r="12" spans="1:3">
      <c r="A12" s="366" t="s">
        <v>446</v>
      </c>
      <c r="B12" s="368" t="s">
        <v>447</v>
      </c>
      <c r="C12" s="493">
        <v>469818.2</v>
      </c>
    </row>
    <row r="13" spans="1:3" ht="24">
      <c r="A13" s="369">
        <v>6</v>
      </c>
      <c r="B13" s="367" t="s">
        <v>448</v>
      </c>
      <c r="C13" s="492"/>
    </row>
    <row r="14" spans="1:3">
      <c r="A14" s="369">
        <v>7</v>
      </c>
      <c r="B14" s="370" t="s">
        <v>449</v>
      </c>
      <c r="C14" s="492"/>
    </row>
    <row r="15" spans="1:3">
      <c r="A15" s="371">
        <v>8</v>
      </c>
      <c r="B15" s="372" t="s">
        <v>450</v>
      </c>
      <c r="C15" s="492"/>
    </row>
    <row r="16" spans="1:3">
      <c r="A16" s="369">
        <v>9</v>
      </c>
      <c r="B16" s="370" t="s">
        <v>451</v>
      </c>
      <c r="C16" s="492"/>
    </row>
    <row r="17" spans="1:3">
      <c r="A17" s="369">
        <v>10</v>
      </c>
      <c r="B17" s="370" t="s">
        <v>452</v>
      </c>
      <c r="C17" s="492"/>
    </row>
    <row r="18" spans="1:3">
      <c r="A18" s="373">
        <v>11</v>
      </c>
      <c r="B18" s="374" t="s">
        <v>453</v>
      </c>
      <c r="C18" s="493">
        <v>469818.2</v>
      </c>
    </row>
    <row r="19" spans="1:3">
      <c r="A19" s="375" t="s">
        <v>454</v>
      </c>
      <c r="B19" s="376"/>
      <c r="C19" s="495"/>
    </row>
    <row r="20" spans="1:3" ht="24">
      <c r="A20" s="377">
        <v>12</v>
      </c>
      <c r="B20" s="367" t="s">
        <v>455</v>
      </c>
      <c r="C20" s="492"/>
    </row>
    <row r="21" spans="1:3">
      <c r="A21" s="377">
        <v>13</v>
      </c>
      <c r="B21" s="367" t="s">
        <v>456</v>
      </c>
      <c r="C21" s="492"/>
    </row>
    <row r="22" spans="1:3">
      <c r="A22" s="377">
        <v>14</v>
      </c>
      <c r="B22" s="367" t="s">
        <v>457</v>
      </c>
      <c r="C22" s="492"/>
    </row>
    <row r="23" spans="1:3" ht="24">
      <c r="A23" s="377" t="s">
        <v>458</v>
      </c>
      <c r="B23" s="367" t="s">
        <v>459</v>
      </c>
      <c r="C23" s="492"/>
    </row>
    <row r="24" spans="1:3">
      <c r="A24" s="377">
        <v>15</v>
      </c>
      <c r="B24" s="367" t="s">
        <v>460</v>
      </c>
      <c r="C24" s="492"/>
    </row>
    <row r="25" spans="1:3">
      <c r="A25" s="377" t="s">
        <v>461</v>
      </c>
      <c r="B25" s="367" t="s">
        <v>462</v>
      </c>
      <c r="C25" s="492"/>
    </row>
    <row r="26" spans="1:3">
      <c r="A26" s="378">
        <v>16</v>
      </c>
      <c r="B26" s="379" t="s">
        <v>463</v>
      </c>
      <c r="C26" s="493">
        <v>0</v>
      </c>
    </row>
    <row r="27" spans="1:3">
      <c r="A27" s="359" t="s">
        <v>464</v>
      </c>
      <c r="B27" s="360"/>
      <c r="C27" s="494"/>
    </row>
    <row r="28" spans="1:3">
      <c r="A28" s="380">
        <v>17</v>
      </c>
      <c r="B28" s="368" t="s">
        <v>465</v>
      </c>
      <c r="C28" s="492">
        <v>242416.72</v>
      </c>
    </row>
    <row r="29" spans="1:3">
      <c r="A29" s="380">
        <v>18</v>
      </c>
      <c r="B29" s="368" t="s">
        <v>466</v>
      </c>
      <c r="C29" s="492">
        <v>-191578.5</v>
      </c>
    </row>
    <row r="30" spans="1:3">
      <c r="A30" s="378">
        <v>19</v>
      </c>
      <c r="B30" s="379" t="s">
        <v>467</v>
      </c>
      <c r="C30" s="493">
        <v>50838.22</v>
      </c>
    </row>
    <row r="31" spans="1:3">
      <c r="A31" s="359" t="s">
        <v>468</v>
      </c>
      <c r="B31" s="360"/>
      <c r="C31" s="494"/>
    </row>
    <row r="32" spans="1:3" ht="24">
      <c r="A32" s="380" t="s">
        <v>469</v>
      </c>
      <c r="B32" s="367" t="s">
        <v>470</v>
      </c>
      <c r="C32" s="496"/>
    </row>
    <row r="33" spans="1:3">
      <c r="A33" s="380" t="s">
        <v>471</v>
      </c>
      <c r="B33" s="368" t="s">
        <v>472</v>
      </c>
      <c r="C33" s="496"/>
    </row>
    <row r="34" spans="1:3">
      <c r="A34" s="359" t="s">
        <v>473</v>
      </c>
      <c r="B34" s="360"/>
      <c r="C34" s="494"/>
    </row>
    <row r="35" spans="1:3">
      <c r="A35" s="381">
        <v>20</v>
      </c>
      <c r="B35" s="382" t="s">
        <v>474</v>
      </c>
      <c r="C35" s="493">
        <v>50019740.729999997</v>
      </c>
    </row>
    <row r="36" spans="1:3">
      <c r="A36" s="378">
        <v>21</v>
      </c>
      <c r="B36" s="379" t="s">
        <v>475</v>
      </c>
      <c r="C36" s="493">
        <v>79471854.88000001</v>
      </c>
    </row>
    <row r="37" spans="1:3">
      <c r="A37" s="359" t="s">
        <v>476</v>
      </c>
      <c r="B37" s="360"/>
      <c r="C37" s="494"/>
    </row>
    <row r="38" spans="1:3">
      <c r="A38" s="378">
        <v>22</v>
      </c>
      <c r="B38" s="379" t="s">
        <v>476</v>
      </c>
      <c r="C38" s="529">
        <v>0.62940195375492647</v>
      </c>
    </row>
    <row r="39" spans="1:3">
      <c r="A39" s="359" t="s">
        <v>477</v>
      </c>
      <c r="B39" s="360"/>
      <c r="C39" s="494"/>
    </row>
    <row r="40" spans="1:3">
      <c r="A40" s="383" t="s">
        <v>478</v>
      </c>
      <c r="B40" s="367" t="s">
        <v>479</v>
      </c>
      <c r="C40" s="496"/>
    </row>
    <row r="41" spans="1:3" ht="24">
      <c r="A41" s="384" t="s">
        <v>480</v>
      </c>
      <c r="B41" s="363" t="s">
        <v>481</v>
      </c>
      <c r="C41" s="4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zoomScaleNormal="10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C38" sqref="C38"/>
    </sheetView>
  </sheetViews>
  <sheetFormatPr defaultColWidth="9.140625" defaultRowHeight="14.25"/>
  <cols>
    <col min="1" max="1" width="9.5703125" style="3" bestFit="1" customWidth="1"/>
    <col min="2" max="2" width="65.4257812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06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97" t="s">
        <v>513</v>
      </c>
      <c r="D5" s="497" t="s">
        <v>510</v>
      </c>
      <c r="E5" s="497" t="s">
        <v>506</v>
      </c>
      <c r="F5" s="498" t="s">
        <v>486</v>
      </c>
      <c r="G5" s="498" t="s">
        <v>487</v>
      </c>
    </row>
    <row r="6" spans="1:8">
      <c r="B6" s="208" t="s">
        <v>142</v>
      </c>
      <c r="C6" s="296"/>
      <c r="D6" s="296"/>
      <c r="E6" s="296"/>
      <c r="F6" s="296"/>
      <c r="G6" s="296"/>
    </row>
    <row r="7" spans="1:8">
      <c r="A7" s="13"/>
      <c r="B7" s="209" t="s">
        <v>136</v>
      </c>
      <c r="C7" s="296"/>
      <c r="D7" s="296"/>
      <c r="E7" s="296"/>
      <c r="F7" s="296"/>
      <c r="G7" s="296"/>
    </row>
    <row r="8" spans="1:8" ht="15">
      <c r="A8" s="352">
        <v>1</v>
      </c>
      <c r="B8" s="14" t="s">
        <v>141</v>
      </c>
      <c r="C8" s="407">
        <v>50019740.729999997</v>
      </c>
      <c r="D8" s="407">
        <v>50032415.879999995</v>
      </c>
      <c r="E8" s="407">
        <v>50165497.549999997</v>
      </c>
      <c r="F8" s="408">
        <v>50380940.75</v>
      </c>
      <c r="G8" s="408">
        <v>30885076.73</v>
      </c>
    </row>
    <row r="9" spans="1:8" ht="15">
      <c r="A9" s="352">
        <v>2</v>
      </c>
      <c r="B9" s="14" t="s">
        <v>140</v>
      </c>
      <c r="C9" s="407">
        <v>50019740.729999997</v>
      </c>
      <c r="D9" s="407">
        <v>50032415.879999995</v>
      </c>
      <c r="E9" s="407">
        <v>50165497.549999997</v>
      </c>
      <c r="F9" s="408">
        <v>50380940.75</v>
      </c>
      <c r="G9" s="408">
        <v>30885076.73</v>
      </c>
    </row>
    <row r="10" spans="1:8" ht="15">
      <c r="A10" s="352">
        <v>3</v>
      </c>
      <c r="B10" s="14" t="s">
        <v>139</v>
      </c>
      <c r="C10" s="407">
        <v>50240360.659999996</v>
      </c>
      <c r="D10" s="407">
        <v>50302558.399999999</v>
      </c>
      <c r="E10" s="407">
        <v>50459932.519999996</v>
      </c>
      <c r="F10" s="408">
        <v>50625234.43</v>
      </c>
      <c r="G10" s="408">
        <v>40279499.299999997</v>
      </c>
    </row>
    <row r="11" spans="1:8" ht="15">
      <c r="A11" s="353"/>
      <c r="B11" s="208" t="s">
        <v>138</v>
      </c>
      <c r="C11" s="296"/>
      <c r="D11" s="296"/>
      <c r="E11" s="296"/>
      <c r="F11" s="296"/>
      <c r="G11" s="296"/>
    </row>
    <row r="12" spans="1:8" ht="15" customHeight="1">
      <c r="A12" s="352">
        <v>4</v>
      </c>
      <c r="B12" s="14" t="s">
        <v>271</v>
      </c>
      <c r="C12" s="409">
        <v>64767602.914724</v>
      </c>
      <c r="D12" s="409">
        <v>66761807.375344001</v>
      </c>
      <c r="E12" s="409">
        <v>56079140.848951973</v>
      </c>
      <c r="F12" s="408">
        <v>55930529.63421645</v>
      </c>
      <c r="G12" s="408">
        <v>62330541.775442541</v>
      </c>
    </row>
    <row r="13" spans="1:8" ht="15">
      <c r="A13" s="353"/>
      <c r="B13" s="208" t="s">
        <v>137</v>
      </c>
      <c r="C13" s="296"/>
      <c r="D13" s="296"/>
      <c r="E13" s="296"/>
      <c r="F13" s="296"/>
      <c r="G13" s="296"/>
    </row>
    <row r="14" spans="1:8" s="15" customFormat="1" ht="15">
      <c r="A14" s="352"/>
      <c r="B14" s="209" t="s">
        <v>136</v>
      </c>
      <c r="C14" s="296"/>
      <c r="D14" s="296"/>
      <c r="E14" s="296"/>
      <c r="F14" s="296"/>
      <c r="G14" s="296"/>
    </row>
    <row r="15" spans="1:8" ht="15">
      <c r="A15" s="354">
        <v>5</v>
      </c>
      <c r="B15" s="14" t="str">
        <f>"Common equity Tier 1 ratio &gt;="&amp;'9.1. Capital Requirements'!C19*100&amp;"%"</f>
        <v>Common equity Tier 1 ratio &gt;=9.87888567748838%</v>
      </c>
      <c r="C15" s="410">
        <v>0.7722956922747054</v>
      </c>
      <c r="D15" s="410">
        <v>0.74941673760734062</v>
      </c>
      <c r="E15" s="410">
        <v>0.89454825431651575</v>
      </c>
      <c r="F15" s="411">
        <v>0.90077710830720625</v>
      </c>
      <c r="G15" s="411">
        <v>0.49550470524176221</v>
      </c>
    </row>
    <row r="16" spans="1:8" ht="15" customHeight="1">
      <c r="A16" s="354">
        <v>6</v>
      </c>
      <c r="B16" s="14" t="str">
        <f>"Tier 1 ratio &gt;="&amp;'9.1. Capital Requirements'!C20*100&amp;"%"</f>
        <v>Tier 1 ratio &gt;=12.3401430100757%</v>
      </c>
      <c r="C16" s="410">
        <v>0.7722956922747054</v>
      </c>
      <c r="D16" s="410">
        <v>0.74941673760734062</v>
      </c>
      <c r="E16" s="410">
        <v>0.89454825431651575</v>
      </c>
      <c r="F16" s="411">
        <v>0.90077710830720625</v>
      </c>
      <c r="G16" s="411">
        <v>0.49550470524176221</v>
      </c>
    </row>
    <row r="17" spans="1:7" ht="15">
      <c r="A17" s="354">
        <v>7</v>
      </c>
      <c r="B17" s="14" t="str">
        <f>"Total Regulatory Capital ratio &gt;="&amp;'9.1. Capital Requirements'!C21*100&amp;"%"</f>
        <v>Total Regulatory Capital ratio &gt;=28.3569769751161%</v>
      </c>
      <c r="C17" s="410">
        <v>0.77570202383665121</v>
      </c>
      <c r="D17" s="410">
        <v>0.75346310079941581</v>
      </c>
      <c r="E17" s="410">
        <v>0.8997986016924332</v>
      </c>
      <c r="F17" s="411">
        <v>0.90514491389742091</v>
      </c>
      <c r="G17" s="411">
        <v>0.64622411666361645</v>
      </c>
    </row>
    <row r="18" spans="1:7" ht="15">
      <c r="A18" s="353"/>
      <c r="B18" s="210" t="s">
        <v>135</v>
      </c>
      <c r="C18" s="412"/>
      <c r="D18" s="412"/>
      <c r="E18" s="412"/>
      <c r="F18" s="412"/>
      <c r="G18" s="412"/>
    </row>
    <row r="19" spans="1:7" ht="15" customHeight="1">
      <c r="A19" s="355">
        <v>8</v>
      </c>
      <c r="B19" s="14" t="s">
        <v>134</v>
      </c>
      <c r="C19" s="413">
        <v>5.3924805385736449E-2</v>
      </c>
      <c r="D19" s="413">
        <v>5.6131432834323487E-2</v>
      </c>
      <c r="E19" s="413">
        <v>6.2178292978758661E-2</v>
      </c>
      <c r="F19" s="414">
        <v>5.5861293351568753E-2</v>
      </c>
      <c r="G19" s="414">
        <v>5.2993221383359178E-2</v>
      </c>
    </row>
    <row r="20" spans="1:7" ht="15">
      <c r="A20" s="355">
        <v>9</v>
      </c>
      <c r="B20" s="14" t="s">
        <v>133</v>
      </c>
      <c r="C20" s="413">
        <v>4.223634802412099E-3</v>
      </c>
      <c r="D20" s="413">
        <v>2.8481811061185167E-3</v>
      </c>
      <c r="E20" s="413">
        <v>2.5046243078997066E-3</v>
      </c>
      <c r="F20" s="414">
        <v>9.8150186530483272E-3</v>
      </c>
      <c r="G20" s="414">
        <v>1.0653208428244455E-2</v>
      </c>
    </row>
    <row r="21" spans="1:7" ht="15">
      <c r="A21" s="355">
        <v>10</v>
      </c>
      <c r="B21" s="14" t="s">
        <v>132</v>
      </c>
      <c r="C21" s="413">
        <v>-1.3578890071286895E-3</v>
      </c>
      <c r="D21" s="413">
        <v>-1.6169097599468961E-3</v>
      </c>
      <c r="E21" s="413">
        <v>2.5620943417159855E-2</v>
      </c>
      <c r="F21" s="414">
        <v>-7.2268487758061725E-4</v>
      </c>
      <c r="G21" s="414">
        <v>-8.0289841064250661E-3</v>
      </c>
    </row>
    <row r="22" spans="1:7" ht="15">
      <c r="A22" s="355">
        <v>11</v>
      </c>
      <c r="B22" s="14" t="s">
        <v>131</v>
      </c>
      <c r="C22" s="413">
        <v>4.9701170583324357E-2</v>
      </c>
      <c r="D22" s="413">
        <v>5.3283251728204972E-2</v>
      </c>
      <c r="E22" s="413">
        <v>5.9673668670858958E-2</v>
      </c>
      <c r="F22" s="414">
        <v>4.6046274698520427E-2</v>
      </c>
      <c r="G22" s="414">
        <v>4.234001295511472E-2</v>
      </c>
    </row>
    <row r="23" spans="1:7" ht="15">
      <c r="A23" s="355">
        <v>12</v>
      </c>
      <c r="B23" s="14" t="s">
        <v>277</v>
      </c>
      <c r="C23" s="413">
        <v>-6.2496003095879778E-3</v>
      </c>
      <c r="D23" s="413">
        <v>-9.3070055684134415E-3</v>
      </c>
      <c r="E23" s="413">
        <v>-1.2117404271575082E-2</v>
      </c>
      <c r="F23" s="414">
        <v>-4.9212607323768823E-2</v>
      </c>
      <c r="G23" s="414">
        <v>-3.0294507482027999E-2</v>
      </c>
    </row>
    <row r="24" spans="1:7" ht="15">
      <c r="A24" s="355">
        <v>13</v>
      </c>
      <c r="B24" s="14" t="s">
        <v>278</v>
      </c>
      <c r="C24" s="413">
        <v>-9.1077214937759585E-3</v>
      </c>
      <c r="D24" s="413">
        <v>-1.3002576488689835E-2</v>
      </c>
      <c r="E24" s="413">
        <v>-1.5955199513992734E-2</v>
      </c>
      <c r="F24" s="414">
        <v>-8.6081006614655786E-2</v>
      </c>
      <c r="G24" s="414">
        <v>-5.9054562989529616E-2</v>
      </c>
    </row>
    <row r="25" spans="1:7" ht="15">
      <c r="A25" s="353"/>
      <c r="B25" s="210" t="s">
        <v>357</v>
      </c>
      <c r="C25" s="412"/>
      <c r="D25" s="412"/>
      <c r="E25" s="412"/>
      <c r="F25" s="412"/>
      <c r="G25" s="412"/>
    </row>
    <row r="26" spans="1:7" ht="15">
      <c r="A26" s="355">
        <v>14</v>
      </c>
      <c r="B26" s="14" t="s">
        <v>130</v>
      </c>
      <c r="C26" s="413">
        <v>0.26199736233978227</v>
      </c>
      <c r="D26" s="413">
        <v>0.2301585282698359</v>
      </c>
      <c r="E26" s="413">
        <v>0.15590537037317334</v>
      </c>
      <c r="F26" s="414">
        <v>0.17328962070666051</v>
      </c>
      <c r="G26" s="414">
        <v>0.16953830594464225</v>
      </c>
    </row>
    <row r="27" spans="1:7" ht="15" customHeight="1">
      <c r="A27" s="355">
        <v>15</v>
      </c>
      <c r="B27" s="14" t="s">
        <v>129</v>
      </c>
      <c r="C27" s="413">
        <v>0.17553441670024558</v>
      </c>
      <c r="D27" s="413">
        <v>0.15262335567793459</v>
      </c>
      <c r="E27" s="413">
        <v>0.12157851386586031</v>
      </c>
      <c r="F27" s="414">
        <v>0.13713324368921323</v>
      </c>
      <c r="G27" s="414">
        <v>0.10115049256600764</v>
      </c>
    </row>
    <row r="28" spans="1:7" ht="15">
      <c r="A28" s="355">
        <v>16</v>
      </c>
      <c r="B28" s="14" t="s">
        <v>128</v>
      </c>
      <c r="C28" s="413">
        <v>0.28634933476219532</v>
      </c>
      <c r="D28" s="413">
        <v>0.34789090342416129</v>
      </c>
      <c r="E28" s="413">
        <v>0.28828136585238501</v>
      </c>
      <c r="F28" s="414">
        <v>0.28605497433699351</v>
      </c>
      <c r="G28" s="414">
        <v>0.33366947151237109</v>
      </c>
    </row>
    <row r="29" spans="1:7" ht="15" customHeight="1">
      <c r="A29" s="355">
        <v>17</v>
      </c>
      <c r="B29" s="14" t="s">
        <v>127</v>
      </c>
      <c r="C29" s="413">
        <v>0.36721819710597725</v>
      </c>
      <c r="D29" s="413">
        <v>0.32225438775051729</v>
      </c>
      <c r="E29" s="413">
        <v>0.30489290768789734</v>
      </c>
      <c r="F29" s="414">
        <v>0.27517421153439381</v>
      </c>
      <c r="G29" s="414">
        <v>0.39155223604470585</v>
      </c>
    </row>
    <row r="30" spans="1:7" ht="15">
      <c r="A30" s="355">
        <v>18</v>
      </c>
      <c r="B30" s="14" t="s">
        <v>126</v>
      </c>
      <c r="C30" s="413">
        <v>-4.9771512617230812E-2</v>
      </c>
      <c r="D30" s="413">
        <v>9.5318375534677188E-2</v>
      </c>
      <c r="E30" s="413">
        <v>0.13910893525930823</v>
      </c>
      <c r="F30" s="414">
        <v>1.490987413390128</v>
      </c>
      <c r="G30" s="414">
        <v>1.3356196143611729</v>
      </c>
    </row>
    <row r="31" spans="1:7" ht="15" customHeight="1">
      <c r="A31" s="353"/>
      <c r="B31" s="210" t="s">
        <v>358</v>
      </c>
      <c r="C31" s="412"/>
      <c r="D31" s="412"/>
      <c r="E31" s="412"/>
      <c r="F31" s="412"/>
      <c r="G31" s="412"/>
    </row>
    <row r="32" spans="1:7" ht="15" customHeight="1">
      <c r="A32" s="355">
        <v>19</v>
      </c>
      <c r="B32" s="14" t="s">
        <v>125</v>
      </c>
      <c r="C32" s="413">
        <v>0.52136848029492244</v>
      </c>
      <c r="D32" s="413">
        <v>0.43609226475024954</v>
      </c>
      <c r="E32" s="413">
        <v>0.46131267437449414</v>
      </c>
      <c r="F32" s="413">
        <v>0.48016869742601015</v>
      </c>
      <c r="G32" s="413">
        <v>0.4170078479062127</v>
      </c>
    </row>
    <row r="33" spans="1:7" ht="15" customHeight="1">
      <c r="A33" s="355">
        <v>20</v>
      </c>
      <c r="B33" s="14" t="s">
        <v>124</v>
      </c>
      <c r="C33" s="413">
        <v>0.7574899592295169</v>
      </c>
      <c r="D33" s="413">
        <v>0.62652921928931504</v>
      </c>
      <c r="E33" s="413">
        <v>0.70864529869310833</v>
      </c>
      <c r="F33" s="413">
        <v>0.66950886874068505</v>
      </c>
      <c r="G33" s="413">
        <v>0.75152612688897757</v>
      </c>
    </row>
    <row r="34" spans="1:7" ht="15" customHeight="1">
      <c r="A34" s="355">
        <v>21</v>
      </c>
      <c r="B34" s="14" t="s">
        <v>123</v>
      </c>
      <c r="C34" s="413">
        <v>0.31518236313393583</v>
      </c>
      <c r="D34" s="413">
        <v>0.30691803891932967</v>
      </c>
      <c r="E34" s="413">
        <v>0.28955378254268266</v>
      </c>
      <c r="F34" s="413">
        <v>0.16806789471257569</v>
      </c>
      <c r="G34" s="413">
        <v>0.26526722414337794</v>
      </c>
    </row>
    <row r="35" spans="1:7" ht="15" customHeight="1">
      <c r="A35" s="356"/>
      <c r="B35" s="210" t="s">
        <v>400</v>
      </c>
      <c r="C35" s="296"/>
      <c r="D35" s="296"/>
      <c r="E35" s="296"/>
      <c r="F35" s="296"/>
      <c r="G35" s="296"/>
    </row>
    <row r="36" spans="1:7" ht="15">
      <c r="A36" s="355">
        <v>22</v>
      </c>
      <c r="B36" s="14" t="s">
        <v>384</v>
      </c>
      <c r="C36" s="415">
        <v>62346885.300000004</v>
      </c>
      <c r="D36" s="415">
        <v>50737692.297499999</v>
      </c>
      <c r="E36" s="415">
        <v>36530405.172499999</v>
      </c>
      <c r="F36" s="415">
        <v>33798792.152500004</v>
      </c>
      <c r="G36" s="415">
        <v>41082269.822500005</v>
      </c>
    </row>
    <row r="37" spans="1:7" ht="15" customHeight="1">
      <c r="A37" s="355">
        <v>23</v>
      </c>
      <c r="B37" s="14" t="s">
        <v>396</v>
      </c>
      <c r="C37" s="415">
        <v>21201122.8517</v>
      </c>
      <c r="D37" s="415">
        <v>13271606.281512503</v>
      </c>
      <c r="E37" s="415">
        <v>9719997.1068999991</v>
      </c>
      <c r="F37" s="416">
        <v>14770596.876799999</v>
      </c>
      <c r="G37" s="416">
        <v>14400942.012612501</v>
      </c>
    </row>
    <row r="38" spans="1:7" ht="15.75" thickBot="1">
      <c r="A38" s="357">
        <v>24</v>
      </c>
      <c r="B38" s="211" t="s">
        <v>385</v>
      </c>
      <c r="C38" s="417">
        <v>2.9407350608791343</v>
      </c>
      <c r="D38" s="417">
        <v>3.823025730365297</v>
      </c>
      <c r="E38" s="417">
        <v>3.7582732557160865</v>
      </c>
      <c r="F38" s="418">
        <v>2.2882482295341338</v>
      </c>
      <c r="G38" s="418">
        <v>2.8527487845253252</v>
      </c>
    </row>
    <row r="39" spans="1:7">
      <c r="A39" s="16"/>
    </row>
    <row r="40" spans="1:7" ht="63.75">
      <c r="B40" s="287" t="s">
        <v>399</v>
      </c>
    </row>
    <row r="42" spans="1:7">
      <c r="B42" s="28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49" sqref="C49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19">
        <f>'1. key ratios '!B2</f>
        <v>43738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2" t="s">
        <v>68</v>
      </c>
      <c r="D5" s="533"/>
      <c r="E5" s="534"/>
      <c r="F5" s="532" t="s">
        <v>72</v>
      </c>
      <c r="G5" s="533"/>
      <c r="H5" s="535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 ht="15.75">
      <c r="A7" s="24">
        <v>1</v>
      </c>
      <c r="B7" s="28" t="s">
        <v>35</v>
      </c>
      <c r="C7" s="420">
        <v>3277540.05</v>
      </c>
      <c r="D7" s="420">
        <v>6393447.8399999999</v>
      </c>
      <c r="E7" s="421">
        <v>9670987.8900000006</v>
      </c>
      <c r="F7" s="422">
        <v>1462539.26</v>
      </c>
      <c r="G7" s="423">
        <v>6462488.7199999997</v>
      </c>
      <c r="H7" s="424">
        <v>7925027.9799999995</v>
      </c>
    </row>
    <row r="8" spans="1:8" ht="15.75">
      <c r="A8" s="24">
        <v>2</v>
      </c>
      <c r="B8" s="28" t="s">
        <v>36</v>
      </c>
      <c r="C8" s="420">
        <v>5139070.34</v>
      </c>
      <c r="D8" s="420">
        <v>5812851.5200000005</v>
      </c>
      <c r="E8" s="421">
        <v>10951921.859999999</v>
      </c>
      <c r="F8" s="422">
        <v>420937.9</v>
      </c>
      <c r="G8" s="423">
        <v>4790072.8999999994</v>
      </c>
      <c r="H8" s="424">
        <v>5211010.8</v>
      </c>
    </row>
    <row r="9" spans="1:8" ht="15.75">
      <c r="A9" s="24">
        <v>3</v>
      </c>
      <c r="B9" s="28" t="s">
        <v>37</v>
      </c>
      <c r="C9" s="420">
        <v>252765.84</v>
      </c>
      <c r="D9" s="420">
        <v>13621933.76</v>
      </c>
      <c r="E9" s="421">
        <v>13874699.6</v>
      </c>
      <c r="F9" s="422">
        <v>125303.16</v>
      </c>
      <c r="G9" s="423">
        <v>10169674.779999999</v>
      </c>
      <c r="H9" s="424">
        <v>10294977.939999999</v>
      </c>
    </row>
    <row r="10" spans="1:8" ht="15.75">
      <c r="A10" s="24">
        <v>4</v>
      </c>
      <c r="B10" s="28" t="s">
        <v>38</v>
      </c>
      <c r="C10" s="420">
        <v>0</v>
      </c>
      <c r="D10" s="420">
        <v>0</v>
      </c>
      <c r="E10" s="421">
        <v>0</v>
      </c>
      <c r="F10" s="422">
        <v>0</v>
      </c>
      <c r="G10" s="423">
        <v>0</v>
      </c>
      <c r="H10" s="424">
        <v>0</v>
      </c>
    </row>
    <row r="11" spans="1:8" ht="15.75">
      <c r="A11" s="24">
        <v>5</v>
      </c>
      <c r="B11" s="28" t="s">
        <v>39</v>
      </c>
      <c r="C11" s="420">
        <v>17358427.84</v>
      </c>
      <c r="D11" s="420">
        <v>0</v>
      </c>
      <c r="E11" s="421">
        <v>17358427.84</v>
      </c>
      <c r="F11" s="422">
        <v>13125804.08</v>
      </c>
      <c r="G11" s="423">
        <v>0</v>
      </c>
      <c r="H11" s="424">
        <v>13125804.08</v>
      </c>
    </row>
    <row r="12" spans="1:8" ht="15.75">
      <c r="A12" s="24">
        <v>6.1</v>
      </c>
      <c r="B12" s="29" t="s">
        <v>40</v>
      </c>
      <c r="C12" s="420">
        <v>12800976.189999999</v>
      </c>
      <c r="D12" s="420">
        <v>5136337.9799999995</v>
      </c>
      <c r="E12" s="421">
        <v>17937314.169999998</v>
      </c>
      <c r="F12" s="422">
        <v>11793688.710000001</v>
      </c>
      <c r="G12" s="423">
        <v>5905768.5499999998</v>
      </c>
      <c r="H12" s="424">
        <v>17699457.260000002</v>
      </c>
    </row>
    <row r="13" spans="1:8" ht="15.75">
      <c r="A13" s="24">
        <v>6.2</v>
      </c>
      <c r="B13" s="29" t="s">
        <v>41</v>
      </c>
      <c r="C13" s="420">
        <v>-2799329.4899999998</v>
      </c>
      <c r="D13" s="420">
        <v>-349286.49</v>
      </c>
      <c r="E13" s="421">
        <v>-3148615.9799999995</v>
      </c>
      <c r="F13" s="422">
        <v>-1235811.08</v>
      </c>
      <c r="G13" s="423">
        <v>-554497.74</v>
      </c>
      <c r="H13" s="424">
        <v>-1790308.82</v>
      </c>
    </row>
    <row r="14" spans="1:8" ht="15.75">
      <c r="A14" s="24">
        <v>6</v>
      </c>
      <c r="B14" s="28" t="s">
        <v>42</v>
      </c>
      <c r="C14" s="421">
        <v>10001646.699999999</v>
      </c>
      <c r="D14" s="421">
        <v>4787051.4899999993</v>
      </c>
      <c r="E14" s="421">
        <v>14788698.189999998</v>
      </c>
      <c r="F14" s="421">
        <v>10557877.630000001</v>
      </c>
      <c r="G14" s="421">
        <v>5351270.8099999996</v>
      </c>
      <c r="H14" s="424">
        <v>15909148.440000001</v>
      </c>
    </row>
    <row r="15" spans="1:8" ht="15.75">
      <c r="A15" s="24">
        <v>7</v>
      </c>
      <c r="B15" s="28" t="s">
        <v>43</v>
      </c>
      <c r="C15" s="420">
        <v>394939.24</v>
      </c>
      <c r="D15" s="420">
        <v>22251.18</v>
      </c>
      <c r="E15" s="421">
        <v>417190.42</v>
      </c>
      <c r="F15" s="422">
        <v>435079.98000000004</v>
      </c>
      <c r="G15" s="423">
        <v>12089.13</v>
      </c>
      <c r="H15" s="424">
        <v>447169.11000000004</v>
      </c>
    </row>
    <row r="16" spans="1:8" ht="15.75">
      <c r="A16" s="24">
        <v>8</v>
      </c>
      <c r="B16" s="28" t="s">
        <v>204</v>
      </c>
      <c r="C16" s="420">
        <v>648508.62</v>
      </c>
      <c r="D16" s="420">
        <v>0</v>
      </c>
      <c r="E16" s="421">
        <v>648508.62</v>
      </c>
      <c r="F16" s="422">
        <v>954274.65</v>
      </c>
      <c r="G16" s="423">
        <v>0</v>
      </c>
      <c r="H16" s="424">
        <v>954274.65</v>
      </c>
    </row>
    <row r="17" spans="1:8" ht="15.75">
      <c r="A17" s="24">
        <v>9</v>
      </c>
      <c r="B17" s="28" t="s">
        <v>44</v>
      </c>
      <c r="C17" s="420">
        <v>20000</v>
      </c>
      <c r="D17" s="420">
        <v>0</v>
      </c>
      <c r="E17" s="421">
        <v>20000</v>
      </c>
      <c r="F17" s="422">
        <v>20000</v>
      </c>
      <c r="G17" s="423">
        <v>0</v>
      </c>
      <c r="H17" s="424">
        <v>20000</v>
      </c>
    </row>
    <row r="18" spans="1:8" ht="15.75">
      <c r="A18" s="24">
        <v>10</v>
      </c>
      <c r="B18" s="28" t="s">
        <v>45</v>
      </c>
      <c r="C18" s="420">
        <v>14288971</v>
      </c>
      <c r="D18" s="420">
        <v>0</v>
      </c>
      <c r="E18" s="421">
        <v>14288971</v>
      </c>
      <c r="F18" s="422">
        <v>14760637.729999997</v>
      </c>
      <c r="G18" s="423">
        <v>0</v>
      </c>
      <c r="H18" s="424">
        <v>14760637.729999997</v>
      </c>
    </row>
    <row r="19" spans="1:8" ht="15.75">
      <c r="A19" s="24">
        <v>11</v>
      </c>
      <c r="B19" s="28" t="s">
        <v>46</v>
      </c>
      <c r="C19" s="420">
        <v>1755662.96</v>
      </c>
      <c r="D19" s="420">
        <v>199427.01</v>
      </c>
      <c r="E19" s="421">
        <v>1955089.97</v>
      </c>
      <c r="F19" s="422">
        <v>1403791.4</v>
      </c>
      <c r="G19" s="423">
        <v>1057377.68</v>
      </c>
      <c r="H19" s="424">
        <v>2461169.08</v>
      </c>
    </row>
    <row r="20" spans="1:8" ht="15.75">
      <c r="A20" s="24">
        <v>12</v>
      </c>
      <c r="B20" s="31" t="s">
        <v>47</v>
      </c>
      <c r="C20" s="421">
        <v>53137532.590000004</v>
      </c>
      <c r="D20" s="421">
        <v>30836962.799999997</v>
      </c>
      <c r="E20" s="421">
        <v>83974495.390000001</v>
      </c>
      <c r="F20" s="421">
        <v>43266245.789999999</v>
      </c>
      <c r="G20" s="421">
        <v>27842974.019999996</v>
      </c>
      <c r="H20" s="424">
        <v>71109219.810000002</v>
      </c>
    </row>
    <row r="21" spans="1:8" ht="15.75">
      <c r="A21" s="24"/>
      <c r="B21" s="25" t="s">
        <v>48</v>
      </c>
      <c r="C21" s="425"/>
      <c r="D21" s="425"/>
      <c r="E21" s="425"/>
      <c r="F21" s="426"/>
      <c r="G21" s="427"/>
      <c r="H21" s="428"/>
    </row>
    <row r="22" spans="1:8" ht="15.75">
      <c r="A22" s="24">
        <v>13</v>
      </c>
      <c r="B22" s="28" t="s">
        <v>49</v>
      </c>
      <c r="C22" s="420">
        <v>0</v>
      </c>
      <c r="D22" s="420">
        <v>0</v>
      </c>
      <c r="E22" s="421">
        <v>0</v>
      </c>
      <c r="F22" s="422">
        <v>0</v>
      </c>
      <c r="G22" s="423">
        <v>0</v>
      </c>
      <c r="H22" s="424">
        <v>0</v>
      </c>
    </row>
    <row r="23" spans="1:8" ht="15.75">
      <c r="A23" s="24">
        <v>14</v>
      </c>
      <c r="B23" s="28" t="s">
        <v>50</v>
      </c>
      <c r="C23" s="420">
        <v>4612463.16</v>
      </c>
      <c r="D23" s="420">
        <v>20481270.43</v>
      </c>
      <c r="E23" s="421">
        <v>25093733.59</v>
      </c>
      <c r="F23" s="422">
        <v>2692517.5700000003</v>
      </c>
      <c r="G23" s="423">
        <v>10334527.23</v>
      </c>
      <c r="H23" s="424">
        <v>13027044.800000001</v>
      </c>
    </row>
    <row r="24" spans="1:8" ht="15.75">
      <c r="A24" s="24">
        <v>15</v>
      </c>
      <c r="B24" s="28" t="s">
        <v>51</v>
      </c>
      <c r="C24" s="420">
        <v>556691.16</v>
      </c>
      <c r="D24" s="420">
        <v>816855.15</v>
      </c>
      <c r="E24" s="421">
        <v>1373546.31</v>
      </c>
      <c r="F24" s="422">
        <v>314868.23</v>
      </c>
      <c r="G24" s="423">
        <v>5521032.3200000003</v>
      </c>
      <c r="H24" s="424">
        <v>5835900.5500000007</v>
      </c>
    </row>
    <row r="25" spans="1:8" ht="15.75">
      <c r="A25" s="24">
        <v>16</v>
      </c>
      <c r="B25" s="28" t="s">
        <v>52</v>
      </c>
      <c r="C25" s="420">
        <v>693779</v>
      </c>
      <c r="D25" s="420">
        <v>320267.56</v>
      </c>
      <c r="E25" s="421">
        <v>1014046.56</v>
      </c>
      <c r="F25" s="422">
        <v>366139</v>
      </c>
      <c r="G25" s="423">
        <v>913902.11</v>
      </c>
      <c r="H25" s="424">
        <v>1280041.1099999999</v>
      </c>
    </row>
    <row r="26" spans="1:8" ht="15.75">
      <c r="A26" s="24">
        <v>17</v>
      </c>
      <c r="B26" s="28" t="s">
        <v>53</v>
      </c>
      <c r="C26" s="425"/>
      <c r="D26" s="425"/>
      <c r="E26" s="421">
        <v>0</v>
      </c>
      <c r="F26" s="426"/>
      <c r="G26" s="427"/>
      <c r="H26" s="424">
        <v>0</v>
      </c>
    </row>
    <row r="27" spans="1:8" ht="15.75">
      <c r="A27" s="24">
        <v>18</v>
      </c>
      <c r="B27" s="28" t="s">
        <v>54</v>
      </c>
      <c r="C27" s="420">
        <v>0</v>
      </c>
      <c r="D27" s="420">
        <v>0</v>
      </c>
      <c r="E27" s="421">
        <v>0</v>
      </c>
      <c r="F27" s="422">
        <v>3500000</v>
      </c>
      <c r="G27" s="423">
        <v>0</v>
      </c>
      <c r="H27" s="424">
        <v>3500000</v>
      </c>
    </row>
    <row r="28" spans="1:8" ht="15.75">
      <c r="A28" s="24">
        <v>19</v>
      </c>
      <c r="B28" s="28" t="s">
        <v>55</v>
      </c>
      <c r="C28" s="420">
        <v>54081.9</v>
      </c>
      <c r="D28" s="420">
        <v>3280.89</v>
      </c>
      <c r="E28" s="421">
        <v>57362.79</v>
      </c>
      <c r="F28" s="422">
        <v>16330.97</v>
      </c>
      <c r="G28" s="423">
        <v>358059.66</v>
      </c>
      <c r="H28" s="424">
        <v>374390.62999999995</v>
      </c>
    </row>
    <row r="29" spans="1:8" ht="15.75">
      <c r="A29" s="24">
        <v>20</v>
      </c>
      <c r="B29" s="28" t="s">
        <v>56</v>
      </c>
      <c r="C29" s="420">
        <v>1099153.73</v>
      </c>
      <c r="D29" s="420">
        <v>293614.57</v>
      </c>
      <c r="E29" s="421">
        <v>1392768.3</v>
      </c>
      <c r="F29" s="422">
        <v>1855358.3</v>
      </c>
      <c r="G29" s="423">
        <v>170123.36</v>
      </c>
      <c r="H29" s="424">
        <v>2025481.6600000001</v>
      </c>
    </row>
    <row r="30" spans="1:8" ht="15.75">
      <c r="A30" s="24">
        <v>21</v>
      </c>
      <c r="B30" s="28" t="s">
        <v>57</v>
      </c>
      <c r="C30" s="420">
        <v>0</v>
      </c>
      <c r="D30" s="420">
        <v>0</v>
      </c>
      <c r="E30" s="421">
        <v>0</v>
      </c>
      <c r="F30" s="422">
        <v>0</v>
      </c>
      <c r="G30" s="423">
        <v>9152850</v>
      </c>
      <c r="H30" s="424">
        <v>9152850</v>
      </c>
    </row>
    <row r="31" spans="1:8" ht="15.75">
      <c r="A31" s="24">
        <v>22</v>
      </c>
      <c r="B31" s="31" t="s">
        <v>58</v>
      </c>
      <c r="C31" s="421">
        <v>7016168.9500000011</v>
      </c>
      <c r="D31" s="421">
        <v>21915288.599999998</v>
      </c>
      <c r="E31" s="421">
        <v>28931457.549999997</v>
      </c>
      <c r="F31" s="421">
        <v>8745214.0700000003</v>
      </c>
      <c r="G31" s="421">
        <v>26450494.68</v>
      </c>
      <c r="H31" s="424">
        <v>35195708.75</v>
      </c>
    </row>
    <row r="32" spans="1:8" ht="15.75">
      <c r="A32" s="24"/>
      <c r="B32" s="25" t="s">
        <v>59</v>
      </c>
      <c r="C32" s="425"/>
      <c r="D32" s="425"/>
      <c r="E32" s="420"/>
      <c r="F32" s="426"/>
      <c r="G32" s="427"/>
      <c r="H32" s="428"/>
    </row>
    <row r="33" spans="1:8" ht="15.75">
      <c r="A33" s="24">
        <v>23</v>
      </c>
      <c r="B33" s="28" t="s">
        <v>60</v>
      </c>
      <c r="C33" s="420">
        <v>61146400</v>
      </c>
      <c r="D33" s="425">
        <v>0</v>
      </c>
      <c r="E33" s="421">
        <v>61146400</v>
      </c>
      <c r="F33" s="422">
        <v>40000000</v>
      </c>
      <c r="G33" s="427">
        <v>0</v>
      </c>
      <c r="H33" s="424">
        <v>40000000</v>
      </c>
    </row>
    <row r="34" spans="1:8" ht="15.75">
      <c r="A34" s="24">
        <v>24</v>
      </c>
      <c r="B34" s="28" t="s">
        <v>61</v>
      </c>
      <c r="C34" s="420">
        <v>0</v>
      </c>
      <c r="D34" s="425">
        <v>0</v>
      </c>
      <c r="E34" s="421">
        <v>0</v>
      </c>
      <c r="F34" s="422">
        <v>0</v>
      </c>
      <c r="G34" s="427">
        <v>0</v>
      </c>
      <c r="H34" s="424">
        <v>0</v>
      </c>
    </row>
    <row r="35" spans="1:8" ht="15.75">
      <c r="A35" s="24">
        <v>25</v>
      </c>
      <c r="B35" s="30" t="s">
        <v>62</v>
      </c>
      <c r="C35" s="420">
        <v>0</v>
      </c>
      <c r="D35" s="425">
        <v>0</v>
      </c>
      <c r="E35" s="421">
        <v>0</v>
      </c>
      <c r="F35" s="422">
        <v>0</v>
      </c>
      <c r="G35" s="427">
        <v>0</v>
      </c>
      <c r="H35" s="424">
        <v>0</v>
      </c>
    </row>
    <row r="36" spans="1:8" ht="15.75">
      <c r="A36" s="24">
        <v>26</v>
      </c>
      <c r="B36" s="28" t="s">
        <v>63</v>
      </c>
      <c r="C36" s="420">
        <v>0</v>
      </c>
      <c r="D36" s="425">
        <v>0</v>
      </c>
      <c r="E36" s="421">
        <v>0</v>
      </c>
      <c r="F36" s="422">
        <v>0</v>
      </c>
      <c r="G36" s="427">
        <v>0</v>
      </c>
      <c r="H36" s="424">
        <v>0</v>
      </c>
    </row>
    <row r="37" spans="1:8" ht="15.75">
      <c r="A37" s="24">
        <v>27</v>
      </c>
      <c r="B37" s="28" t="s">
        <v>64</v>
      </c>
      <c r="C37" s="420">
        <v>0</v>
      </c>
      <c r="D37" s="425">
        <v>0</v>
      </c>
      <c r="E37" s="421">
        <v>0</v>
      </c>
      <c r="F37" s="422">
        <v>0</v>
      </c>
      <c r="G37" s="427">
        <v>0</v>
      </c>
      <c r="H37" s="424">
        <v>0</v>
      </c>
    </row>
    <row r="38" spans="1:8" ht="15.75">
      <c r="A38" s="24">
        <v>28</v>
      </c>
      <c r="B38" s="28" t="s">
        <v>65</v>
      </c>
      <c r="C38" s="420">
        <v>-11085795.01</v>
      </c>
      <c r="D38" s="425">
        <v>0</v>
      </c>
      <c r="E38" s="421">
        <v>-11085795.01</v>
      </c>
      <c r="F38" s="422">
        <v>-9068921.2699999996</v>
      </c>
      <c r="G38" s="427">
        <v>0</v>
      </c>
      <c r="H38" s="424">
        <v>-9068921.2699999996</v>
      </c>
    </row>
    <row r="39" spans="1:8" ht="15.75">
      <c r="A39" s="24">
        <v>29</v>
      </c>
      <c r="B39" s="28" t="s">
        <v>66</v>
      </c>
      <c r="C39" s="420">
        <v>4982432.3</v>
      </c>
      <c r="D39" s="425">
        <v>0</v>
      </c>
      <c r="E39" s="421">
        <v>4982432.3</v>
      </c>
      <c r="F39" s="422">
        <v>4982432.3</v>
      </c>
      <c r="G39" s="427">
        <v>0</v>
      </c>
      <c r="H39" s="424">
        <v>4982432.3</v>
      </c>
    </row>
    <row r="40" spans="1:8" ht="15.75">
      <c r="A40" s="24">
        <v>30</v>
      </c>
      <c r="B40" s="260" t="s">
        <v>272</v>
      </c>
      <c r="C40" s="420">
        <v>55043037.289999999</v>
      </c>
      <c r="D40" s="420">
        <v>0</v>
      </c>
      <c r="E40" s="421">
        <v>55043037.289999999</v>
      </c>
      <c r="F40" s="422">
        <v>35913511.030000001</v>
      </c>
      <c r="G40" s="427">
        <v>0</v>
      </c>
      <c r="H40" s="424">
        <v>35913511.030000001</v>
      </c>
    </row>
    <row r="41" spans="1:8" ht="16.5" thickBot="1">
      <c r="A41" s="32">
        <v>31</v>
      </c>
      <c r="B41" s="33" t="s">
        <v>67</v>
      </c>
      <c r="C41" s="429">
        <v>62059206.240000002</v>
      </c>
      <c r="D41" s="429">
        <v>21915288.599999998</v>
      </c>
      <c r="E41" s="429">
        <v>83974494.840000004</v>
      </c>
      <c r="F41" s="429">
        <v>44658725.100000001</v>
      </c>
      <c r="G41" s="429">
        <v>26450494.68</v>
      </c>
      <c r="H41" s="430">
        <v>71109219.780000001</v>
      </c>
    </row>
    <row r="43" spans="1:8">
      <c r="B43" s="34"/>
      <c r="E43" s="192"/>
      <c r="H43" s="192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A20" sqref="A20"/>
    </sheetView>
  </sheetViews>
  <sheetFormatPr defaultColWidth="9.140625" defaultRowHeight="12.75"/>
  <cols>
    <col min="1" max="1" width="9.5703125" style="4" bestFit="1" customWidth="1"/>
    <col min="2" max="2" width="53.8554687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06">
        <f>'2.RC'!B2</f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6" t="s">
        <v>199</v>
      </c>
      <c r="B4" s="212" t="s">
        <v>22</v>
      </c>
      <c r="C4" s="17"/>
      <c r="D4" s="19"/>
      <c r="E4" s="19"/>
      <c r="F4" s="20"/>
      <c r="G4" s="20"/>
      <c r="H4" s="37" t="s">
        <v>73</v>
      </c>
    </row>
    <row r="5" spans="1:8">
      <c r="A5" s="38" t="s">
        <v>6</v>
      </c>
      <c r="B5" s="39"/>
      <c r="C5" s="532" t="s">
        <v>68</v>
      </c>
      <c r="D5" s="533"/>
      <c r="E5" s="534"/>
      <c r="F5" s="532" t="s">
        <v>72</v>
      </c>
      <c r="G5" s="533"/>
      <c r="H5" s="535"/>
    </row>
    <row r="6" spans="1:8">
      <c r="A6" s="40" t="s">
        <v>6</v>
      </c>
      <c r="B6" s="41"/>
      <c r="C6" s="42" t="s">
        <v>69</v>
      </c>
      <c r="D6" s="42" t="s">
        <v>70</v>
      </c>
      <c r="E6" s="42" t="s">
        <v>71</v>
      </c>
      <c r="F6" s="42" t="s">
        <v>69</v>
      </c>
      <c r="G6" s="42" t="s">
        <v>70</v>
      </c>
      <c r="H6" s="43" t="s">
        <v>71</v>
      </c>
    </row>
    <row r="7" spans="1:8">
      <c r="A7" s="44"/>
      <c r="B7" s="212" t="s">
        <v>198</v>
      </c>
      <c r="C7" s="45"/>
      <c r="D7" s="45"/>
      <c r="E7" s="45"/>
      <c r="F7" s="45"/>
      <c r="G7" s="45"/>
      <c r="H7" s="46"/>
    </row>
    <row r="8" spans="1:8" ht="15">
      <c r="A8" s="44">
        <v>1</v>
      </c>
      <c r="B8" s="47" t="s">
        <v>197</v>
      </c>
      <c r="C8" s="431">
        <v>436374.6</v>
      </c>
      <c r="D8" s="431">
        <v>31092.27</v>
      </c>
      <c r="E8" s="432">
        <v>467466.87</v>
      </c>
      <c r="F8" s="431">
        <v>237625</v>
      </c>
      <c r="G8" s="431">
        <v>65789.81</v>
      </c>
      <c r="H8" s="432">
        <v>303414.81</v>
      </c>
    </row>
    <row r="9" spans="1:8" ht="15">
      <c r="A9" s="44">
        <v>2</v>
      </c>
      <c r="B9" s="47" t="s">
        <v>196</v>
      </c>
      <c r="C9" s="433">
        <v>1394025.56</v>
      </c>
      <c r="D9" s="433">
        <v>494592.41000000003</v>
      </c>
      <c r="E9" s="432">
        <v>1888617.9700000002</v>
      </c>
      <c r="F9" s="433">
        <v>1121690.3600000001</v>
      </c>
      <c r="G9" s="433">
        <v>325235.25</v>
      </c>
      <c r="H9" s="432">
        <v>1446925.61</v>
      </c>
    </row>
    <row r="10" spans="1:8" ht="15">
      <c r="A10" s="44">
        <v>2.1</v>
      </c>
      <c r="B10" s="48" t="s">
        <v>195</v>
      </c>
      <c r="C10" s="431">
        <v>0</v>
      </c>
      <c r="D10" s="431">
        <v>0</v>
      </c>
      <c r="E10" s="432">
        <v>0</v>
      </c>
      <c r="F10" s="431">
        <v>0</v>
      </c>
      <c r="G10" s="431">
        <v>0</v>
      </c>
      <c r="H10" s="432">
        <v>0</v>
      </c>
    </row>
    <row r="11" spans="1:8" ht="15">
      <c r="A11" s="44">
        <v>2.2000000000000002</v>
      </c>
      <c r="B11" s="48" t="s">
        <v>194</v>
      </c>
      <c r="C11" s="431">
        <v>181020.15000000002</v>
      </c>
      <c r="D11" s="431">
        <v>233993.00000000003</v>
      </c>
      <c r="E11" s="432">
        <v>415013.15</v>
      </c>
      <c r="F11" s="431">
        <v>26276.779999999992</v>
      </c>
      <c r="G11" s="431">
        <v>107608.09</v>
      </c>
      <c r="H11" s="432">
        <v>133884.87</v>
      </c>
    </row>
    <row r="12" spans="1:8" ht="15">
      <c r="A12" s="44">
        <v>2.2999999999999998</v>
      </c>
      <c r="B12" s="48" t="s">
        <v>193</v>
      </c>
      <c r="C12" s="431">
        <v>0</v>
      </c>
      <c r="D12" s="431">
        <v>0</v>
      </c>
      <c r="E12" s="432">
        <v>0</v>
      </c>
      <c r="F12" s="431">
        <v>0</v>
      </c>
      <c r="G12" s="431">
        <v>0</v>
      </c>
      <c r="H12" s="432">
        <v>0</v>
      </c>
    </row>
    <row r="13" spans="1:8" ht="15">
      <c r="A13" s="44">
        <v>2.4</v>
      </c>
      <c r="B13" s="48" t="s">
        <v>192</v>
      </c>
      <c r="C13" s="431">
        <v>0</v>
      </c>
      <c r="D13" s="431">
        <v>0</v>
      </c>
      <c r="E13" s="432">
        <v>0</v>
      </c>
      <c r="F13" s="431">
        <v>0</v>
      </c>
      <c r="G13" s="431">
        <v>0</v>
      </c>
      <c r="H13" s="432">
        <v>0</v>
      </c>
    </row>
    <row r="14" spans="1:8" ht="15">
      <c r="A14" s="44">
        <v>2.5</v>
      </c>
      <c r="B14" s="48" t="s">
        <v>191</v>
      </c>
      <c r="C14" s="431">
        <v>0</v>
      </c>
      <c r="D14" s="431">
        <v>135141.09</v>
      </c>
      <c r="E14" s="432">
        <v>135141.09</v>
      </c>
      <c r="F14" s="431">
        <v>0</v>
      </c>
      <c r="G14" s="431">
        <v>12986.97</v>
      </c>
      <c r="H14" s="432">
        <v>12986.97</v>
      </c>
    </row>
    <row r="15" spans="1:8" ht="15">
      <c r="A15" s="44">
        <v>2.6</v>
      </c>
      <c r="B15" s="48" t="s">
        <v>190</v>
      </c>
      <c r="C15" s="431">
        <v>125364.68</v>
      </c>
      <c r="D15" s="431">
        <v>0</v>
      </c>
      <c r="E15" s="432">
        <v>125364.68</v>
      </c>
      <c r="F15" s="431">
        <v>94644.44</v>
      </c>
      <c r="G15" s="431">
        <v>0</v>
      </c>
      <c r="H15" s="432">
        <v>94644.44</v>
      </c>
    </row>
    <row r="16" spans="1:8" ht="15">
      <c r="A16" s="44">
        <v>2.7</v>
      </c>
      <c r="B16" s="48" t="s">
        <v>189</v>
      </c>
      <c r="C16" s="431">
        <v>68067.240000000005</v>
      </c>
      <c r="D16" s="431">
        <v>0</v>
      </c>
      <c r="E16" s="432">
        <v>68067.240000000005</v>
      </c>
      <c r="F16" s="431">
        <v>103086.35</v>
      </c>
      <c r="G16" s="431">
        <v>0</v>
      </c>
      <c r="H16" s="432">
        <v>103086.35</v>
      </c>
    </row>
    <row r="17" spans="1:8" ht="15">
      <c r="A17" s="44">
        <v>2.8</v>
      </c>
      <c r="B17" s="48" t="s">
        <v>188</v>
      </c>
      <c r="C17" s="431">
        <v>1019573.49</v>
      </c>
      <c r="D17" s="431">
        <v>125458.32</v>
      </c>
      <c r="E17" s="432">
        <v>1145031.81</v>
      </c>
      <c r="F17" s="431">
        <v>893777.8</v>
      </c>
      <c r="G17" s="431">
        <v>204640.19</v>
      </c>
      <c r="H17" s="432">
        <v>1098417.99</v>
      </c>
    </row>
    <row r="18" spans="1:8" ht="15">
      <c r="A18" s="44">
        <v>2.9</v>
      </c>
      <c r="B18" s="48" t="s">
        <v>187</v>
      </c>
      <c r="C18" s="431">
        <v>0</v>
      </c>
      <c r="D18" s="431">
        <v>0</v>
      </c>
      <c r="E18" s="432">
        <v>0</v>
      </c>
      <c r="F18" s="431">
        <v>3904.99</v>
      </c>
      <c r="G18" s="431">
        <v>0</v>
      </c>
      <c r="H18" s="432">
        <v>3904.99</v>
      </c>
    </row>
    <row r="19" spans="1:8" ht="15">
      <c r="A19" s="44">
        <v>3</v>
      </c>
      <c r="B19" s="47" t="s">
        <v>186</v>
      </c>
      <c r="C19" s="431">
        <v>-243654.09</v>
      </c>
      <c r="D19" s="431">
        <v>-15141.39</v>
      </c>
      <c r="E19" s="432">
        <v>-258795.47999999998</v>
      </c>
      <c r="F19" s="431">
        <v>53956.43</v>
      </c>
      <c r="G19" s="431">
        <v>7780.3</v>
      </c>
      <c r="H19" s="432">
        <v>61736.73</v>
      </c>
    </row>
    <row r="20" spans="1:8" ht="15">
      <c r="A20" s="44">
        <v>4</v>
      </c>
      <c r="B20" s="47" t="s">
        <v>185</v>
      </c>
      <c r="C20" s="431">
        <v>1145819.71</v>
      </c>
      <c r="D20" s="431">
        <v>0</v>
      </c>
      <c r="E20" s="432">
        <v>1145819.71</v>
      </c>
      <c r="F20" s="431">
        <v>570426.48</v>
      </c>
      <c r="G20" s="431"/>
      <c r="H20" s="432">
        <v>570426.48</v>
      </c>
    </row>
    <row r="21" spans="1:8" ht="15">
      <c r="A21" s="44">
        <v>5</v>
      </c>
      <c r="B21" s="47" t="s">
        <v>184</v>
      </c>
      <c r="C21" s="431">
        <v>5348.34</v>
      </c>
      <c r="D21" s="431">
        <v>1940.06</v>
      </c>
      <c r="E21" s="432">
        <v>7288.4</v>
      </c>
      <c r="F21" s="431">
        <v>71.510000000000005</v>
      </c>
      <c r="G21" s="431">
        <v>1882.05</v>
      </c>
      <c r="H21" s="432">
        <v>1953.56</v>
      </c>
    </row>
    <row r="22" spans="1:8" ht="15">
      <c r="A22" s="44">
        <v>6</v>
      </c>
      <c r="B22" s="49" t="s">
        <v>183</v>
      </c>
      <c r="C22" s="433">
        <v>2737914.12</v>
      </c>
      <c r="D22" s="433">
        <v>512483.35000000009</v>
      </c>
      <c r="E22" s="432">
        <v>3250397.47</v>
      </c>
      <c r="F22" s="433">
        <v>1983769.78</v>
      </c>
      <c r="G22" s="433">
        <v>400687.41</v>
      </c>
      <c r="H22" s="432">
        <v>2384457.19</v>
      </c>
    </row>
    <row r="23" spans="1:8" ht="15">
      <c r="A23" s="44"/>
      <c r="B23" s="212" t="s">
        <v>182</v>
      </c>
      <c r="C23" s="431"/>
      <c r="D23" s="431"/>
      <c r="E23" s="434"/>
      <c r="F23" s="431"/>
      <c r="G23" s="431"/>
      <c r="H23" s="434"/>
    </row>
    <row r="24" spans="1:8" ht="15">
      <c r="A24" s="44">
        <v>7</v>
      </c>
      <c r="B24" s="47" t="s">
        <v>181</v>
      </c>
      <c r="C24" s="431">
        <v>125093.48</v>
      </c>
      <c r="D24" s="431">
        <v>37488.050000000003</v>
      </c>
      <c r="E24" s="432">
        <v>162581.53</v>
      </c>
      <c r="F24" s="431">
        <v>4192.43</v>
      </c>
      <c r="G24" s="431">
        <v>3188.67</v>
      </c>
      <c r="H24" s="432">
        <v>7381.1</v>
      </c>
    </row>
    <row r="25" spans="1:8" ht="15">
      <c r="A25" s="44">
        <v>8</v>
      </c>
      <c r="B25" s="47" t="s">
        <v>180</v>
      </c>
      <c r="C25" s="431">
        <v>41430.36</v>
      </c>
      <c r="D25" s="431">
        <v>17274.34</v>
      </c>
      <c r="E25" s="432">
        <v>58704.7</v>
      </c>
      <c r="F25" s="431">
        <v>34177.910000000003</v>
      </c>
      <c r="G25" s="431">
        <v>70545.87</v>
      </c>
      <c r="H25" s="432">
        <v>104723.78</v>
      </c>
    </row>
    <row r="26" spans="1:8" ht="15">
      <c r="A26" s="44">
        <v>9</v>
      </c>
      <c r="B26" s="47" t="s">
        <v>179</v>
      </c>
      <c r="C26" s="431">
        <v>2371.5100000000002</v>
      </c>
      <c r="D26" s="431">
        <v>146.69</v>
      </c>
      <c r="E26" s="432">
        <v>2518.2000000000003</v>
      </c>
      <c r="F26" s="431">
        <v>1816.44</v>
      </c>
      <c r="G26" s="431">
        <v>104.5</v>
      </c>
      <c r="H26" s="432">
        <v>1920.94</v>
      </c>
    </row>
    <row r="27" spans="1:8" ht="15">
      <c r="A27" s="44">
        <v>10</v>
      </c>
      <c r="B27" s="47" t="s">
        <v>178</v>
      </c>
      <c r="C27" s="431">
        <v>30781.41</v>
      </c>
      <c r="D27" s="431">
        <v>0</v>
      </c>
      <c r="E27" s="432">
        <v>30781.41</v>
      </c>
      <c r="F27" s="431">
        <v>6077.81</v>
      </c>
      <c r="G27" s="431"/>
      <c r="H27" s="432">
        <v>6077.81</v>
      </c>
    </row>
    <row r="28" spans="1:8" ht="15">
      <c r="A28" s="44">
        <v>11</v>
      </c>
      <c r="B28" s="47" t="s">
        <v>177</v>
      </c>
      <c r="C28" s="431">
        <v>0</v>
      </c>
      <c r="D28" s="431">
        <v>0</v>
      </c>
      <c r="E28" s="432">
        <v>0</v>
      </c>
      <c r="F28" s="431">
        <v>33702.949999999997</v>
      </c>
      <c r="G28" s="431">
        <v>325540</v>
      </c>
      <c r="H28" s="432">
        <v>359242.95</v>
      </c>
    </row>
    <row r="29" spans="1:8" ht="15">
      <c r="A29" s="44">
        <v>12</v>
      </c>
      <c r="B29" s="47" t="s">
        <v>176</v>
      </c>
      <c r="C29" s="431">
        <v>0</v>
      </c>
      <c r="D29" s="431">
        <v>0</v>
      </c>
      <c r="E29" s="432">
        <v>0</v>
      </c>
      <c r="F29" s="431"/>
      <c r="G29" s="431"/>
      <c r="H29" s="432">
        <v>0</v>
      </c>
    </row>
    <row r="30" spans="1:8" ht="15">
      <c r="A30" s="44">
        <v>13</v>
      </c>
      <c r="B30" s="50" t="s">
        <v>175</v>
      </c>
      <c r="C30" s="433">
        <v>199676.76</v>
      </c>
      <c r="D30" s="433">
        <v>54909.08</v>
      </c>
      <c r="E30" s="432">
        <v>254585.84000000003</v>
      </c>
      <c r="F30" s="433">
        <v>79967.540000000008</v>
      </c>
      <c r="G30" s="433">
        <v>399379.04</v>
      </c>
      <c r="H30" s="432">
        <v>479346.57999999996</v>
      </c>
    </row>
    <row r="31" spans="1:8" ht="15">
      <c r="A31" s="44">
        <v>14</v>
      </c>
      <c r="B31" s="50" t="s">
        <v>174</v>
      </c>
      <c r="C31" s="433">
        <v>2538237.3600000003</v>
      </c>
      <c r="D31" s="433">
        <v>457574.27000000008</v>
      </c>
      <c r="E31" s="432">
        <v>2995811.6300000004</v>
      </c>
      <c r="F31" s="433">
        <v>1903802.24</v>
      </c>
      <c r="G31" s="433">
        <v>1308.3699999999953</v>
      </c>
      <c r="H31" s="432">
        <v>1905110.6099999999</v>
      </c>
    </row>
    <row r="32" spans="1:8">
      <c r="A32" s="44"/>
      <c r="B32" s="51"/>
      <c r="C32" s="435"/>
      <c r="D32" s="435"/>
      <c r="E32" s="436"/>
      <c r="F32" s="435"/>
      <c r="G32" s="435"/>
      <c r="H32" s="436"/>
    </row>
    <row r="33" spans="1:8" ht="15">
      <c r="A33" s="44"/>
      <c r="B33" s="51" t="s">
        <v>173</v>
      </c>
      <c r="C33" s="431"/>
      <c r="D33" s="431"/>
      <c r="E33" s="434"/>
      <c r="F33" s="431"/>
      <c r="G33" s="431"/>
      <c r="H33" s="434"/>
    </row>
    <row r="34" spans="1:8" ht="15">
      <c r="A34" s="44">
        <v>15</v>
      </c>
      <c r="B34" s="52" t="s">
        <v>172</v>
      </c>
      <c r="C34" s="437">
        <v>448786.58999999997</v>
      </c>
      <c r="D34" s="437">
        <v>-1442.2299999999814</v>
      </c>
      <c r="E34" s="432">
        <v>447344.36</v>
      </c>
      <c r="F34" s="437">
        <v>827074.01</v>
      </c>
      <c r="G34" s="437">
        <v>97795.830000000016</v>
      </c>
      <c r="H34" s="432">
        <v>924869.84000000008</v>
      </c>
    </row>
    <row r="35" spans="1:8" ht="15">
      <c r="A35" s="44">
        <v>15.1</v>
      </c>
      <c r="B35" s="48" t="s">
        <v>171</v>
      </c>
      <c r="C35" s="431">
        <v>637191.81999999995</v>
      </c>
      <c r="D35" s="431">
        <v>147148.20000000001</v>
      </c>
      <c r="E35" s="432">
        <v>784340.02</v>
      </c>
      <c r="F35" s="431">
        <v>897954.91</v>
      </c>
      <c r="G35" s="431">
        <v>192162.2</v>
      </c>
      <c r="H35" s="432">
        <v>1090117.1100000001</v>
      </c>
    </row>
    <row r="36" spans="1:8" ht="15">
      <c r="A36" s="44">
        <v>15.2</v>
      </c>
      <c r="B36" s="48" t="s">
        <v>170</v>
      </c>
      <c r="C36" s="431">
        <v>188405.23</v>
      </c>
      <c r="D36" s="431">
        <v>148590.43</v>
      </c>
      <c r="E36" s="432">
        <v>336995.66000000003</v>
      </c>
      <c r="F36" s="431">
        <v>70880.899999999994</v>
      </c>
      <c r="G36" s="431">
        <v>94366.37</v>
      </c>
      <c r="H36" s="432">
        <v>165247.26999999999</v>
      </c>
    </row>
    <row r="37" spans="1:8" ht="15">
      <c r="A37" s="44">
        <v>16</v>
      </c>
      <c r="B37" s="47" t="s">
        <v>169</v>
      </c>
      <c r="C37" s="431">
        <v>0</v>
      </c>
      <c r="D37" s="431">
        <v>0</v>
      </c>
      <c r="E37" s="432">
        <v>0</v>
      </c>
      <c r="F37" s="431">
        <v>0</v>
      </c>
      <c r="G37" s="431">
        <v>0</v>
      </c>
      <c r="H37" s="432">
        <v>0</v>
      </c>
    </row>
    <row r="38" spans="1:8" ht="15">
      <c r="A38" s="44">
        <v>17</v>
      </c>
      <c r="B38" s="47" t="s">
        <v>168</v>
      </c>
      <c r="C38" s="431">
        <v>0</v>
      </c>
      <c r="D38" s="431">
        <v>0</v>
      </c>
      <c r="E38" s="432">
        <v>0</v>
      </c>
      <c r="F38" s="431"/>
      <c r="G38" s="431"/>
      <c r="H38" s="432">
        <v>0</v>
      </c>
    </row>
    <row r="39" spans="1:8" ht="15">
      <c r="A39" s="44">
        <v>18</v>
      </c>
      <c r="B39" s="47" t="s">
        <v>167</v>
      </c>
      <c r="C39" s="431">
        <v>0</v>
      </c>
      <c r="D39" s="431">
        <v>0</v>
      </c>
      <c r="E39" s="432">
        <v>0</v>
      </c>
      <c r="F39" s="431">
        <v>0</v>
      </c>
      <c r="G39" s="431"/>
      <c r="H39" s="432">
        <v>0</v>
      </c>
    </row>
    <row r="40" spans="1:8" ht="15">
      <c r="A40" s="44">
        <v>19</v>
      </c>
      <c r="B40" s="47" t="s">
        <v>166</v>
      </c>
      <c r="C40" s="431">
        <v>23959.35</v>
      </c>
      <c r="D40" s="431">
        <v>0</v>
      </c>
      <c r="E40" s="432">
        <v>23959.35</v>
      </c>
      <c r="F40" s="431">
        <v>571236.06999999995</v>
      </c>
      <c r="G40" s="431"/>
      <c r="H40" s="432">
        <v>571236.06999999995</v>
      </c>
    </row>
    <row r="41" spans="1:8" ht="15">
      <c r="A41" s="44">
        <v>20</v>
      </c>
      <c r="B41" s="47" t="s">
        <v>165</v>
      </c>
      <c r="C41" s="431">
        <v>532405.84</v>
      </c>
      <c r="D41" s="431">
        <v>0</v>
      </c>
      <c r="E41" s="432">
        <v>532405.84</v>
      </c>
      <c r="F41" s="431">
        <v>-240281.37</v>
      </c>
      <c r="G41" s="431"/>
      <c r="H41" s="432">
        <v>-240281.37</v>
      </c>
    </row>
    <row r="42" spans="1:8" ht="15">
      <c r="A42" s="44">
        <v>21</v>
      </c>
      <c r="B42" s="47" t="s">
        <v>164</v>
      </c>
      <c r="C42" s="431">
        <v>-136564.29</v>
      </c>
      <c r="D42" s="431">
        <v>0</v>
      </c>
      <c r="E42" s="432">
        <v>-136564.29</v>
      </c>
      <c r="F42" s="431">
        <v>22282.35</v>
      </c>
      <c r="G42" s="431"/>
      <c r="H42" s="432">
        <v>22282.35</v>
      </c>
    </row>
    <row r="43" spans="1:8" ht="15">
      <c r="A43" s="44">
        <v>22</v>
      </c>
      <c r="B43" s="47" t="s">
        <v>163</v>
      </c>
      <c r="C43" s="431">
        <v>38147.9</v>
      </c>
      <c r="D43" s="431">
        <v>0</v>
      </c>
      <c r="E43" s="432">
        <v>38147.9</v>
      </c>
      <c r="F43" s="431">
        <v>89901.09</v>
      </c>
      <c r="G43" s="431"/>
      <c r="H43" s="432">
        <v>89901.09</v>
      </c>
    </row>
    <row r="44" spans="1:8" ht="15">
      <c r="A44" s="44">
        <v>23</v>
      </c>
      <c r="B44" s="47" t="s">
        <v>162</v>
      </c>
      <c r="C44" s="431">
        <v>29276.2</v>
      </c>
      <c r="D44" s="431">
        <v>0</v>
      </c>
      <c r="E44" s="432">
        <v>29276.2</v>
      </c>
      <c r="F44" s="431">
        <v>43993.46</v>
      </c>
      <c r="G44" s="431">
        <v>0</v>
      </c>
      <c r="H44" s="432">
        <v>43993.46</v>
      </c>
    </row>
    <row r="45" spans="1:8" ht="15">
      <c r="A45" s="44">
        <v>24</v>
      </c>
      <c r="B45" s="50" t="s">
        <v>279</v>
      </c>
      <c r="C45" s="433">
        <v>936011.58999999985</v>
      </c>
      <c r="D45" s="433">
        <v>-1442.2299999999814</v>
      </c>
      <c r="E45" s="432">
        <v>934569.35999999987</v>
      </c>
      <c r="F45" s="433">
        <v>1314205.6100000001</v>
      </c>
      <c r="G45" s="433">
        <v>97795.830000000016</v>
      </c>
      <c r="H45" s="432">
        <v>1412001.4400000002</v>
      </c>
    </row>
    <row r="46" spans="1:8">
      <c r="A46" s="44"/>
      <c r="B46" s="212" t="s">
        <v>161</v>
      </c>
      <c r="C46" s="431"/>
      <c r="D46" s="431"/>
      <c r="E46" s="438"/>
      <c r="F46" s="431"/>
      <c r="G46" s="431"/>
      <c r="H46" s="438"/>
    </row>
    <row r="47" spans="1:8" ht="15">
      <c r="A47" s="44">
        <v>25</v>
      </c>
      <c r="B47" s="47" t="s">
        <v>160</v>
      </c>
      <c r="C47" s="431">
        <v>108961.07</v>
      </c>
      <c r="D47" s="431">
        <v>131400.09</v>
      </c>
      <c r="E47" s="432">
        <v>240361.16</v>
      </c>
      <c r="F47" s="431">
        <v>64715.9</v>
      </c>
      <c r="G47" s="431">
        <v>148264.41</v>
      </c>
      <c r="H47" s="432">
        <v>212980.31</v>
      </c>
    </row>
    <row r="48" spans="1:8" ht="15">
      <c r="A48" s="44">
        <v>26</v>
      </c>
      <c r="B48" s="47" t="s">
        <v>159</v>
      </c>
      <c r="C48" s="431">
        <v>264246.71000000002</v>
      </c>
      <c r="D48" s="431">
        <v>150115.97</v>
      </c>
      <c r="E48" s="432">
        <v>414362.68000000005</v>
      </c>
      <c r="F48" s="431">
        <v>588490.86</v>
      </c>
      <c r="G48" s="431">
        <v>147622.46</v>
      </c>
      <c r="H48" s="432">
        <v>736113.32</v>
      </c>
    </row>
    <row r="49" spans="1:8" ht="15">
      <c r="A49" s="44">
        <v>27</v>
      </c>
      <c r="B49" s="47" t="s">
        <v>158</v>
      </c>
      <c r="C49" s="431">
        <v>1731396.75</v>
      </c>
      <c r="D49" s="431">
        <v>0</v>
      </c>
      <c r="E49" s="432">
        <v>1731396.75</v>
      </c>
      <c r="F49" s="431">
        <v>1346951.7</v>
      </c>
      <c r="G49" s="431"/>
      <c r="H49" s="432">
        <v>1346951.7</v>
      </c>
    </row>
    <row r="50" spans="1:8" ht="15">
      <c r="A50" s="44">
        <v>28</v>
      </c>
      <c r="B50" s="47" t="s">
        <v>157</v>
      </c>
      <c r="C50" s="431">
        <v>3768.87</v>
      </c>
      <c r="D50" s="431">
        <v>0</v>
      </c>
      <c r="E50" s="432">
        <v>3768.87</v>
      </c>
      <c r="F50" s="431">
        <v>24382.16</v>
      </c>
      <c r="G50" s="431"/>
      <c r="H50" s="432">
        <v>24382.16</v>
      </c>
    </row>
    <row r="51" spans="1:8" ht="15">
      <c r="A51" s="44">
        <v>29</v>
      </c>
      <c r="B51" s="47" t="s">
        <v>156</v>
      </c>
      <c r="C51" s="431">
        <v>418333.88</v>
      </c>
      <c r="D51" s="431">
        <v>0</v>
      </c>
      <c r="E51" s="432">
        <v>418333.88</v>
      </c>
      <c r="F51" s="431">
        <v>421466.38</v>
      </c>
      <c r="G51" s="431"/>
      <c r="H51" s="432">
        <v>421466.38</v>
      </c>
    </row>
    <row r="52" spans="1:8" ht="15">
      <c r="A52" s="44">
        <v>30</v>
      </c>
      <c r="B52" s="47" t="s">
        <v>155</v>
      </c>
      <c r="C52" s="431">
        <v>807602.12</v>
      </c>
      <c r="D52" s="431">
        <v>562.75</v>
      </c>
      <c r="E52" s="432">
        <v>808164.87</v>
      </c>
      <c r="F52" s="431">
        <v>1154485.46</v>
      </c>
      <c r="G52" s="431">
        <v>0</v>
      </c>
      <c r="H52" s="432">
        <v>1154485.46</v>
      </c>
    </row>
    <row r="53" spans="1:8" ht="15">
      <c r="A53" s="44">
        <v>31</v>
      </c>
      <c r="B53" s="50" t="s">
        <v>280</v>
      </c>
      <c r="C53" s="433">
        <v>3334309.4000000004</v>
      </c>
      <c r="D53" s="433">
        <v>282078.81</v>
      </c>
      <c r="E53" s="432">
        <v>3616388.2100000004</v>
      </c>
      <c r="F53" s="433">
        <v>3600492.46</v>
      </c>
      <c r="G53" s="433">
        <v>295886.87</v>
      </c>
      <c r="H53" s="432">
        <v>3896379.33</v>
      </c>
    </row>
    <row r="54" spans="1:8" ht="15">
      <c r="A54" s="44">
        <v>32</v>
      </c>
      <c r="B54" s="50" t="s">
        <v>281</v>
      </c>
      <c r="C54" s="433">
        <v>-2398297.8100000005</v>
      </c>
      <c r="D54" s="433">
        <v>-283521.03999999998</v>
      </c>
      <c r="E54" s="432">
        <v>-2681818.8500000006</v>
      </c>
      <c r="F54" s="433">
        <v>-2286286.8499999996</v>
      </c>
      <c r="G54" s="433">
        <v>-198091.03999999998</v>
      </c>
      <c r="H54" s="432">
        <v>-2484377.8899999997</v>
      </c>
    </row>
    <row r="55" spans="1:8">
      <c r="A55" s="44"/>
      <c r="B55" s="51"/>
      <c r="C55" s="435"/>
      <c r="D55" s="435"/>
      <c r="E55" s="436"/>
      <c r="F55" s="435"/>
      <c r="G55" s="435"/>
      <c r="H55" s="436"/>
    </row>
    <row r="56" spans="1:8" ht="15">
      <c r="A56" s="44">
        <v>33</v>
      </c>
      <c r="B56" s="50" t="s">
        <v>154</v>
      </c>
      <c r="C56" s="433">
        <v>139939.54999999981</v>
      </c>
      <c r="D56" s="433">
        <v>174053.2300000001</v>
      </c>
      <c r="E56" s="432">
        <v>313992.77999999991</v>
      </c>
      <c r="F56" s="433">
        <v>-382484.60999999964</v>
      </c>
      <c r="G56" s="433">
        <v>-196782.66999999998</v>
      </c>
      <c r="H56" s="432">
        <v>-579267.27999999956</v>
      </c>
    </row>
    <row r="57" spans="1:8">
      <c r="A57" s="44"/>
      <c r="B57" s="51"/>
      <c r="C57" s="435"/>
      <c r="D57" s="435"/>
      <c r="E57" s="436"/>
      <c r="F57" s="435"/>
      <c r="G57" s="435"/>
      <c r="H57" s="436"/>
    </row>
    <row r="58" spans="1:8" ht="15">
      <c r="A58" s="44">
        <v>34</v>
      </c>
      <c r="B58" s="47" t="s">
        <v>153</v>
      </c>
      <c r="C58" s="431">
        <v>1216095.18</v>
      </c>
      <c r="D58" s="431">
        <v>0</v>
      </c>
      <c r="E58" s="432">
        <v>1216095.18</v>
      </c>
      <c r="F58" s="431">
        <v>693766.44</v>
      </c>
      <c r="G58" s="431">
        <v>0</v>
      </c>
      <c r="H58" s="432">
        <v>693766.44</v>
      </c>
    </row>
    <row r="59" spans="1:8" s="213" customFormat="1" ht="15">
      <c r="A59" s="44">
        <v>35</v>
      </c>
      <c r="B59" s="47" t="s">
        <v>152</v>
      </c>
      <c r="C59" s="439">
        <v>0</v>
      </c>
      <c r="D59" s="439">
        <v>0</v>
      </c>
      <c r="E59" s="440">
        <v>0</v>
      </c>
      <c r="F59" s="439">
        <v>0</v>
      </c>
      <c r="G59" s="439">
        <v>0</v>
      </c>
      <c r="H59" s="440">
        <v>0</v>
      </c>
    </row>
    <row r="60" spans="1:8" ht="15">
      <c r="A60" s="44">
        <v>36</v>
      </c>
      <c r="B60" s="47" t="s">
        <v>151</v>
      </c>
      <c r="C60" s="431">
        <v>-525398.49</v>
      </c>
      <c r="D60" s="431">
        <v>0</v>
      </c>
      <c r="E60" s="432">
        <v>-525398.49</v>
      </c>
      <c r="F60" s="431">
        <v>90083.19</v>
      </c>
      <c r="G60" s="431">
        <v>0</v>
      </c>
      <c r="H60" s="432">
        <v>90083.19</v>
      </c>
    </row>
    <row r="61" spans="1:8" ht="15">
      <c r="A61" s="44">
        <v>37</v>
      </c>
      <c r="B61" s="50" t="s">
        <v>150</v>
      </c>
      <c r="C61" s="433">
        <v>690696.69</v>
      </c>
      <c r="D61" s="433">
        <v>0</v>
      </c>
      <c r="E61" s="432">
        <v>690696.69</v>
      </c>
      <c r="F61" s="433">
        <v>783849.62999999989</v>
      </c>
      <c r="G61" s="433">
        <v>0</v>
      </c>
      <c r="H61" s="432">
        <v>783849.62999999989</v>
      </c>
    </row>
    <row r="62" spans="1:8">
      <c r="A62" s="44"/>
      <c r="B62" s="53"/>
      <c r="C62" s="431"/>
      <c r="D62" s="431"/>
      <c r="E62" s="438"/>
      <c r="F62" s="431"/>
      <c r="G62" s="431"/>
      <c r="H62" s="438"/>
    </row>
    <row r="63" spans="1:8" ht="15">
      <c r="A63" s="44">
        <v>38</v>
      </c>
      <c r="B63" s="54" t="s">
        <v>149</v>
      </c>
      <c r="C63" s="433">
        <v>-550757.14000000013</v>
      </c>
      <c r="D63" s="433">
        <v>174053.2300000001</v>
      </c>
      <c r="E63" s="432">
        <v>-376703.91000000003</v>
      </c>
      <c r="F63" s="433">
        <v>-1166334.2399999995</v>
      </c>
      <c r="G63" s="433">
        <v>-196782.66999999998</v>
      </c>
      <c r="H63" s="432">
        <v>-1363116.9099999995</v>
      </c>
    </row>
    <row r="64" spans="1:8" ht="15">
      <c r="A64" s="40">
        <v>39</v>
      </c>
      <c r="B64" s="47" t="s">
        <v>148</v>
      </c>
      <c r="C64" s="441">
        <v>0</v>
      </c>
      <c r="D64" s="441"/>
      <c r="E64" s="432">
        <v>0</v>
      </c>
      <c r="F64" s="441"/>
      <c r="G64" s="441"/>
      <c r="H64" s="432">
        <v>0</v>
      </c>
    </row>
    <row r="65" spans="1:8" ht="15">
      <c r="A65" s="44">
        <v>40</v>
      </c>
      <c r="B65" s="50" t="s">
        <v>147</v>
      </c>
      <c r="C65" s="433">
        <v>-550757.14000000013</v>
      </c>
      <c r="D65" s="433">
        <v>174053.2300000001</v>
      </c>
      <c r="E65" s="432">
        <v>-376703.91000000003</v>
      </c>
      <c r="F65" s="433">
        <v>-1166334.2399999995</v>
      </c>
      <c r="G65" s="433">
        <v>-196782.66999999998</v>
      </c>
      <c r="H65" s="432">
        <v>-1363116.9099999995</v>
      </c>
    </row>
    <row r="66" spans="1:8" ht="15">
      <c r="A66" s="40">
        <v>41</v>
      </c>
      <c r="B66" s="47" t="s">
        <v>146</v>
      </c>
      <c r="C66" s="441">
        <v>0</v>
      </c>
      <c r="D66" s="441"/>
      <c r="E66" s="432">
        <v>0</v>
      </c>
      <c r="F66" s="441"/>
      <c r="G66" s="441"/>
      <c r="H66" s="432">
        <v>0</v>
      </c>
    </row>
    <row r="67" spans="1:8" ht="15.75" thickBot="1">
      <c r="A67" s="55">
        <v>42</v>
      </c>
      <c r="B67" s="56" t="s">
        <v>145</v>
      </c>
      <c r="C67" s="442">
        <v>-550757.14000000013</v>
      </c>
      <c r="D67" s="442">
        <v>174053.2300000001</v>
      </c>
      <c r="E67" s="443">
        <v>-376703.91000000003</v>
      </c>
      <c r="F67" s="442">
        <v>-1166334.2399999995</v>
      </c>
      <c r="G67" s="442">
        <v>-196782.66999999998</v>
      </c>
      <c r="H67" s="443">
        <v>-1363116.9099999995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topLeftCell="A19" zoomScale="85" zoomScaleNormal="85" workbookViewId="0">
      <selection activeCell="J22" sqref="J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30</v>
      </c>
      <c r="B1" s="5" t="str">
        <f>'Info '!C2</f>
        <v>JSC Silk Road Bank</v>
      </c>
    </row>
    <row r="2" spans="1:8">
      <c r="A2" s="2" t="s">
        <v>31</v>
      </c>
      <c r="B2" s="444">
        <f>'3.PL'!B2</f>
        <v>43738</v>
      </c>
    </row>
    <row r="3" spans="1:8">
      <c r="A3" s="4"/>
    </row>
    <row r="4" spans="1:8" ht="15" thickBot="1">
      <c r="A4" s="4" t="s">
        <v>74</v>
      </c>
      <c r="B4" s="4"/>
      <c r="C4" s="193"/>
      <c r="D4" s="193"/>
      <c r="E4" s="193"/>
      <c r="F4" s="194"/>
      <c r="G4" s="194"/>
      <c r="H4" s="195" t="s">
        <v>73</v>
      </c>
    </row>
    <row r="5" spans="1:8">
      <c r="A5" s="536" t="s">
        <v>6</v>
      </c>
      <c r="B5" s="538" t="s">
        <v>346</v>
      </c>
      <c r="C5" s="532" t="s">
        <v>68</v>
      </c>
      <c r="D5" s="533"/>
      <c r="E5" s="534"/>
      <c r="F5" s="532" t="s">
        <v>72</v>
      </c>
      <c r="G5" s="533"/>
      <c r="H5" s="535"/>
    </row>
    <row r="6" spans="1:8">
      <c r="A6" s="537"/>
      <c r="B6" s="539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 ht="15.75">
      <c r="A7" s="196">
        <v>1</v>
      </c>
      <c r="B7" s="197" t="s">
        <v>380</v>
      </c>
      <c r="C7" s="423"/>
      <c r="D7" s="423"/>
      <c r="E7" s="499">
        <v>0</v>
      </c>
      <c r="F7" s="423"/>
      <c r="G7" s="423"/>
      <c r="H7" s="424">
        <v>0</v>
      </c>
    </row>
    <row r="8" spans="1:8" s="15" customFormat="1" ht="15.75">
      <c r="A8" s="196">
        <v>1.1000000000000001</v>
      </c>
      <c r="B8" s="248" t="s">
        <v>311</v>
      </c>
      <c r="C8" s="423">
        <v>0</v>
      </c>
      <c r="D8" s="423">
        <v>29552</v>
      </c>
      <c r="E8" s="499">
        <v>29552</v>
      </c>
      <c r="F8" s="423"/>
      <c r="G8" s="423">
        <v>78453</v>
      </c>
      <c r="H8" s="424">
        <v>78453</v>
      </c>
    </row>
    <row r="9" spans="1:8" s="15" customFormat="1" ht="15.75">
      <c r="A9" s="196">
        <v>1.2</v>
      </c>
      <c r="B9" s="248" t="s">
        <v>312</v>
      </c>
      <c r="C9" s="423"/>
      <c r="D9" s="423"/>
      <c r="E9" s="499">
        <v>0</v>
      </c>
      <c r="F9" s="423"/>
      <c r="G9" s="423"/>
      <c r="H9" s="424">
        <v>0</v>
      </c>
    </row>
    <row r="10" spans="1:8" s="15" customFormat="1" ht="15.75">
      <c r="A10" s="196">
        <v>1.3</v>
      </c>
      <c r="B10" s="248" t="s">
        <v>313</v>
      </c>
      <c r="C10" s="423">
        <v>183312.72</v>
      </c>
      <c r="D10" s="423">
        <v>29552</v>
      </c>
      <c r="E10" s="499">
        <v>212864.72</v>
      </c>
      <c r="F10" s="423">
        <v>206290.27</v>
      </c>
      <c r="G10" s="423">
        <v>26151</v>
      </c>
      <c r="H10" s="424">
        <v>232441.27</v>
      </c>
    </row>
    <row r="11" spans="1:8" s="15" customFormat="1" ht="15.75">
      <c r="A11" s="196">
        <v>1.4</v>
      </c>
      <c r="B11" s="248" t="s">
        <v>294</v>
      </c>
      <c r="C11" s="423"/>
      <c r="D11" s="423"/>
      <c r="E11" s="499">
        <v>0</v>
      </c>
      <c r="F11" s="423"/>
      <c r="G11" s="423"/>
      <c r="H11" s="424">
        <v>0</v>
      </c>
    </row>
    <row r="12" spans="1:8" s="15" customFormat="1" ht="29.25" customHeight="1">
      <c r="A12" s="196">
        <v>2</v>
      </c>
      <c r="B12" s="199" t="s">
        <v>315</v>
      </c>
      <c r="C12" s="423"/>
      <c r="D12" s="423"/>
      <c r="E12" s="499">
        <v>0</v>
      </c>
      <c r="F12" s="423"/>
      <c r="G12" s="423"/>
      <c r="H12" s="424">
        <v>0</v>
      </c>
    </row>
    <row r="13" spans="1:8" s="15" customFormat="1" ht="19.899999999999999" customHeight="1">
      <c r="A13" s="196">
        <v>3</v>
      </c>
      <c r="B13" s="199" t="s">
        <v>314</v>
      </c>
      <c r="C13" s="423"/>
      <c r="D13" s="423"/>
      <c r="E13" s="499">
        <v>0</v>
      </c>
      <c r="F13" s="423"/>
      <c r="G13" s="423"/>
      <c r="H13" s="424">
        <v>0</v>
      </c>
    </row>
    <row r="14" spans="1:8" s="15" customFormat="1" ht="15.75">
      <c r="A14" s="196">
        <v>3.1</v>
      </c>
      <c r="B14" s="249" t="s">
        <v>295</v>
      </c>
      <c r="C14" s="423"/>
      <c r="D14" s="423"/>
      <c r="E14" s="499">
        <v>0</v>
      </c>
      <c r="F14" s="423"/>
      <c r="G14" s="423"/>
      <c r="H14" s="424">
        <v>0</v>
      </c>
    </row>
    <row r="15" spans="1:8" s="15" customFormat="1" ht="15.75">
      <c r="A15" s="196">
        <v>3.2</v>
      </c>
      <c r="B15" s="249" t="s">
        <v>296</v>
      </c>
      <c r="C15" s="423"/>
      <c r="D15" s="423"/>
      <c r="E15" s="499">
        <v>0</v>
      </c>
      <c r="F15" s="423"/>
      <c r="G15" s="423"/>
      <c r="H15" s="424">
        <v>0</v>
      </c>
    </row>
    <row r="16" spans="1:8" s="15" customFormat="1" ht="15.75">
      <c r="A16" s="196">
        <v>4</v>
      </c>
      <c r="B16" s="252" t="s">
        <v>325</v>
      </c>
      <c r="C16" s="423"/>
      <c r="D16" s="423"/>
      <c r="E16" s="499">
        <v>0</v>
      </c>
      <c r="F16" s="423"/>
      <c r="G16" s="423"/>
      <c r="H16" s="424">
        <v>0</v>
      </c>
    </row>
    <row r="17" spans="1:8" s="15" customFormat="1" ht="15.75">
      <c r="A17" s="196">
        <v>4.0999999999999996</v>
      </c>
      <c r="B17" s="249" t="s">
        <v>316</v>
      </c>
      <c r="C17" s="423">
        <v>15500</v>
      </c>
      <c r="D17" s="423">
        <v>1034320</v>
      </c>
      <c r="E17" s="499">
        <v>1049820</v>
      </c>
      <c r="F17" s="423">
        <v>15500</v>
      </c>
      <c r="G17" s="423">
        <v>1887056.16</v>
      </c>
      <c r="H17" s="424">
        <v>1902556.1599999999</v>
      </c>
    </row>
    <row r="18" spans="1:8" s="15" customFormat="1" ht="15.75">
      <c r="A18" s="196">
        <v>4.2</v>
      </c>
      <c r="B18" s="249" t="s">
        <v>310</v>
      </c>
      <c r="C18" s="423"/>
      <c r="D18" s="423"/>
      <c r="E18" s="499">
        <v>0</v>
      </c>
      <c r="F18" s="423"/>
      <c r="G18" s="423"/>
      <c r="H18" s="424">
        <v>0</v>
      </c>
    </row>
    <row r="19" spans="1:8" s="15" customFormat="1" ht="15.75">
      <c r="A19" s="196">
        <v>5</v>
      </c>
      <c r="B19" s="199" t="s">
        <v>324</v>
      </c>
      <c r="C19" s="423"/>
      <c r="D19" s="423"/>
      <c r="E19" s="499">
        <v>0</v>
      </c>
      <c r="F19" s="423"/>
      <c r="G19" s="423"/>
      <c r="H19" s="424">
        <v>0</v>
      </c>
    </row>
    <row r="20" spans="1:8" s="15" customFormat="1" ht="15.75">
      <c r="A20" s="196">
        <v>5.0999999999999996</v>
      </c>
      <c r="B20" s="250" t="s">
        <v>299</v>
      </c>
      <c r="C20" s="423">
        <v>0</v>
      </c>
      <c r="D20" s="423">
        <v>257102.4</v>
      </c>
      <c r="E20" s="499">
        <v>257102.4</v>
      </c>
      <c r="F20" s="423"/>
      <c r="G20" s="423">
        <v>88913.4</v>
      </c>
      <c r="H20" s="424">
        <v>88913.4</v>
      </c>
    </row>
    <row r="21" spans="1:8" s="15" customFormat="1" ht="15.75">
      <c r="A21" s="196">
        <v>5.2</v>
      </c>
      <c r="B21" s="250" t="s">
        <v>298</v>
      </c>
      <c r="C21" s="423"/>
      <c r="D21" s="423"/>
      <c r="E21" s="499">
        <v>0</v>
      </c>
      <c r="F21" s="423"/>
      <c r="G21" s="423"/>
      <c r="H21" s="424">
        <v>0</v>
      </c>
    </row>
    <row r="22" spans="1:8" s="15" customFormat="1" ht="15.75">
      <c r="A22" s="196">
        <v>5.3</v>
      </c>
      <c r="B22" s="250" t="s">
        <v>297</v>
      </c>
      <c r="C22" s="423"/>
      <c r="D22" s="423"/>
      <c r="E22" s="499">
        <v>0</v>
      </c>
      <c r="F22" s="423"/>
      <c r="G22" s="423"/>
      <c r="H22" s="424">
        <v>0</v>
      </c>
    </row>
    <row r="23" spans="1:8" s="15" customFormat="1" ht="15.75">
      <c r="A23" s="196" t="s">
        <v>15</v>
      </c>
      <c r="B23" s="200" t="s">
        <v>75</v>
      </c>
      <c r="C23" s="423">
        <v>90000</v>
      </c>
      <c r="D23" s="423">
        <v>4799244.8</v>
      </c>
      <c r="E23" s="499">
        <v>4889244.8</v>
      </c>
      <c r="F23" s="423"/>
      <c r="G23" s="423">
        <v>5863054.21</v>
      </c>
      <c r="H23" s="424">
        <v>5863054.21</v>
      </c>
    </row>
    <row r="24" spans="1:8" s="15" customFormat="1" ht="15.75">
      <c r="A24" s="196" t="s">
        <v>16</v>
      </c>
      <c r="B24" s="200" t="s">
        <v>76</v>
      </c>
      <c r="C24" s="423">
        <v>0</v>
      </c>
      <c r="D24" s="423">
        <v>9166752.6400000006</v>
      </c>
      <c r="E24" s="499">
        <v>9166752.6400000006</v>
      </c>
      <c r="F24" s="423"/>
      <c r="G24" s="423">
        <v>5531213.7300000004</v>
      </c>
      <c r="H24" s="424">
        <v>5531213.7300000004</v>
      </c>
    </row>
    <row r="25" spans="1:8" s="15" customFormat="1" ht="15.75">
      <c r="A25" s="196" t="s">
        <v>17</v>
      </c>
      <c r="B25" s="200" t="s">
        <v>77</v>
      </c>
      <c r="C25" s="423">
        <v>0</v>
      </c>
      <c r="D25" s="423">
        <v>0</v>
      </c>
      <c r="E25" s="499">
        <v>0</v>
      </c>
      <c r="F25" s="423"/>
      <c r="G25" s="423">
        <v>653775</v>
      </c>
      <c r="H25" s="424">
        <v>653775</v>
      </c>
    </row>
    <row r="26" spans="1:8" s="15" customFormat="1" ht="15.75">
      <c r="A26" s="196" t="s">
        <v>18</v>
      </c>
      <c r="B26" s="200" t="s">
        <v>78</v>
      </c>
      <c r="C26" s="423">
        <v>0</v>
      </c>
      <c r="D26" s="423">
        <v>4915975.2</v>
      </c>
      <c r="E26" s="499">
        <v>4915975.2</v>
      </c>
      <c r="F26" s="423"/>
      <c r="G26" s="423">
        <v>4297916.8499999996</v>
      </c>
      <c r="H26" s="424">
        <v>4297916.8499999996</v>
      </c>
    </row>
    <row r="27" spans="1:8" s="15" customFormat="1" ht="15.75">
      <c r="A27" s="196" t="s">
        <v>19</v>
      </c>
      <c r="B27" s="200" t="s">
        <v>79</v>
      </c>
      <c r="C27" s="423">
        <v>0</v>
      </c>
      <c r="D27" s="423">
        <v>0</v>
      </c>
      <c r="E27" s="499">
        <v>0</v>
      </c>
      <c r="F27" s="423"/>
      <c r="G27" s="423"/>
      <c r="H27" s="424">
        <v>0</v>
      </c>
    </row>
    <row r="28" spans="1:8" s="15" customFormat="1" ht="15.75">
      <c r="A28" s="196">
        <v>5.4</v>
      </c>
      <c r="B28" s="250" t="s">
        <v>300</v>
      </c>
      <c r="C28" s="423">
        <v>20000</v>
      </c>
      <c r="D28" s="423">
        <v>75948.639999999999</v>
      </c>
      <c r="E28" s="499">
        <v>95948.64</v>
      </c>
      <c r="F28" s="423"/>
      <c r="G28" s="423">
        <v>77668.47</v>
      </c>
      <c r="H28" s="424">
        <v>77668.47</v>
      </c>
    </row>
    <row r="29" spans="1:8" s="15" customFormat="1" ht="15.75">
      <c r="A29" s="196">
        <v>5.5</v>
      </c>
      <c r="B29" s="250" t="s">
        <v>301</v>
      </c>
      <c r="C29" s="423">
        <v>0</v>
      </c>
      <c r="D29" s="423">
        <v>0</v>
      </c>
      <c r="E29" s="499">
        <v>0</v>
      </c>
      <c r="F29" s="423"/>
      <c r="G29" s="423"/>
      <c r="H29" s="424">
        <v>0</v>
      </c>
    </row>
    <row r="30" spans="1:8" s="15" customFormat="1" ht="15.75">
      <c r="A30" s="196">
        <v>5.6</v>
      </c>
      <c r="B30" s="250" t="s">
        <v>302</v>
      </c>
      <c r="C30" s="423">
        <v>0</v>
      </c>
      <c r="D30" s="423">
        <v>692769.66</v>
      </c>
      <c r="E30" s="499">
        <v>692769.66</v>
      </c>
      <c r="F30" s="423"/>
      <c r="G30" s="423"/>
      <c r="H30" s="424">
        <v>0</v>
      </c>
    </row>
    <row r="31" spans="1:8" s="15" customFormat="1" ht="15.75">
      <c r="A31" s="196">
        <v>5.7</v>
      </c>
      <c r="B31" s="250" t="s">
        <v>79</v>
      </c>
      <c r="C31" s="423">
        <v>0</v>
      </c>
      <c r="D31" s="423">
        <v>4667886.16</v>
      </c>
      <c r="E31" s="499">
        <v>4667886.16</v>
      </c>
      <c r="F31" s="423"/>
      <c r="G31" s="423">
        <v>14690062.74</v>
      </c>
      <c r="H31" s="424">
        <v>14690062.74</v>
      </c>
    </row>
    <row r="32" spans="1:8" s="15" customFormat="1" ht="15.75">
      <c r="A32" s="196">
        <v>6</v>
      </c>
      <c r="B32" s="199" t="s">
        <v>330</v>
      </c>
      <c r="C32" s="423"/>
      <c r="D32" s="423"/>
      <c r="E32" s="499">
        <v>0</v>
      </c>
      <c r="F32" s="423"/>
      <c r="G32" s="423"/>
      <c r="H32" s="424">
        <v>0</v>
      </c>
    </row>
    <row r="33" spans="1:8" s="15" customFormat="1" ht="15.75">
      <c r="A33" s="196">
        <v>6.1</v>
      </c>
      <c r="B33" s="251" t="s">
        <v>320</v>
      </c>
      <c r="C33" s="423">
        <v>15308276.140000001</v>
      </c>
      <c r="D33" s="423">
        <v>8249913.6299999999</v>
      </c>
      <c r="E33" s="499">
        <v>23558189.77</v>
      </c>
      <c r="F33" s="423">
        <v>1609300</v>
      </c>
      <c r="G33" s="423">
        <v>0</v>
      </c>
      <c r="H33" s="424">
        <v>1609300</v>
      </c>
    </row>
    <row r="34" spans="1:8" s="15" customFormat="1" ht="15.75">
      <c r="A34" s="196">
        <v>6.2</v>
      </c>
      <c r="B34" s="251" t="s">
        <v>321</v>
      </c>
      <c r="C34" s="423">
        <v>4733840</v>
      </c>
      <c r="D34" s="423">
        <v>18757070</v>
      </c>
      <c r="E34" s="499">
        <v>23490910</v>
      </c>
      <c r="F34" s="423">
        <v>0</v>
      </c>
      <c r="G34" s="423">
        <v>1569060</v>
      </c>
      <c r="H34" s="424">
        <v>1569060</v>
      </c>
    </row>
    <row r="35" spans="1:8" s="15" customFormat="1" ht="15.75">
      <c r="A35" s="196">
        <v>6.3</v>
      </c>
      <c r="B35" s="251" t="s">
        <v>317</v>
      </c>
      <c r="C35" s="423"/>
      <c r="D35" s="423"/>
      <c r="E35" s="499">
        <v>0</v>
      </c>
      <c r="F35" s="423"/>
      <c r="G35" s="423"/>
      <c r="H35" s="424">
        <v>0</v>
      </c>
    </row>
    <row r="36" spans="1:8" s="15" customFormat="1" ht="15.75">
      <c r="A36" s="196">
        <v>6.4</v>
      </c>
      <c r="B36" s="251" t="s">
        <v>318</v>
      </c>
      <c r="C36" s="423"/>
      <c r="D36" s="423"/>
      <c r="E36" s="499">
        <v>0</v>
      </c>
      <c r="F36" s="423"/>
      <c r="G36" s="423"/>
      <c r="H36" s="424">
        <v>0</v>
      </c>
    </row>
    <row r="37" spans="1:8" s="15" customFormat="1" ht="15.75">
      <c r="A37" s="196">
        <v>6.5</v>
      </c>
      <c r="B37" s="251" t="s">
        <v>319</v>
      </c>
      <c r="C37" s="423"/>
      <c r="D37" s="423"/>
      <c r="E37" s="499">
        <v>0</v>
      </c>
      <c r="F37" s="423"/>
      <c r="G37" s="423"/>
      <c r="H37" s="424">
        <v>0</v>
      </c>
    </row>
    <row r="38" spans="1:8" s="15" customFormat="1" ht="15.75">
      <c r="A38" s="196">
        <v>6.6</v>
      </c>
      <c r="B38" s="251" t="s">
        <v>322</v>
      </c>
      <c r="C38" s="423"/>
      <c r="D38" s="423"/>
      <c r="E38" s="499">
        <v>0</v>
      </c>
      <c r="F38" s="423"/>
      <c r="G38" s="423"/>
      <c r="H38" s="424">
        <v>0</v>
      </c>
    </row>
    <row r="39" spans="1:8" s="15" customFormat="1" ht="15.75">
      <c r="A39" s="196">
        <v>6.7</v>
      </c>
      <c r="B39" s="251" t="s">
        <v>323</v>
      </c>
      <c r="C39" s="423"/>
      <c r="D39" s="423"/>
      <c r="E39" s="499">
        <v>0</v>
      </c>
      <c r="F39" s="423"/>
      <c r="G39" s="423"/>
      <c r="H39" s="424">
        <v>0</v>
      </c>
    </row>
    <row r="40" spans="1:8" s="15" customFormat="1" ht="15.75">
      <c r="A40" s="196">
        <v>7</v>
      </c>
      <c r="B40" s="199" t="s">
        <v>326</v>
      </c>
      <c r="C40" s="423"/>
      <c r="D40" s="423"/>
      <c r="E40" s="499">
        <v>0</v>
      </c>
      <c r="F40" s="423"/>
      <c r="G40" s="423"/>
      <c r="H40" s="424">
        <v>0</v>
      </c>
    </row>
    <row r="41" spans="1:8" s="15" customFormat="1" ht="15.75">
      <c r="A41" s="196">
        <v>7.1</v>
      </c>
      <c r="B41" s="198" t="s">
        <v>327</v>
      </c>
      <c r="C41" s="423">
        <v>0</v>
      </c>
      <c r="D41" s="423">
        <v>0</v>
      </c>
      <c r="E41" s="499">
        <v>0</v>
      </c>
      <c r="F41" s="423">
        <v>0</v>
      </c>
      <c r="G41" s="423">
        <v>0</v>
      </c>
      <c r="H41" s="424">
        <v>0</v>
      </c>
    </row>
    <row r="42" spans="1:8" s="15" customFormat="1" ht="25.5">
      <c r="A42" s="196">
        <v>7.2</v>
      </c>
      <c r="B42" s="198" t="s">
        <v>328</v>
      </c>
      <c r="C42" s="423">
        <v>1175675</v>
      </c>
      <c r="D42" s="423">
        <v>2323722</v>
      </c>
      <c r="E42" s="499">
        <v>3499397</v>
      </c>
      <c r="F42" s="423">
        <v>1437392</v>
      </c>
      <c r="G42" s="423">
        <v>2330663</v>
      </c>
      <c r="H42" s="424">
        <v>3768055</v>
      </c>
    </row>
    <row r="43" spans="1:8" s="15" customFormat="1" ht="25.5">
      <c r="A43" s="196">
        <v>7.3</v>
      </c>
      <c r="B43" s="198" t="s">
        <v>331</v>
      </c>
      <c r="C43" s="423">
        <v>1613746</v>
      </c>
      <c r="D43" s="423">
        <v>4198503</v>
      </c>
      <c r="E43" s="499">
        <v>5812249</v>
      </c>
      <c r="F43" s="423">
        <v>1465083</v>
      </c>
      <c r="G43" s="423">
        <v>3910496</v>
      </c>
      <c r="H43" s="424">
        <v>5375579</v>
      </c>
    </row>
    <row r="44" spans="1:8" s="15" customFormat="1" ht="25.5">
      <c r="A44" s="196">
        <v>7.4</v>
      </c>
      <c r="B44" s="198" t="s">
        <v>332</v>
      </c>
      <c r="C44" s="423">
        <v>1214772</v>
      </c>
      <c r="D44" s="423">
        <v>3147654</v>
      </c>
      <c r="E44" s="499">
        <v>4362426</v>
      </c>
      <c r="F44" s="423">
        <v>1724615</v>
      </c>
      <c r="G44" s="423">
        <v>3965978</v>
      </c>
      <c r="H44" s="424">
        <v>5690593</v>
      </c>
    </row>
    <row r="45" spans="1:8" s="15" customFormat="1" ht="15.75">
      <c r="A45" s="196">
        <v>8</v>
      </c>
      <c r="B45" s="199" t="s">
        <v>309</v>
      </c>
      <c r="C45" s="423"/>
      <c r="D45" s="423"/>
      <c r="E45" s="499">
        <v>0</v>
      </c>
      <c r="F45" s="423"/>
      <c r="G45" s="423"/>
      <c r="H45" s="424">
        <v>0</v>
      </c>
    </row>
    <row r="46" spans="1:8" s="15" customFormat="1" ht="15.75">
      <c r="A46" s="196">
        <v>8.1</v>
      </c>
      <c r="B46" s="249" t="s">
        <v>333</v>
      </c>
      <c r="C46" s="423"/>
      <c r="D46" s="423"/>
      <c r="E46" s="499">
        <v>0</v>
      </c>
      <c r="F46" s="423"/>
      <c r="G46" s="423"/>
      <c r="H46" s="424">
        <v>0</v>
      </c>
    </row>
    <row r="47" spans="1:8" s="15" customFormat="1" ht="15.75">
      <c r="A47" s="196">
        <v>8.1999999999999993</v>
      </c>
      <c r="B47" s="249" t="s">
        <v>334</v>
      </c>
      <c r="C47" s="423"/>
      <c r="D47" s="423"/>
      <c r="E47" s="499">
        <v>0</v>
      </c>
      <c r="F47" s="423"/>
      <c r="G47" s="423"/>
      <c r="H47" s="424">
        <v>0</v>
      </c>
    </row>
    <row r="48" spans="1:8" s="15" customFormat="1" ht="15.75">
      <c r="A48" s="196">
        <v>8.3000000000000007</v>
      </c>
      <c r="B48" s="249" t="s">
        <v>335</v>
      </c>
      <c r="C48" s="423"/>
      <c r="D48" s="423"/>
      <c r="E48" s="499">
        <v>0</v>
      </c>
      <c r="F48" s="423"/>
      <c r="G48" s="423"/>
      <c r="H48" s="424">
        <v>0</v>
      </c>
    </row>
    <row r="49" spans="1:8" s="15" customFormat="1" ht="15.75">
      <c r="A49" s="196">
        <v>8.4</v>
      </c>
      <c r="B49" s="249" t="s">
        <v>336</v>
      </c>
      <c r="C49" s="423"/>
      <c r="D49" s="423"/>
      <c r="E49" s="499">
        <v>0</v>
      </c>
      <c r="F49" s="423"/>
      <c r="G49" s="423"/>
      <c r="H49" s="424">
        <v>0</v>
      </c>
    </row>
    <row r="50" spans="1:8" s="15" customFormat="1" ht="15.75">
      <c r="A50" s="196">
        <v>8.5</v>
      </c>
      <c r="B50" s="249" t="s">
        <v>337</v>
      </c>
      <c r="C50" s="423"/>
      <c r="D50" s="423"/>
      <c r="E50" s="499">
        <v>0</v>
      </c>
      <c r="F50" s="423"/>
      <c r="G50" s="423"/>
      <c r="H50" s="424">
        <v>0</v>
      </c>
    </row>
    <row r="51" spans="1:8" s="15" customFormat="1" ht="15.75">
      <c r="A51" s="196">
        <v>8.6</v>
      </c>
      <c r="B51" s="249" t="s">
        <v>338</v>
      </c>
      <c r="C51" s="423"/>
      <c r="D51" s="423"/>
      <c r="E51" s="499">
        <v>0</v>
      </c>
      <c r="F51" s="423"/>
      <c r="G51" s="423"/>
      <c r="H51" s="424">
        <v>0</v>
      </c>
    </row>
    <row r="52" spans="1:8" s="15" customFormat="1" ht="15.75">
      <c r="A52" s="196">
        <v>8.6999999999999993</v>
      </c>
      <c r="B52" s="249" t="s">
        <v>339</v>
      </c>
      <c r="C52" s="423"/>
      <c r="D52" s="423"/>
      <c r="E52" s="499">
        <v>0</v>
      </c>
      <c r="F52" s="423"/>
      <c r="G52" s="423"/>
      <c r="H52" s="424">
        <v>0</v>
      </c>
    </row>
    <row r="53" spans="1:8" s="15" customFormat="1" ht="16.5" thickBot="1">
      <c r="A53" s="201">
        <v>9</v>
      </c>
      <c r="B53" s="202" t="s">
        <v>329</v>
      </c>
      <c r="C53" s="445"/>
      <c r="D53" s="445"/>
      <c r="E53" s="500">
        <v>0</v>
      </c>
      <c r="F53" s="445"/>
      <c r="G53" s="445"/>
      <c r="H53" s="430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0" sqref="B30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5" customWidth="1"/>
    <col min="12" max="16384" width="9.140625" style="35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06">
        <f>'4. Off-Balance'!B2</f>
        <v>43738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203</v>
      </c>
      <c r="B4" s="139" t="s">
        <v>303</v>
      </c>
      <c r="C4" s="518"/>
      <c r="D4" s="519" t="s">
        <v>73</v>
      </c>
    </row>
    <row r="5" spans="1:8" ht="15" customHeight="1">
      <c r="A5" s="234" t="s">
        <v>6</v>
      </c>
      <c r="B5" s="235"/>
      <c r="C5" s="446" t="s">
        <v>513</v>
      </c>
      <c r="D5" s="446" t="s">
        <v>510</v>
      </c>
    </row>
    <row r="6" spans="1:8" ht="15" customHeight="1">
      <c r="A6" s="58">
        <v>1</v>
      </c>
      <c r="B6" s="343" t="s">
        <v>307</v>
      </c>
      <c r="C6" s="447">
        <v>53747128.473000005</v>
      </c>
      <c r="D6" s="447">
        <v>54447784.991000004</v>
      </c>
    </row>
    <row r="7" spans="1:8" ht="15" customHeight="1">
      <c r="A7" s="58">
        <v>1.1000000000000001</v>
      </c>
      <c r="B7" s="343" t="s">
        <v>202</v>
      </c>
      <c r="C7" s="448">
        <v>53247758.273000002</v>
      </c>
      <c r="D7" s="448">
        <v>54088215.591000006</v>
      </c>
    </row>
    <row r="8" spans="1:8">
      <c r="A8" s="58" t="s">
        <v>14</v>
      </c>
      <c r="B8" s="343" t="s">
        <v>201</v>
      </c>
      <c r="C8" s="448"/>
      <c r="D8" s="448"/>
    </row>
    <row r="9" spans="1:8" ht="15" customHeight="1">
      <c r="A9" s="58">
        <v>1.2</v>
      </c>
      <c r="B9" s="344" t="s">
        <v>200</v>
      </c>
      <c r="C9" s="448">
        <v>29552</v>
      </c>
      <c r="D9" s="448">
        <v>28687</v>
      </c>
    </row>
    <row r="10" spans="1:8" ht="15" customHeight="1">
      <c r="A10" s="58">
        <v>1.3</v>
      </c>
      <c r="B10" s="343" t="s">
        <v>28</v>
      </c>
      <c r="C10" s="449">
        <v>469818.2</v>
      </c>
      <c r="D10" s="449">
        <v>330882.40000000002</v>
      </c>
    </row>
    <row r="11" spans="1:8" ht="15" customHeight="1">
      <c r="A11" s="58">
        <v>2</v>
      </c>
      <c r="B11" s="343" t="s">
        <v>304</v>
      </c>
      <c r="C11" s="448">
        <v>3501500.1042239992</v>
      </c>
      <c r="D11" s="448">
        <v>4795048.046844</v>
      </c>
    </row>
    <row r="12" spans="1:8" ht="15" customHeight="1">
      <c r="A12" s="58">
        <v>3</v>
      </c>
      <c r="B12" s="343" t="s">
        <v>305</v>
      </c>
      <c r="C12" s="449">
        <v>7518974.3374999985</v>
      </c>
      <c r="D12" s="449">
        <v>7518974.3374999985</v>
      </c>
    </row>
    <row r="13" spans="1:8" ht="15" customHeight="1" thickBot="1">
      <c r="A13" s="60">
        <v>4</v>
      </c>
      <c r="B13" s="61" t="s">
        <v>306</v>
      </c>
      <c r="C13" s="345">
        <v>64767602.914724</v>
      </c>
      <c r="D13" s="345">
        <v>66761807.375344001</v>
      </c>
    </row>
    <row r="14" spans="1:8">
      <c r="B14" s="64"/>
    </row>
    <row r="15" spans="1:8">
      <c r="B15" s="65"/>
    </row>
    <row r="16" spans="1:8">
      <c r="B16" s="65"/>
    </row>
    <row r="17" spans="1:4" ht="11.25">
      <c r="A17" s="35"/>
      <c r="B17" s="35"/>
      <c r="C17" s="35"/>
      <c r="D17" s="35"/>
    </row>
    <row r="18" spans="1:4" ht="11.25">
      <c r="A18" s="35"/>
      <c r="B18" s="35"/>
      <c r="C18" s="35"/>
      <c r="D18" s="35"/>
    </row>
    <row r="19" spans="1:4" ht="11.25">
      <c r="A19" s="35"/>
      <c r="B19" s="35"/>
      <c r="C19" s="35"/>
      <c r="D19" s="35"/>
    </row>
    <row r="20" spans="1:4" ht="11.25">
      <c r="A20" s="35"/>
      <c r="B20" s="35"/>
      <c r="C20" s="35"/>
      <c r="D20" s="35"/>
    </row>
    <row r="21" spans="1:4" ht="11.25">
      <c r="A21" s="35"/>
      <c r="B21" s="35"/>
      <c r="C21" s="35"/>
      <c r="D21" s="35"/>
    </row>
    <row r="22" spans="1:4" ht="11.25">
      <c r="A22" s="35"/>
      <c r="B22" s="35"/>
      <c r="C22" s="35"/>
      <c r="D22" s="35"/>
    </row>
    <row r="23" spans="1:4" ht="11.25">
      <c r="A23" s="35"/>
      <c r="B23" s="35"/>
      <c r="C23" s="35"/>
      <c r="D23" s="35"/>
    </row>
    <row r="24" spans="1:4" ht="11.25">
      <c r="A24" s="35"/>
      <c r="B24" s="35"/>
      <c r="C24" s="35"/>
      <c r="D24" s="35"/>
    </row>
    <row r="25" spans="1:4" ht="11.25">
      <c r="A25" s="35"/>
      <c r="B25" s="35"/>
      <c r="C25" s="35"/>
      <c r="D25" s="35"/>
    </row>
    <row r="26" spans="1:4" ht="11.25">
      <c r="A26" s="35"/>
      <c r="B26" s="35"/>
      <c r="C26" s="35"/>
      <c r="D26" s="35"/>
    </row>
    <row r="27" spans="1:4" ht="11.25">
      <c r="A27" s="35"/>
      <c r="B27" s="35"/>
      <c r="C27" s="35"/>
      <c r="D27" s="35"/>
    </row>
    <row r="28" spans="1:4" ht="11.25">
      <c r="A28" s="35"/>
      <c r="B28" s="35"/>
      <c r="C28" s="35"/>
      <c r="D28" s="35"/>
    </row>
    <row r="29" spans="1:4" ht="11.25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27" sqref="E27:E28"/>
    </sheetView>
  </sheetViews>
  <sheetFormatPr defaultColWidth="9.140625" defaultRowHeight="14.25"/>
  <cols>
    <col min="1" max="1" width="6.7109375" style="4" customWidth="1"/>
    <col min="2" max="2" width="81.85546875" style="4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Silk Road Bank</v>
      </c>
    </row>
    <row r="2" spans="1:3">
      <c r="A2" s="2" t="s">
        <v>31</v>
      </c>
      <c r="B2" s="419">
        <f>'5. RWA '!B2</f>
        <v>43738</v>
      </c>
    </row>
    <row r="4" spans="1:3" ht="16.5" customHeight="1" thickBot="1">
      <c r="A4" s="66" t="s">
        <v>80</v>
      </c>
      <c r="B4" s="67" t="s">
        <v>273</v>
      </c>
      <c r="C4" s="68"/>
    </row>
    <row r="5" spans="1:3">
      <c r="A5" s="69"/>
      <c r="B5" s="540" t="s">
        <v>81</v>
      </c>
      <c r="C5" s="541"/>
    </row>
    <row r="6" spans="1:3">
      <c r="A6" s="501"/>
      <c r="B6" s="502"/>
      <c r="C6" s="503"/>
    </row>
    <row r="7" spans="1:3">
      <c r="A7" s="70">
        <v>1</v>
      </c>
      <c r="B7" s="71" t="s">
        <v>507</v>
      </c>
      <c r="C7" s="72"/>
    </row>
    <row r="8" spans="1:3">
      <c r="A8" s="70">
        <v>2</v>
      </c>
      <c r="B8" s="71" t="s">
        <v>489</v>
      </c>
      <c r="C8" s="72"/>
    </row>
    <row r="9" spans="1:3">
      <c r="A9" s="70">
        <v>3</v>
      </c>
      <c r="B9" s="71" t="s">
        <v>490</v>
      </c>
      <c r="C9" s="72"/>
    </row>
    <row r="10" spans="1:3">
      <c r="A10" s="70">
        <v>4</v>
      </c>
      <c r="B10" s="71" t="s">
        <v>491</v>
      </c>
      <c r="C10" s="72"/>
    </row>
    <row r="11" spans="1:3">
      <c r="A11" s="70">
        <v>5</v>
      </c>
      <c r="B11" s="71" t="s">
        <v>488</v>
      </c>
      <c r="C11" s="72"/>
    </row>
    <row r="12" spans="1:3">
      <c r="A12" s="70"/>
      <c r="B12" s="71"/>
      <c r="C12" s="504"/>
    </row>
    <row r="13" spans="1:3">
      <c r="A13" s="70"/>
      <c r="B13" s="542"/>
      <c r="C13" s="543"/>
    </row>
    <row r="14" spans="1:3">
      <c r="A14" s="70"/>
      <c r="B14" s="544" t="s">
        <v>82</v>
      </c>
      <c r="C14" s="545"/>
    </row>
    <row r="15" spans="1:3">
      <c r="A15" s="70">
        <v>1</v>
      </c>
      <c r="B15" s="71" t="s">
        <v>514</v>
      </c>
      <c r="C15" s="73"/>
    </row>
    <row r="16" spans="1:3">
      <c r="A16" s="70">
        <v>2</v>
      </c>
      <c r="B16" s="71" t="s">
        <v>492</v>
      </c>
      <c r="C16" s="73"/>
    </row>
    <row r="17" spans="1:3">
      <c r="A17" s="70">
        <v>3</v>
      </c>
      <c r="B17" s="71" t="s">
        <v>493</v>
      </c>
      <c r="C17" s="73"/>
    </row>
    <row r="18" spans="1:3" ht="15.75" customHeight="1">
      <c r="A18" s="70"/>
      <c r="B18" s="71"/>
      <c r="C18" s="74"/>
    </row>
    <row r="19" spans="1:3" ht="30" customHeight="1">
      <c r="A19" s="70"/>
      <c r="B19" s="544" t="s">
        <v>83</v>
      </c>
      <c r="C19" s="545"/>
    </row>
    <row r="20" spans="1:3">
      <c r="A20" s="70">
        <v>1</v>
      </c>
      <c r="B20" s="71" t="s">
        <v>494</v>
      </c>
      <c r="C20" s="450">
        <v>0.99993949999999998</v>
      </c>
    </row>
    <row r="21" spans="1:3" ht="15.75" customHeight="1">
      <c r="A21" s="70"/>
      <c r="B21" s="71"/>
      <c r="C21" s="72"/>
    </row>
    <row r="22" spans="1:3" ht="29.25" customHeight="1">
      <c r="A22" s="70"/>
      <c r="B22" s="544" t="s">
        <v>84</v>
      </c>
      <c r="C22" s="545"/>
    </row>
    <row r="23" spans="1:3">
      <c r="A23" s="70">
        <v>1</v>
      </c>
      <c r="B23" s="71" t="s">
        <v>515</v>
      </c>
      <c r="C23" s="450">
        <v>1</v>
      </c>
    </row>
    <row r="24" spans="1:3">
      <c r="A24" s="451">
        <v>1.1000000000000001</v>
      </c>
      <c r="B24" s="452" t="s">
        <v>495</v>
      </c>
      <c r="C24" s="453">
        <v>0.61899999999999999</v>
      </c>
    </row>
    <row r="25" spans="1:3">
      <c r="A25" s="451">
        <v>1.2</v>
      </c>
      <c r="B25" s="452" t="s">
        <v>496</v>
      </c>
      <c r="C25" s="453">
        <v>0.2858</v>
      </c>
    </row>
    <row r="26" spans="1:3">
      <c r="A26" s="451">
        <v>1.3</v>
      </c>
      <c r="B26" s="452" t="s">
        <v>497</v>
      </c>
      <c r="C26" s="453">
        <v>9.5200000000000007E-2</v>
      </c>
    </row>
    <row r="27" spans="1:3" ht="15" thickBot="1">
      <c r="A27" s="75"/>
      <c r="B27" s="76"/>
      <c r="C27" s="77"/>
    </row>
  </sheetData>
  <mergeCells count="5">
    <mergeCell ref="B5:C5"/>
    <mergeCell ref="B13:C13"/>
    <mergeCell ref="B14:C14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8" sqref="D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8" t="s">
        <v>30</v>
      </c>
      <c r="B1" s="279" t="str">
        <f>'Info '!C2</f>
        <v>JSC Silk Road Bank</v>
      </c>
      <c r="C1" s="89"/>
      <c r="D1" s="89"/>
      <c r="E1" s="89"/>
      <c r="F1" s="15"/>
    </row>
    <row r="2" spans="1:7" s="78" customFormat="1" ht="15.75" customHeight="1">
      <c r="A2" s="278" t="s">
        <v>31</v>
      </c>
      <c r="B2" s="454">
        <f>'6. Administrators-shareholders'!B2</f>
        <v>43738</v>
      </c>
    </row>
    <row r="3" spans="1:7" s="78" customFormat="1" ht="15.75" customHeight="1">
      <c r="A3" s="278"/>
    </row>
    <row r="4" spans="1:7" s="78" customFormat="1" ht="15.75" customHeight="1" thickBot="1">
      <c r="A4" s="280" t="s">
        <v>207</v>
      </c>
      <c r="B4" s="550" t="s">
        <v>353</v>
      </c>
      <c r="C4" s="551"/>
      <c r="D4" s="551"/>
      <c r="E4" s="551"/>
    </row>
    <row r="5" spans="1:7" s="81" customFormat="1" ht="17.45" customHeight="1">
      <c r="A5" s="214"/>
      <c r="B5" s="215"/>
      <c r="C5" s="79" t="s">
        <v>0</v>
      </c>
      <c r="D5" s="79" t="s">
        <v>1</v>
      </c>
      <c r="E5" s="80" t="s">
        <v>2</v>
      </c>
    </row>
    <row r="6" spans="1:7" s="15" customFormat="1" ht="14.45" customHeight="1">
      <c r="A6" s="281"/>
      <c r="B6" s="546" t="s">
        <v>360</v>
      </c>
      <c r="C6" s="546" t="s">
        <v>93</v>
      </c>
      <c r="D6" s="548" t="s">
        <v>206</v>
      </c>
      <c r="E6" s="549"/>
      <c r="G6" s="5"/>
    </row>
    <row r="7" spans="1:7" s="15" customFormat="1" ht="99.6" customHeight="1">
      <c r="A7" s="281"/>
      <c r="B7" s="547"/>
      <c r="C7" s="546"/>
      <c r="D7" s="319" t="s">
        <v>205</v>
      </c>
      <c r="E7" s="320" t="s">
        <v>361</v>
      </c>
      <c r="G7" s="5"/>
    </row>
    <row r="8" spans="1:7">
      <c r="A8" s="282">
        <v>1</v>
      </c>
      <c r="B8" s="321" t="s">
        <v>35</v>
      </c>
      <c r="C8" s="322">
        <v>9670987.8900000006</v>
      </c>
      <c r="D8" s="322"/>
      <c r="E8" s="323">
        <v>9670987.8900000006</v>
      </c>
      <c r="F8" s="15"/>
    </row>
    <row r="9" spans="1:7">
      <c r="A9" s="282">
        <v>2</v>
      </c>
      <c r="B9" s="321" t="s">
        <v>36</v>
      </c>
      <c r="C9" s="322">
        <v>10951921.859999999</v>
      </c>
      <c r="D9" s="322"/>
      <c r="E9" s="323">
        <v>10951921.859999999</v>
      </c>
      <c r="F9" s="15"/>
    </row>
    <row r="10" spans="1:7">
      <c r="A10" s="282">
        <v>3</v>
      </c>
      <c r="B10" s="321" t="s">
        <v>37</v>
      </c>
      <c r="C10" s="322">
        <v>13874699.6</v>
      </c>
      <c r="D10" s="322"/>
      <c r="E10" s="323">
        <v>13874699.6</v>
      </c>
      <c r="F10" s="15"/>
    </row>
    <row r="11" spans="1:7">
      <c r="A11" s="282">
        <v>4</v>
      </c>
      <c r="B11" s="321" t="s">
        <v>38</v>
      </c>
      <c r="C11" s="322">
        <v>0</v>
      </c>
      <c r="D11" s="322"/>
      <c r="E11" s="323">
        <v>0</v>
      </c>
      <c r="F11" s="15"/>
    </row>
    <row r="12" spans="1:7">
      <c r="A12" s="282">
        <v>5</v>
      </c>
      <c r="B12" s="321" t="s">
        <v>39</v>
      </c>
      <c r="C12" s="322">
        <v>17358427.84</v>
      </c>
      <c r="D12" s="322"/>
      <c r="E12" s="323">
        <v>17358427.84</v>
      </c>
      <c r="F12" s="15"/>
    </row>
    <row r="13" spans="1:7">
      <c r="A13" s="282">
        <v>6.1</v>
      </c>
      <c r="B13" s="324" t="s">
        <v>40</v>
      </c>
      <c r="C13" s="325">
        <v>17937314.169999998</v>
      </c>
      <c r="D13" s="322"/>
      <c r="E13" s="323">
        <v>17937314.169999998</v>
      </c>
      <c r="F13" s="15"/>
    </row>
    <row r="14" spans="1:7">
      <c r="A14" s="282">
        <v>6.2</v>
      </c>
      <c r="B14" s="326" t="s">
        <v>41</v>
      </c>
      <c r="C14" s="325">
        <v>-3148615.9799999995</v>
      </c>
      <c r="D14" s="322"/>
      <c r="E14" s="323">
        <v>-3148615.9799999995</v>
      </c>
      <c r="F14" s="15"/>
    </row>
    <row r="15" spans="1:7">
      <c r="A15" s="282">
        <v>6</v>
      </c>
      <c r="B15" s="321" t="s">
        <v>42</v>
      </c>
      <c r="C15" s="322">
        <v>14788698.189999998</v>
      </c>
      <c r="D15" s="322"/>
      <c r="E15" s="323">
        <v>14788698.189999998</v>
      </c>
      <c r="F15" s="15"/>
    </row>
    <row r="16" spans="1:7">
      <c r="A16" s="282">
        <v>7</v>
      </c>
      <c r="B16" s="321" t="s">
        <v>43</v>
      </c>
      <c r="C16" s="322">
        <v>417190.42</v>
      </c>
      <c r="D16" s="322"/>
      <c r="E16" s="323">
        <v>417190.42</v>
      </c>
      <c r="F16" s="15"/>
    </row>
    <row r="17" spans="1:7">
      <c r="A17" s="282">
        <v>8</v>
      </c>
      <c r="B17" s="321" t="s">
        <v>204</v>
      </c>
      <c r="C17" s="322">
        <v>648508.62</v>
      </c>
      <c r="D17" s="322"/>
      <c r="E17" s="323">
        <v>648508.62</v>
      </c>
      <c r="F17" s="283"/>
      <c r="G17" s="83"/>
    </row>
    <row r="18" spans="1:7">
      <c r="A18" s="282">
        <v>9</v>
      </c>
      <c r="B18" s="321" t="s">
        <v>44</v>
      </c>
      <c r="C18" s="322">
        <v>20000</v>
      </c>
      <c r="D18" s="322"/>
      <c r="E18" s="323">
        <v>20000</v>
      </c>
      <c r="F18" s="15"/>
      <c r="G18" s="83"/>
    </row>
    <row r="19" spans="1:7">
      <c r="A19" s="282">
        <v>10</v>
      </c>
      <c r="B19" s="321" t="s">
        <v>45</v>
      </c>
      <c r="C19" s="322">
        <v>14288971</v>
      </c>
      <c r="D19" s="322">
        <v>40864.260000000009</v>
      </c>
      <c r="E19" s="323">
        <v>14248106.74</v>
      </c>
      <c r="F19" s="15"/>
      <c r="G19" s="83"/>
    </row>
    <row r="20" spans="1:7">
      <c r="A20" s="282">
        <v>11</v>
      </c>
      <c r="B20" s="321" t="s">
        <v>46</v>
      </c>
      <c r="C20" s="322">
        <v>1955089.97</v>
      </c>
      <c r="D20" s="322"/>
      <c r="E20" s="323">
        <v>1955089.97</v>
      </c>
      <c r="F20" s="15"/>
    </row>
    <row r="21" spans="1:7" ht="26.25" thickBot="1">
      <c r="A21" s="160"/>
      <c r="B21" s="284" t="s">
        <v>363</v>
      </c>
      <c r="C21" s="216">
        <v>83974495.390000001</v>
      </c>
      <c r="D21" s="216">
        <v>40864.260000000009</v>
      </c>
      <c r="E21" s="327">
        <v>83933631.129999995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4"/>
      <c r="F25" s="5"/>
      <c r="G25" s="5"/>
    </row>
    <row r="26" spans="1:7" s="4" customFormat="1">
      <c r="B26" s="84"/>
      <c r="F26" s="5"/>
      <c r="G26" s="5"/>
    </row>
    <row r="27" spans="1:7" s="4" customFormat="1">
      <c r="B27" s="84"/>
      <c r="F27" s="5"/>
      <c r="G27" s="5"/>
    </row>
    <row r="28" spans="1:7" s="4" customFormat="1">
      <c r="B28" s="84"/>
      <c r="F28" s="5"/>
      <c r="G28" s="5"/>
    </row>
    <row r="29" spans="1:7" s="4" customFormat="1">
      <c r="B29" s="84"/>
      <c r="F29" s="5"/>
      <c r="G29" s="5"/>
    </row>
    <row r="30" spans="1:7" s="4" customFormat="1">
      <c r="B30" s="84"/>
      <c r="F30" s="5"/>
      <c r="G30" s="5"/>
    </row>
    <row r="31" spans="1:7" s="4" customFormat="1">
      <c r="B31" s="84"/>
      <c r="F31" s="5"/>
      <c r="G31" s="5"/>
    </row>
    <row r="32" spans="1:7" s="4" customFormat="1">
      <c r="B32" s="84"/>
      <c r="F32" s="5"/>
      <c r="G32" s="5"/>
    </row>
    <row r="33" spans="2:7" s="4" customFormat="1">
      <c r="B33" s="84"/>
      <c r="F33" s="5"/>
      <c r="G33" s="5"/>
    </row>
    <row r="34" spans="2:7" s="4" customFormat="1">
      <c r="B34" s="84"/>
      <c r="F34" s="5"/>
      <c r="G34" s="5"/>
    </row>
    <row r="35" spans="2:7" s="4" customFormat="1">
      <c r="B35" s="84"/>
      <c r="F35" s="5"/>
      <c r="G35" s="5"/>
    </row>
    <row r="36" spans="2:7" s="4" customFormat="1">
      <c r="B36" s="84"/>
      <c r="F36" s="5"/>
      <c r="G36" s="5"/>
    </row>
    <row r="37" spans="2:7" s="4" customFormat="1">
      <c r="B37" s="8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12" sqref="D12"/>
    </sheetView>
  </sheetViews>
  <sheetFormatPr defaultColWidth="9.140625" defaultRowHeight="12.75" outlineLevelRow="1"/>
  <cols>
    <col min="1" max="1" width="9.5703125" style="4" bestFit="1" customWidth="1"/>
    <col min="2" max="2" width="81.8554687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Silk Road Bank</v>
      </c>
    </row>
    <row r="2" spans="1:6" s="78" customFormat="1" ht="15.75" customHeight="1">
      <c r="A2" s="2" t="s">
        <v>31</v>
      </c>
      <c r="B2" s="419">
        <f>'7. LI1 '!B2</f>
        <v>43738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40.9" customHeight="1" thickBot="1">
      <c r="A4" s="81" t="s">
        <v>85</v>
      </c>
      <c r="B4" s="456" t="s">
        <v>340</v>
      </c>
      <c r="C4" s="455" t="s">
        <v>73</v>
      </c>
      <c r="D4" s="4"/>
      <c r="E4" s="4"/>
      <c r="F4" s="4"/>
    </row>
    <row r="5" spans="1:6" ht="25.5">
      <c r="A5" s="221">
        <v>1</v>
      </c>
      <c r="B5" s="285" t="s">
        <v>362</v>
      </c>
      <c r="C5" s="222">
        <v>83933631.129999995</v>
      </c>
    </row>
    <row r="6" spans="1:6" s="223" customFormat="1">
      <c r="A6" s="85">
        <v>2.1</v>
      </c>
      <c r="B6" s="218" t="s">
        <v>341</v>
      </c>
      <c r="C6" s="148">
        <v>242416.72</v>
      </c>
    </row>
    <row r="7" spans="1:6" s="64" customFormat="1" outlineLevel="1">
      <c r="A7" s="58">
        <v>2.2000000000000002</v>
      </c>
      <c r="B7" s="59" t="s">
        <v>342</v>
      </c>
      <c r="C7" s="224">
        <v>23490910</v>
      </c>
    </row>
    <row r="8" spans="1:6" s="64" customFormat="1" ht="25.5">
      <c r="A8" s="58">
        <v>3</v>
      </c>
      <c r="B8" s="219" t="s">
        <v>343</v>
      </c>
      <c r="C8" s="225">
        <v>107666957.84999999</v>
      </c>
    </row>
    <row r="9" spans="1:6" s="223" customFormat="1">
      <c r="A9" s="85">
        <v>4</v>
      </c>
      <c r="B9" s="87" t="s">
        <v>88</v>
      </c>
      <c r="C9" s="148">
        <v>220619.93</v>
      </c>
    </row>
    <row r="10" spans="1:6" s="64" customFormat="1" outlineLevel="1">
      <c r="A10" s="58">
        <v>5.0999999999999996</v>
      </c>
      <c r="B10" s="59" t="s">
        <v>344</v>
      </c>
      <c r="C10" s="224">
        <v>-212864.72</v>
      </c>
    </row>
    <row r="11" spans="1:6" s="64" customFormat="1" ht="25.5" outlineLevel="1">
      <c r="A11" s="58">
        <v>5.2</v>
      </c>
      <c r="B11" s="59" t="s">
        <v>345</v>
      </c>
      <c r="C11" s="224">
        <v>-23021091.800000001</v>
      </c>
    </row>
    <row r="12" spans="1:6" s="64" customFormat="1">
      <c r="A12" s="58">
        <v>6</v>
      </c>
      <c r="B12" s="217" t="s">
        <v>87</v>
      </c>
      <c r="C12" s="224"/>
    </row>
    <row r="13" spans="1:6" s="64" customFormat="1" ht="13.5" thickBot="1">
      <c r="A13" s="60">
        <v>7</v>
      </c>
      <c r="B13" s="220" t="s">
        <v>291</v>
      </c>
      <c r="C13" s="226">
        <v>84653621.260000005</v>
      </c>
    </row>
    <row r="15" spans="1:6">
      <c r="A15" s="241"/>
      <c r="B15" s="241"/>
    </row>
    <row r="16" spans="1:6">
      <c r="A16" s="241"/>
      <c r="B16" s="241"/>
    </row>
    <row r="17" spans="1:5" ht="15">
      <c r="A17" s="236"/>
      <c r="B17" s="237"/>
      <c r="C17" s="241"/>
      <c r="D17" s="241"/>
      <c r="E17" s="241"/>
    </row>
    <row r="18" spans="1:5" ht="15">
      <c r="A18" s="242"/>
      <c r="B18" s="243"/>
      <c r="C18" s="241"/>
      <c r="D18" s="241"/>
      <c r="E18" s="241"/>
    </row>
    <row r="19" spans="1:5">
      <c r="A19" s="244"/>
      <c r="B19" s="238"/>
      <c r="C19" s="241"/>
      <c r="D19" s="241"/>
      <c r="E19" s="241"/>
    </row>
    <row r="20" spans="1:5">
      <c r="A20" s="245"/>
      <c r="B20" s="239"/>
      <c r="C20" s="241"/>
      <c r="D20" s="241"/>
      <c r="E20" s="241"/>
    </row>
    <row r="21" spans="1:5">
      <c r="A21" s="245"/>
      <c r="B21" s="243"/>
      <c r="C21" s="241"/>
      <c r="D21" s="241"/>
      <c r="E21" s="241"/>
    </row>
    <row r="22" spans="1:5">
      <c r="A22" s="244"/>
      <c r="B22" s="240"/>
      <c r="C22" s="241"/>
      <c r="D22" s="241"/>
      <c r="E22" s="241"/>
    </row>
    <row r="23" spans="1:5">
      <c r="A23" s="245"/>
      <c r="B23" s="239"/>
      <c r="C23" s="241"/>
      <c r="D23" s="241"/>
      <c r="E23" s="241"/>
    </row>
    <row r="24" spans="1:5">
      <c r="A24" s="245"/>
      <c r="B24" s="239"/>
      <c r="C24" s="241"/>
      <c r="D24" s="241"/>
      <c r="E24" s="241"/>
    </row>
    <row r="25" spans="1:5">
      <c r="A25" s="245"/>
      <c r="B25" s="246"/>
      <c r="C25" s="241"/>
      <c r="D25" s="241"/>
      <c r="E25" s="241"/>
    </row>
    <row r="26" spans="1:5">
      <c r="A26" s="245"/>
      <c r="B26" s="243"/>
      <c r="C26" s="241"/>
      <c r="D26" s="241"/>
      <c r="E26" s="241"/>
    </row>
    <row r="27" spans="1:5">
      <c r="A27" s="241"/>
      <c r="B27" s="247"/>
      <c r="C27" s="241"/>
      <c r="D27" s="241"/>
      <c r="E27" s="241"/>
    </row>
    <row r="28" spans="1:5">
      <c r="A28" s="241"/>
      <c r="B28" s="247"/>
      <c r="C28" s="241"/>
      <c r="D28" s="241"/>
      <c r="E28" s="241"/>
    </row>
    <row r="29" spans="1:5">
      <c r="A29" s="241"/>
      <c r="B29" s="247"/>
      <c r="C29" s="241"/>
      <c r="D29" s="241"/>
      <c r="E29" s="241"/>
    </row>
    <row r="30" spans="1:5">
      <c r="A30" s="241"/>
      <c r="B30" s="247"/>
      <c r="C30" s="241"/>
      <c r="D30" s="241"/>
      <c r="E30" s="241"/>
    </row>
    <row r="31" spans="1:5">
      <c r="A31" s="241"/>
      <c r="B31" s="247"/>
      <c r="C31" s="241"/>
      <c r="D31" s="241"/>
      <c r="E31" s="241"/>
    </row>
    <row r="32" spans="1:5">
      <c r="A32" s="241"/>
      <c r="B32" s="247"/>
      <c r="C32" s="241"/>
      <c r="D32" s="241"/>
      <c r="E32" s="241"/>
    </row>
    <row r="33" spans="1:5">
      <c r="A33" s="241"/>
      <c r="B33" s="247"/>
      <c r="C33" s="241"/>
      <c r="D33" s="241"/>
      <c r="E33" s="24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blpc+7xslq94sjFMUE4Ms0fxI9DW9SpeQkn+LdATcdk=</DigestValue>
    </Reference>
    <Reference Type="http://www.w3.org/2000/09/xmldsig#Object" URI="#idOfficeObject">
      <DigestMethod Algorithm="http://www.w3.org/2001/04/xmlenc#sha256"/>
      <DigestValue>6O7EgKZKOHgvAXn+pNawCHaXpeolxfuQB9JfthFA2w0=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FWTmdMUJDk20exwcTDbwb2Z039qipkwmKgltJ8AaP3o=</DigestValue>
    </Reference>
  </SignedInfo>
  <SignatureValue>vf3BIyEGBROcCtuJDt9kfQLzOWsgPr0nLYr2Br28HEv6UlQbgK5hZOBBwtMEyoMJS/HgaJ+Xdlso
r3ERB7IXyo7tDfSYguwpBIMIcbWawTCcO9+R1E92ppiq6XT8GKDXGJkUPg+PxNcjVp1pGBvJP2Ll
10S172dy24QxIKk4dT85m5XBFHeob+SLHyAmHASZCweE87mtjHQE0e+lk2XE5kaF+0Sjum468IkJ
L0GQ44mV6SXxLyvZ2FceyBmrddRCG/jxNAa7M9oWdsdUwse2avl+I10PMSH7KC7kj0U5ViosXzBo
QSHLzNolueS5qI68TS75yiYpOdB3KR5Ptq/iwQ==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cOC4PdEF8svPOaUNdkF5dH41/g9GM4Wutcz86GOjMAA=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anSAmwgD8TyHnvFOHmKvQzJVAARP98xKsN/peVHG0uY=</DigestValue>
      </Reference>
      <Reference URI="/xl/styles.xml?ContentType=application/vnd.openxmlformats-officedocument.spreadsheetml.styles+xml">
        <DigestMethod Algorithm="http://www.w3.org/2001/04/xmlenc#sha256"/>
        <DigestValue>9MpNqTA8Ho0Lc2Vu6oFHibLnTvUWDhOaT2cDgq4P96Q=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hBLYr19Nr9O/kkyJ7kThp60Jipsp1vMPKqc9Go7aB60=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KtICamzlSu44CusG5+H20PsHpKmZq4h5XRGMYJaTZis=</DigestValue>
      </Reference>
      <Reference URI="/xl/worksheets/sheet10.xml?ContentType=application/vnd.openxmlformats-officedocument.spreadsheetml.worksheet+xml">
        <DigestMethod Algorithm="http://www.w3.org/2001/04/xmlenc#sha256"/>
        <DigestValue>1i2g5/0igP7RZYwuxe1Hnf98sgKWtZgCXnZVeAJA68o=</DigestValue>
      </Reference>
      <Reference URI="/xl/worksheets/sheet11.xml?ContentType=application/vnd.openxmlformats-officedocument.spreadsheetml.worksheet+xml">
        <DigestMethod Algorithm="http://www.w3.org/2001/04/xmlenc#sha256"/>
        <DigestValue>XGbDmfjWggQdanNoQA/vnDlCm20u+EoiRzNYuCkUeLc=</DigestValue>
      </Reference>
      <Reference URI="/xl/worksheets/sheet12.xml?ContentType=application/vnd.openxmlformats-officedocument.spreadsheetml.worksheet+xml">
        <DigestMethod Algorithm="http://www.w3.org/2001/04/xmlenc#sha256"/>
        <DigestValue>S3pVQ+0y6+kBwi1JU9miTCiiJyj4aO5GR3iVG8uaUpo=</DigestValue>
      </Reference>
      <Reference URI="/xl/worksheets/sheet13.xml?ContentType=application/vnd.openxmlformats-officedocument.spreadsheetml.worksheet+xml">
        <DigestMethod Algorithm="http://www.w3.org/2001/04/xmlenc#sha256"/>
        <DigestValue>hYemFMqsKrzJHZbO9XstYEhHkJwd5uV1c9aeBE27v/U=</DigestValue>
      </Reference>
      <Reference URI="/xl/worksheets/sheet14.xml?ContentType=application/vnd.openxmlformats-officedocument.spreadsheetml.worksheet+xml">
        <DigestMethod Algorithm="http://www.w3.org/2001/04/xmlenc#sha256"/>
        <DigestValue>r813FZgBpM/GezOGpZTlSeK/UDvFNvmVUw0zHjEP068=</DigestValue>
      </Reference>
      <Reference URI="/xl/worksheets/sheet15.xml?ContentType=application/vnd.openxmlformats-officedocument.spreadsheetml.worksheet+xml">
        <DigestMethod Algorithm="http://www.w3.org/2001/04/xmlenc#sha256"/>
        <DigestValue>40QRiDn9kOmmpG1LBGT1cGVRcBLn1CIzyHXW35j9IMc=</DigestValue>
      </Reference>
      <Reference URI="/xl/worksheets/sheet16.xml?ContentType=application/vnd.openxmlformats-officedocument.spreadsheetml.worksheet+xml">
        <DigestMethod Algorithm="http://www.w3.org/2001/04/xmlenc#sha256"/>
        <DigestValue>NATnG5VGAtwNaSIAHI2m9TpvKleHBOBgvGfdgowI/LY=</DigestValue>
      </Reference>
      <Reference URI="/xl/worksheets/sheet17.xml?ContentType=application/vnd.openxmlformats-officedocument.spreadsheetml.worksheet+xml">
        <DigestMethod Algorithm="http://www.w3.org/2001/04/xmlenc#sha256"/>
        <DigestValue>f9yU7K2iK5Ems6SK/RxgqJZxUpGHMJTULwsLpep9gaQ=</DigestValue>
      </Reference>
      <Reference URI="/xl/worksheets/sheet18.xml?ContentType=application/vnd.openxmlformats-officedocument.spreadsheetml.worksheet+xml">
        <DigestMethod Algorithm="http://www.w3.org/2001/04/xmlenc#sha256"/>
        <DigestValue>nDeNfYDDE1QM6uJpYYiStk+4qhJ0lP4v45Ybpaht9As=</DigestValue>
      </Reference>
      <Reference URI="/xl/worksheets/sheet2.xml?ContentType=application/vnd.openxmlformats-officedocument.spreadsheetml.worksheet+xml">
        <DigestMethod Algorithm="http://www.w3.org/2001/04/xmlenc#sha256"/>
        <DigestValue>V5mJb7qY/acmKVNRpdanaZidbQHqZLQLNxLhYKClJBc=</DigestValue>
      </Reference>
      <Reference URI="/xl/worksheets/sheet3.xml?ContentType=application/vnd.openxmlformats-officedocument.spreadsheetml.worksheet+xml">
        <DigestMethod Algorithm="http://www.w3.org/2001/04/xmlenc#sha256"/>
        <DigestValue>9BASvS91n4iIQPoAX7hTo4Oh7F9kxV9O6/gcIdmNZqQ=</DigestValue>
      </Reference>
      <Reference URI="/xl/worksheets/sheet4.xml?ContentType=application/vnd.openxmlformats-officedocument.spreadsheetml.worksheet+xml">
        <DigestMethod Algorithm="http://www.w3.org/2001/04/xmlenc#sha256"/>
        <DigestValue>zAA6DRMTXY+l7ss0HHxOMFP2ntUKiHMq2OZ2ak38yRU=</DigestValue>
      </Reference>
      <Reference URI="/xl/worksheets/sheet5.xml?ContentType=application/vnd.openxmlformats-officedocument.spreadsheetml.worksheet+xml">
        <DigestMethod Algorithm="http://www.w3.org/2001/04/xmlenc#sha256"/>
        <DigestValue>mlWw444C5VatKk5oyNskJrgXkd1wIJk1xuZ2dkt6W74=</DigestValue>
      </Reference>
      <Reference URI="/xl/worksheets/sheet6.xml?ContentType=application/vnd.openxmlformats-officedocument.spreadsheetml.worksheet+xml">
        <DigestMethod Algorithm="http://www.w3.org/2001/04/xmlenc#sha256"/>
        <DigestValue>Eo5EjoQMsUrMES1pKR1bXMpOM0TbOrNkry6gBT+xuUA=</DigestValue>
      </Reference>
      <Reference URI="/xl/worksheets/sheet7.xml?ContentType=application/vnd.openxmlformats-officedocument.spreadsheetml.worksheet+xml">
        <DigestMethod Algorithm="http://www.w3.org/2001/04/xmlenc#sha256"/>
        <DigestValue>DnuKdXfIwRnDuOg7pGym8pdSIAtW/DTMfoIu6N7cGOw=</DigestValue>
      </Reference>
      <Reference URI="/xl/worksheets/sheet8.xml?ContentType=application/vnd.openxmlformats-officedocument.spreadsheetml.worksheet+xml">
        <DigestMethod Algorithm="http://www.w3.org/2001/04/xmlenc#sha256"/>
        <DigestValue>oTjgop+D1jnrJDW0BqHI0s+YtZOXOepwM8eTAE6Uzfk=</DigestValue>
      </Reference>
      <Reference URI="/xl/worksheets/sheet9.xml?ContentType=application/vnd.openxmlformats-officedocument.spreadsheetml.worksheet+xml">
        <DigestMethod Algorithm="http://www.w3.org/2001/04/xmlenc#sha256"/>
        <DigestValue>4ijaRK2cx3VEu4Bz6uR9wngk/1DQq2ZT8ohclMlXpfo=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2019-10-23T14:21:55Z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16.0.12026/19</OfficeVersion>
          <ApplicationVersion>16.0.12026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2019-10-23T14:21:55Z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hgUO3lAku05H4ElNsHSnEJt8V/mtV6VZe/q0EyBHcew=</DigestValue>
    </Reference>
    <Reference Type="http://www.w3.org/2000/09/xmldsig#Object" URI="#idOfficeObject">
      <DigestMethod Algorithm="http://www.w3.org/2001/04/xmlenc#sha256"/>
      <DigestValue>KFV5oIBGnpyNuNw7DbNaXfk2/c0X7w67mknTcDZ2fZM=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al/Qf0Ha30oqhioKs+b2MRvg41yV6+8YrW5HlGAhL9U=</DigestValue>
    </Reference>
  </SignedInfo>
  <SignatureValue>RmI2R6DjWw0/vYaOLazhGzXzQLqXiW0yngTUczT7p/rEEk2hNgbdibnU0EA3H4m0+UPjn1hwVs+N
jnK9vXMYlcROBR/QgK/FHAeBXjWrAZWXUAj9dZSa5FxYBSdtp6iGdKm0cZa2qoVwO0lwI4zkpHWp
GISoeMChNu3O4NLZWH/c8GhQnp4TZYBI9wO9zioUCeqABjPjEYAJjK3Zo962WuVpPkxJ+gClcPon
v1Hr+zi9W7mk/uThRHIRVRbD/o7VXGQnxgo+i9HuLkKSQ4sGWdvDWErN6Wc8zP2cYU1LsIblEGDx
/AD5zrffOCB7klA+MtU51JR4X7dKBjJAaJ1DKw==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cOC4PdEF8svPOaUNdkF5dH41/g9GM4Wutcz86GOjMAA=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anSAmwgD8TyHnvFOHmKvQzJVAARP98xKsN/peVHG0uY=</DigestValue>
      </Reference>
      <Reference URI="/xl/styles.xml?ContentType=application/vnd.openxmlformats-officedocument.spreadsheetml.styles+xml">
        <DigestMethod Algorithm="http://www.w3.org/2001/04/xmlenc#sha256"/>
        <DigestValue>9MpNqTA8Ho0Lc2Vu6oFHibLnTvUWDhOaT2cDgq4P96Q=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hBLYr19Nr9O/kkyJ7kThp60Jipsp1vMPKqc9Go7aB60=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KtICamzlSu44CusG5+H20PsHpKmZq4h5XRGMYJaTZis=</DigestValue>
      </Reference>
      <Reference URI="/xl/worksheets/sheet10.xml?ContentType=application/vnd.openxmlformats-officedocument.spreadsheetml.worksheet+xml">
        <DigestMethod Algorithm="http://www.w3.org/2001/04/xmlenc#sha256"/>
        <DigestValue>1i2g5/0igP7RZYwuxe1Hnf98sgKWtZgCXnZVeAJA68o=</DigestValue>
      </Reference>
      <Reference URI="/xl/worksheets/sheet11.xml?ContentType=application/vnd.openxmlformats-officedocument.spreadsheetml.worksheet+xml">
        <DigestMethod Algorithm="http://www.w3.org/2001/04/xmlenc#sha256"/>
        <DigestValue>XGbDmfjWggQdanNoQA/vnDlCm20u+EoiRzNYuCkUeLc=</DigestValue>
      </Reference>
      <Reference URI="/xl/worksheets/sheet12.xml?ContentType=application/vnd.openxmlformats-officedocument.spreadsheetml.worksheet+xml">
        <DigestMethod Algorithm="http://www.w3.org/2001/04/xmlenc#sha256"/>
        <DigestValue>S3pVQ+0y6+kBwi1JU9miTCiiJyj4aO5GR3iVG8uaUpo=</DigestValue>
      </Reference>
      <Reference URI="/xl/worksheets/sheet13.xml?ContentType=application/vnd.openxmlformats-officedocument.spreadsheetml.worksheet+xml">
        <DigestMethod Algorithm="http://www.w3.org/2001/04/xmlenc#sha256"/>
        <DigestValue>hYemFMqsKrzJHZbO9XstYEhHkJwd5uV1c9aeBE27v/U=</DigestValue>
      </Reference>
      <Reference URI="/xl/worksheets/sheet14.xml?ContentType=application/vnd.openxmlformats-officedocument.spreadsheetml.worksheet+xml">
        <DigestMethod Algorithm="http://www.w3.org/2001/04/xmlenc#sha256"/>
        <DigestValue>r813FZgBpM/GezOGpZTlSeK/UDvFNvmVUw0zHjEP068=</DigestValue>
      </Reference>
      <Reference URI="/xl/worksheets/sheet15.xml?ContentType=application/vnd.openxmlformats-officedocument.spreadsheetml.worksheet+xml">
        <DigestMethod Algorithm="http://www.w3.org/2001/04/xmlenc#sha256"/>
        <DigestValue>40QRiDn9kOmmpG1LBGT1cGVRcBLn1CIzyHXW35j9IMc=</DigestValue>
      </Reference>
      <Reference URI="/xl/worksheets/sheet16.xml?ContentType=application/vnd.openxmlformats-officedocument.spreadsheetml.worksheet+xml">
        <DigestMethod Algorithm="http://www.w3.org/2001/04/xmlenc#sha256"/>
        <DigestValue>NATnG5VGAtwNaSIAHI2m9TpvKleHBOBgvGfdgowI/LY=</DigestValue>
      </Reference>
      <Reference URI="/xl/worksheets/sheet17.xml?ContentType=application/vnd.openxmlformats-officedocument.spreadsheetml.worksheet+xml">
        <DigestMethod Algorithm="http://www.w3.org/2001/04/xmlenc#sha256"/>
        <DigestValue>f9yU7K2iK5Ems6SK/RxgqJZxUpGHMJTULwsLpep9gaQ=</DigestValue>
      </Reference>
      <Reference URI="/xl/worksheets/sheet18.xml?ContentType=application/vnd.openxmlformats-officedocument.spreadsheetml.worksheet+xml">
        <DigestMethod Algorithm="http://www.w3.org/2001/04/xmlenc#sha256"/>
        <DigestValue>nDeNfYDDE1QM6uJpYYiStk+4qhJ0lP4v45Ybpaht9As=</DigestValue>
      </Reference>
      <Reference URI="/xl/worksheets/sheet2.xml?ContentType=application/vnd.openxmlformats-officedocument.spreadsheetml.worksheet+xml">
        <DigestMethod Algorithm="http://www.w3.org/2001/04/xmlenc#sha256"/>
        <DigestValue>V5mJb7qY/acmKVNRpdanaZidbQHqZLQLNxLhYKClJBc=</DigestValue>
      </Reference>
      <Reference URI="/xl/worksheets/sheet3.xml?ContentType=application/vnd.openxmlformats-officedocument.spreadsheetml.worksheet+xml">
        <DigestMethod Algorithm="http://www.w3.org/2001/04/xmlenc#sha256"/>
        <DigestValue>9BASvS91n4iIQPoAX7hTo4Oh7F9kxV9O6/gcIdmNZqQ=</DigestValue>
      </Reference>
      <Reference URI="/xl/worksheets/sheet4.xml?ContentType=application/vnd.openxmlformats-officedocument.spreadsheetml.worksheet+xml">
        <DigestMethod Algorithm="http://www.w3.org/2001/04/xmlenc#sha256"/>
        <DigestValue>zAA6DRMTXY+l7ss0HHxOMFP2ntUKiHMq2OZ2ak38yRU=</DigestValue>
      </Reference>
      <Reference URI="/xl/worksheets/sheet5.xml?ContentType=application/vnd.openxmlformats-officedocument.spreadsheetml.worksheet+xml">
        <DigestMethod Algorithm="http://www.w3.org/2001/04/xmlenc#sha256"/>
        <DigestValue>mlWw444C5VatKk5oyNskJrgXkd1wIJk1xuZ2dkt6W74=</DigestValue>
      </Reference>
      <Reference URI="/xl/worksheets/sheet6.xml?ContentType=application/vnd.openxmlformats-officedocument.spreadsheetml.worksheet+xml">
        <DigestMethod Algorithm="http://www.w3.org/2001/04/xmlenc#sha256"/>
        <DigestValue>Eo5EjoQMsUrMES1pKR1bXMpOM0TbOrNkry6gBT+xuUA=</DigestValue>
      </Reference>
      <Reference URI="/xl/worksheets/sheet7.xml?ContentType=application/vnd.openxmlformats-officedocument.spreadsheetml.worksheet+xml">
        <DigestMethod Algorithm="http://www.w3.org/2001/04/xmlenc#sha256"/>
        <DigestValue>DnuKdXfIwRnDuOg7pGym8pdSIAtW/DTMfoIu6N7cGOw=</DigestValue>
      </Reference>
      <Reference URI="/xl/worksheets/sheet8.xml?ContentType=application/vnd.openxmlformats-officedocument.spreadsheetml.worksheet+xml">
        <DigestMethod Algorithm="http://www.w3.org/2001/04/xmlenc#sha256"/>
        <DigestValue>oTjgop+D1jnrJDW0BqHI0s+YtZOXOepwM8eTAE6Uzfk=</DigestValue>
      </Reference>
      <Reference URI="/xl/worksheets/sheet9.xml?ContentType=application/vnd.openxmlformats-officedocument.spreadsheetml.worksheet+xml">
        <DigestMethod Algorithm="http://www.w3.org/2001/04/xmlenc#sha256"/>
        <DigestValue>4ijaRK2cx3VEu4Bz6uR9wngk/1DQq2ZT8ohclMlXpfo=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2019-10-30T12:11:14Z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16.0.12026/19</OfficeVersion>
          <ApplicationVersion>16.0.12026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2019-10-30T12:11:14Z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2019-10-18T13:26:23Z</dcterms:modified>
</cp:coreProperties>
</file>