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hisWorkbook" defaultThemeVersion="124226"/>
  <xr:revisionPtr revIDLastSave="0" documentId="13_ncr:1_{F195C127-0EC6-439C-85D9-E365C5A5B9AB}" xr6:coauthVersionLast="47" xr6:coauthVersionMax="47" xr10:uidLastSave="{00000000-0000-0000-0000-000000000000}"/>
  <bookViews>
    <workbookView xWindow="28680" yWindow="-120" windowWidth="29040" windowHeight="15720" tabRatio="919" xr2:uid="{00000000-000D-0000-FFFF-FFFF00000000}"/>
  </bookViews>
  <sheets>
    <sheet name="Info " sheetId="82" r:id="rId1"/>
    <sheet name="1. key ratios" sheetId="84" r:id="rId2"/>
    <sheet name="2. SOFP" sheetId="108" r:id="rId3"/>
    <sheet name="3. SOPL" sheetId="109" r:id="rId4"/>
    <sheet name="4. Off-balance" sheetId="110" r:id="rId5"/>
    <sheet name="5. RWA" sheetId="86" r:id="rId6"/>
    <sheet name="6. Administrators-shareholders" sheetId="52" r:id="rId7"/>
    <sheet name="7. LI1" sheetId="88" r:id="rId8"/>
    <sheet name="8. LI2" sheetId="73" r:id="rId9"/>
    <sheet name="9. Capital" sheetId="89" r:id="rId10"/>
    <sheet name="9.1. Capital Requirements" sheetId="94" r:id="rId11"/>
    <sheet name="9.2. MREL1" sheetId="121" r:id="rId12"/>
    <sheet name="9.3. MREL2" sheetId="122" r:id="rId13"/>
    <sheet name="10. CC2" sheetId="69" r:id="rId14"/>
    <sheet name="11. CRWA" sheetId="90" r:id="rId15"/>
    <sheet name="12. CRM" sheetId="64" r:id="rId16"/>
    <sheet name="13. CRME" sheetId="91" r:id="rId17"/>
    <sheet name="14. LCR" sheetId="93" r:id="rId18"/>
    <sheet name="15. CCR"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12">#REF!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12">#REF!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12">#REF!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12">#REF!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12">#REF!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12">#REF!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12">#REF!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12">#REF!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12">#REF!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12">#REF!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12">#REF!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12">#REF!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12">#REF!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12">#REF!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21" l="1"/>
  <c r="E6" i="123" l="1"/>
  <c r="F6" i="123"/>
  <c r="D6" i="123"/>
  <c r="C6" i="123"/>
  <c r="E6" i="92"/>
  <c r="D6" i="92"/>
  <c r="B1" i="92" l="1"/>
  <c r="B2" i="92"/>
  <c r="E34" i="92"/>
  <c r="Q33" i="92"/>
  <c r="Q32" i="92"/>
  <c r="Q31" i="92"/>
  <c r="Q30" i="92" s="1"/>
  <c r="Q29" i="92"/>
  <c r="Q28" i="92"/>
  <c r="Q27" i="92"/>
  <c r="Q25" i="92"/>
  <c r="Q24" i="92"/>
  <c r="Q23" i="92"/>
  <c r="Q21" i="92"/>
  <c r="Q20" i="92"/>
  <c r="Q19" i="92"/>
  <c r="Q17" i="92"/>
  <c r="Q16" i="92"/>
  <c r="Q15" i="92"/>
  <c r="Q13" i="92"/>
  <c r="Q12" i="92"/>
  <c r="Q11" i="92"/>
  <c r="P9" i="92"/>
  <c r="P6" i="92" s="1"/>
  <c r="O9" i="92"/>
  <c r="O6" i="92" s="1"/>
  <c r="N9" i="92"/>
  <c r="N6" i="92" s="1"/>
  <c r="M9" i="92"/>
  <c r="M6" i="92" s="1"/>
  <c r="L9" i="92"/>
  <c r="L6" i="92" s="1"/>
  <c r="K9" i="92"/>
  <c r="K6" i="92" s="1"/>
  <c r="J9" i="92"/>
  <c r="J6" i="92" s="1"/>
  <c r="G9" i="92"/>
  <c r="F9" i="92"/>
  <c r="F6" i="92" s="1"/>
  <c r="C9" i="92"/>
  <c r="C6" i="92" s="1"/>
  <c r="P8" i="92"/>
  <c r="O8" i="92"/>
  <c r="N8" i="92"/>
  <c r="M8" i="92"/>
  <c r="L8" i="92"/>
  <c r="K8" i="92"/>
  <c r="J8" i="92"/>
  <c r="G8" i="92"/>
  <c r="F8" i="92"/>
  <c r="C8" i="92"/>
  <c r="P7" i="92"/>
  <c r="P34" i="92" s="1"/>
  <c r="O7" i="92"/>
  <c r="O34" i="92" s="1"/>
  <c r="N7" i="92"/>
  <c r="N34" i="92" s="1"/>
  <c r="M7" i="92"/>
  <c r="L7" i="92"/>
  <c r="L34" i="92" s="1"/>
  <c r="K7" i="92"/>
  <c r="K34" i="92" s="1"/>
  <c r="J7" i="92"/>
  <c r="G7" i="92"/>
  <c r="F7" i="92"/>
  <c r="I7" i="92" s="1"/>
  <c r="C7" i="92"/>
  <c r="D34" i="92"/>
  <c r="B2" i="123"/>
  <c r="B1" i="123"/>
  <c r="M34" i="92" l="1"/>
  <c r="I9" i="92"/>
  <c r="G6" i="92"/>
  <c r="C34" i="92"/>
  <c r="Q10" i="92"/>
  <c r="Q22" i="92"/>
  <c r="I8" i="92"/>
  <c r="I6" i="92" s="1"/>
  <c r="Q9" i="92"/>
  <c r="F34" i="92"/>
  <c r="Q14" i="92"/>
  <c r="Q8" i="92"/>
  <c r="G34" i="92"/>
  <c r="Q26" i="92"/>
  <c r="Q18" i="92"/>
  <c r="J34" i="92"/>
  <c r="Q7" i="92"/>
  <c r="Q6" i="92" l="1"/>
  <c r="Q34" i="92" s="1"/>
  <c r="I34" i="92"/>
  <c r="A2" i="121" l="1"/>
  <c r="A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B1" i="91" l="1"/>
  <c r="B1"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<sst xmlns="http://schemas.openxmlformats.org/spreadsheetml/2006/main" count="1246" uniqueCount="776">
  <si>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</si>
  <si>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</si>
  <si>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</si>
  <si>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</si>
  <si>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</si>
  <si>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</si>
  <si>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</si>
  <si>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</si>
  <si>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</si>
  <si>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</si>
  <si>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</si>
  <si>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</si>
  <si>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</si>
  <si>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</si>
  <si>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</si>
  <si>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</si>
  <si>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</si>
  <si>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</si>
  <si>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</si>
  <si>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</si>
  <si>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</si>
  <si>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</si>
  <si>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</si>
  <si>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</si>
  <si>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</si>
  <si>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</si>
  <si>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</si>
  <si>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</si>
  <si>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</si>
  <si>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</si>
  <si>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</si>
  <si>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</si>
  <si>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</si>
  <si>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</si>
  <si>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</si>
  <si>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</si>
  <si>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</si>
  <si>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</si>
  <si>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</si>
  <si>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</si>
  <si>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</si>
  <si>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</si>
  <si>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</si>
  <si>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</si>
  <si>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</si>
  <si>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</si>
  <si>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</si>
  <si>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</si>
  <si>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</si>
  <si>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</si>
  <si>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</si>
  <si>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</si>
  <si>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</si>
  <si>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</si>
  <si>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</si>
  <si>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</si>
  <si>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</si>
  <si>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</si>
  <si>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</si>
  <si>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</si>
  <si>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</si>
  <si>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</si>
  <si>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</si>
  <si>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</si>
  <si>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</si>
  <si>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</si>
  <si>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</si>
  <si>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</si>
  <si>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</si>
  <si>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</si>
  <si>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</si>
  <si>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</si>
  <si>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</si>
  <si>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</si>
  <si>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</si>
  <si>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</si>
  <si>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</si>
  <si>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</si>
  <si>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</si>
  <si>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</si>
  <si>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</si>
  <si>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</si>
  <si>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</si>
  <si>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</si>
  <si>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</si>
  <si>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</si>
  <si>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</si>
  <si>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</si>
  <si>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</si>
  <si>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</si>
  <si>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</si>
  <si>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</si>
  <si>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</si>
  <si>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</si>
  <si>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</si>
  <si>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</si>
  <si>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</si>
  <si>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</si>
  <si>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</si>
  <si>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</si>
  <si>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</si>
  <si>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</si>
  <si>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</si>
  <si>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</si>
  <si>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</si>
  <si>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</si>
  <si>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</si>
  <si>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</si>
  <si>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</si>
  <si>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</si>
  <si>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</si>
  <si>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</si>
  <si>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</si>
  <si>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</si>
  <si>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</si>
  <si>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</si>
  <si>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</si>
  <si>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</si>
  <si>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</si>
  <si>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</si>
  <si>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</si>
  <si>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</si>
  <si>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</si>
  <si>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</si>
  <si>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</si>
  <si>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</si>
  <si>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</si>
  <si>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</si>
  <si>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</si>
  <si>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</si>
  <si>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</si>
  <si>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</si>
  <si>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</si>
  <si>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</si>
  <si>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</si>
  <si>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</si>
  <si>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</si>
  <si>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</si>
  <si>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</si>
  <si>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</si>
  <si>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</si>
  <si>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</si>
  <si>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</si>
  <si>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</si>
  <si>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</si>
  <si>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</si>
  <si>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</si>
  <si>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</si>
  <si>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</si>
  <si>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</si>
  <si>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</si>
  <si>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</si>
  <si>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</si>
  <si>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</si>
  <si>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</si>
  <si>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</si>
  <si>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</si>
  <si>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</si>
  <si>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</si>
  <si>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</si>
  <si>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</si>
  <si>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</si>
  <si>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</si>
  <si>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</si>
  <si>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</si>
  <si>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</si>
  <si>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</si>
  <si>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</si>
  <si>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</si>
  <si>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</si>
  <si>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</si>
  <si>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</si>
  <si>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</si>
  <si>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</si>
  <si>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</si>
  <si>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</si>
  <si>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</si>
  <si>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</si>
  <si>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</si>
  <si>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</si>
  <si>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</si>
  <si>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</si>
  <si>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</si>
  <si>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</si>
  <si>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</si>
  <si>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</si>
  <si>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</si>
  <si>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</si>
  <si>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</si>
  <si>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</si>
  <si>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</si>
  <si>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</si>
  <si>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</si>
  <si>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</si>
  <si>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</si>
  <si>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</si>
  <si>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</si>
  <si>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</si>
  <si>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</si>
  <si>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</si>
  <si>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</si>
  <si>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</si>
  <si>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</si>
  <si>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</si>
  <si>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</si>
  <si>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</si>
  <si>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</si>
  <si>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</si>
  <si>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</si>
  <si>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</si>
  <si>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</si>
  <si>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</si>
  <si>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</si>
  <si>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</si>
  <si>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</si>
  <si>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</si>
  <si>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</si>
  <si>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</si>
  <si>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</si>
  <si>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</si>
  <si>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</si>
  <si>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</si>
  <si>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</si>
  <si>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</si>
  <si>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</si>
  <si>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</si>
  <si>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</si>
  <si>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</si>
  <si>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</si>
  <si>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</si>
  <si>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</si>
  <si>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</si>
  <si>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</si>
  <si>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</si>
  <si>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</si>
  <si>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</si>
  <si>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</si>
  <si>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</si>
  <si>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</si>
  <si>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</si>
  <si>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</si>
  <si>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</si>
  <si>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</si>
  <si>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</si>
  <si>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</si>
  <si>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</si>
  <si>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</si>
  <si>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</si>
  <si>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</si>
  <si>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</si>
  <si>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</si>
  <si>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</si>
  <si>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</si>
  <si>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</si>
  <si>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</si>
  <si>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</si>
  <si>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</si>
  <si>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</si>
  <si>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</si>
  <si>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</si>
  <si>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</si>
  <si>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</si>
  <si>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</si>
  <si>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</si>
  <si>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</si>
  <si>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</si>
  <si>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</si>
  <si>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</si>
  <si>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</si>
  <si>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</si>
  <si>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</si>
  <si>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</si>
  <si>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</si>
  <si>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</si>
  <si>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</si>
  <si>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</si>
  <si>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</si>
  <si>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</si>
  <si>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</si>
  <si>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</si>
  <si>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</si>
  <si>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</si>
  <si>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</si>
  <si>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</si>
  <si>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</si>
  <si>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</si>
  <si>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</si>
  <si>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</si>
  <si>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</si>
  <si>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</si>
  <si>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</si>
  <si>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</si>
  <si>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</si>
  <si>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</si>
  <si>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</si>
  <si>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</si>
  <si>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</si>
  <si>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</si>
  <si>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</si>
  <si>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</si>
  <si>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</si>
  <si>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</si>
  <si>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</si>
  <si>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</si>
  <si>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</si>
  <si>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</si>
  <si>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</si>
  <si>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</si>
  <si>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</si>
  <si>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</si>
  <si>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</si>
  <si>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</si>
  <si>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</si>
  <si>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</si>
  <si>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</si>
  <si>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</si>
  <si>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</si>
  <si>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</si>
  <si>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</si>
  <si>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</si>
  <si>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</si>
  <si>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</si>
  <si>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</si>
  <si>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</si>
  <si>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</si>
  <si>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</si>
  <si>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</si>
  <si>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</si>
  <si>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</si>
  <si>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</si>
  <si>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</si>
  <si>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</si>
  <si>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</si>
  <si>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</si>
  <si>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</si>
  <si>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</si>
  <si>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</si>
  <si>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</si>
  <si>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</si>
  <si>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</si>
  <si>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</si>
  <si>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</si>
  <si>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</si>
  <si>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</si>
  <si>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</si>
  <si>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</si>
  <si>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</si>
  <si>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</si>
  <si>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</si>
  <si>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</si>
  <si>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</si>
  <si>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</si>
  <si>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</si>
  <si>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</si>
  <si>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</si>
  <si>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</si>
  <si>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</si>
  <si>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</si>
  <si>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</si>
  <si>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</si>
  <si>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</si>
  <si>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</si>
  <si>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</si>
  <si>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</si>
  <si>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</si>
  <si>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</si>
  <si>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</si>
  <si>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</si>
  <si>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</si>
  <si>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</si>
  <si>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</si>
  <si>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</si>
  <si>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</si>
  <si>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</si>
  <si>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</si>
  <si>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</si>
  <si>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</si>
  <si>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</si>
  <si>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</si>
  <si>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</si>
  <si>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</si>
  <si>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</si>
  <si>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</si>
  <si>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</si>
  <si>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</si>
  <si>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</si>
  <si>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</si>
  <si>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</si>
  <si>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</si>
  <si>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</si>
  <si>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</si>
  <si>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</si>
  <si>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</si>
  <si>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</si>
  <si>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</si>
  <si>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</si>
  <si>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</si>
  <si>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</si>
  <si>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</si>
  <si>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</si>
  <si>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</si>
  <si>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</si>
  <si>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</si>
  <si>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</si>
  <si>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</si>
  <si>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</si>
  <si>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</si>
  <si>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</si>
  <si>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</si>
  <si>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</si>
  <si>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</si>
  <si>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</si>
  <si>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</si>
  <si>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</si>
  <si>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</si>
  <si>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</si>
  <si>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</si>
  <si>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</si>
  <si>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</si>
  <si>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</si>
  <si>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</si>
  <si>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</si>
  <si>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</si>
  <si>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</si>
  <si>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</si>
  <si>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</si>
  <si>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</si>
  <si>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</si>
  <si>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</si>
  <si>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</si>
  <si>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</si>
  <si>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</si>
  <si>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</si>
  <si>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</si>
  <si>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</si>
  <si>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</si>
  <si>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</si>
  <si>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</si>
  <si>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</si>
  <si>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</si>
  <si>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</si>
  <si>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</si>
  <si>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</si>
  <si>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</si>
  <si>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</si>
  <si>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</si>
  <si>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</si>
  <si>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</si>
  <si>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</si>
  <si>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</si>
  <si>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</si>
  <si>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</si>
  <si>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</si>
  <si>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</si>
  <si>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</si>
  <si>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</si>
  <si>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</si>
  <si>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</si>
  <si>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</si>
  <si>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</si>
  <si>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</si>
  <si>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</si>
  <si>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</si>
  <si>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</si>
  <si>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</si>
  <si>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</si>
  <si>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</si>
  <si>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</si>
  <si>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</si>
  <si>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</si>
  <si>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</si>
  <si>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</si>
  <si>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</si>
  <si>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</si>
  <si>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</si>
  <si>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</si>
  <si>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</si>
  <si>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</si>
  <si>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</si>
  <si>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</si>
  <si>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</si>
  <si>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</si>
  <si>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</si>
  <si>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</si>
  <si>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</si>
  <si>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</si>
  <si>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</si>
  <si>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</si>
  <si>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</si>
  <si>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</si>
  <si>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</si>
  <si>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</si>
  <si>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</si>
  <si>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</si>
  <si>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</si>
  <si>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</si>
  <si>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</si>
  <si>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</si>
  <si>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</si>
  <si>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</si>
  <si>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</si>
  <si>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</si>
  <si>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</si>
  <si>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</si>
  <si>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</si>
  <si>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</si>
  <si>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</si>
  <si>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</si>
  <si>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</si>
  <si>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</si>
  <si>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</si>
  <si>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</si>
  <si>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</si>
  <si>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</si>
  <si>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</si>
  <si>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</si>
  <si>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</si>
  <si>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</si>
  <si>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</si>
  <si>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</si>
  <si>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</si>
  <si>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</si>
  <si>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</si>
  <si>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</si>
  <si>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</si>
  <si>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</si>
  <si>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</si>
  <si>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</si>
  <si>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</si>
  <si>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</si>
  <si>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</si>
  <si>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</si>
  <si>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</si>
  <si>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</si>
  <si>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</si>
  <si>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</si>
  <si>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</si>
  <si>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</si>
  <si>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</si>
  <si>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</si>
  <si>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</si>
  <si>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</si>
  <si>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</si>
  <si>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</si>
  <si>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</si>
  <si>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</si>
  <si>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</si>
  <si>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</si>
  <si>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</si>
  <si>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</si>
  <si>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</si>
  <si>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</si>
  <si>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</si>
  <si>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</si>
  <si>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</si>
  <si>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</si>
  <si>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</si>
  <si>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</si>
  <si>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</si>
  <si>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</si>
  <si>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</si>
  <si>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</si>
  <si>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</si>
  <si>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</si>
  <si>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</si>
  <si>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</si>
  <si>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</si>
  <si>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</si>
  <si>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</si>
  <si>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</si>
  <si>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</si>
  <si>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</si>
  <si>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</si>
  <si>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</si>
  <si>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</si>
  <si>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</si>
  <si>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</si>
  <si>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</si>
  <si>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</si>
  <si>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</si>
  <si>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</si>
  <si>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</si>
  <si>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</si>
  <si>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</si>
  <si>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</si>
  <si>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</si>
  <si>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</si>
  <si>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</si>
  <si>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</si>
  <si>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</si>
  <si>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</si>
  <si>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</si>
  <si>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</si>
  <si>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</si>
  <si>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</si>
  <si>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</si>
  <si>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</si>
  <si>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</si>
  <si>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</si>
  <si>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</si>
  <si>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</si>
  <si>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</si>
  <si>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</si>
  <si>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</si>
  <si>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</si>
  <si>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</si>
  <si>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</si>
  <si>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</si>
  <si>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</si>
  <si>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</si>
  <si>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</si>
  <si>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</si>
  <si>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</si>
  <si>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</si>
  <si>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</si>
  <si>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</si>
  <si>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</si>
  <si>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</si>
  <si>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</si>
  <si>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</si>
  <si>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</si>
  <si>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</si>
  <si>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</si>
  <si>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</si>
  <si>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</si>
  <si>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</si>
  <si>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</si>
  <si>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</si>
  <si>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</si>
  <si>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</si>
  <si>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</si>
  <si>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</si>
  <si>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</si>
  <si>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</si>
  <si>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</si>
  <si>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</si>
  <si>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</si>
  <si>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</si>
  <si>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</si>
  <si>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</si>
  <si>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</si>
  <si>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</si>
  <si>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</si>
  <si>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</si>
  <si>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</si>
  <si>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</si>
  <si>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</si>
  <si>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</si>
  <si>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</si>
  <si>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</si>
  <si>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</si>
  <si>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</si>
  <si>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</si>
  <si>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</si>
  <si>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</si>
  <si>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</si>
  <si>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</si>
  <si>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</si>
  <si>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</si>
  <si>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</si>
  <si>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</si>
  <si>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</si>
  <si>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</si>
  <si>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</si>
  <si>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</si>
  <si>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</si>
  <si>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</si>
  <si>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</si>
  <si>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</si>
  <si>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</si>
  <si>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</si>
  <si>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</si>
  <si>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</si>
  <si>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</si>
  <si>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</si>
  <si>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</si>
  <si>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</si>
  <si>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</si>
  <si>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</si>
  <si>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</si>
  <si>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</si>
  <si>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</si>
  <si>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</si>
  <si>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</si>
  <si>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</si>
  <si>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</si>
  <si>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</si>
  <si>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</si>
  <si>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</si>
  <si>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</si>
  <si>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</si>
  <si>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</si>
  <si>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</si>
  <si>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</si>
  <si>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</si>
  <si>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</si>
  <si>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</si>
  <si>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</si>
  <si>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</si>
  <si>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</si>
  <si>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</si>
  <si>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</si>
  <si>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</si>
  <si>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</si>
  <si>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</si>
  <si>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</si>
  <si>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</si>
  <si>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</si>
  <si>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</si>
  <si>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</si>
  <si>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</si>
  <si>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</si>
  <si>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</si>
  <si>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</si>
  <si>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</si>
  <si>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</si>
  <si>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</si>
  <si>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</si>
  <si>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</si>
  <si>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</si>
  <si>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</si>
  <si>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</si>
  <si>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</si>
  <si>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</si>
  <si>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</si>
  <si>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</si>
  <si>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</si>
  <si>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</si>
  <si>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</si>
  <si>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</si>
  <si>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</si>
  <si>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</si>
  <si>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</si>
  <si>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</si>
  <si>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</si>
  <si>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</si>
  <si>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</si>
  <si>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</si>
  <si>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</si>
  <si>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</si>
  <si>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</si>
  <si>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</si>
  <si>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</si>
  <si>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</si>
  <si>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</si>
  <si>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</si>
  <si>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</si>
  <si>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</si>
  <si>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</si>
  <si>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</si>
  <si>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</si>
  <si>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ProCredit Bank</t>
  </si>
  <si>
    <t>Marcel Sebastian Zeitinger</t>
  </si>
  <si>
    <t>Alex Matua</t>
  </si>
  <si>
    <t>www.procreditbank.ge</t>
  </si>
  <si>
    <t>Non-Independent Chairperson</t>
  </si>
  <si>
    <t>Rainer Peter Ottenstein</t>
  </si>
  <si>
    <t>Independent member</t>
  </si>
  <si>
    <t>Nino Dadunashvili</t>
  </si>
  <si>
    <t>Hubertus Petrus Maria Knapen (Ben)</t>
  </si>
  <si>
    <t>General Director/ Business clients, Treasury and Cash Management, Sustainable Development Department</t>
  </si>
  <si>
    <t xml:space="preserve">Zeinab Lomashvili </t>
  </si>
  <si>
    <t>Director/ Credit risk, General risk Department, Legal, HR, Compliance and AML</t>
  </si>
  <si>
    <t>Elene Tsintsadze</t>
  </si>
  <si>
    <t xml:space="preserve">Director/ Finance,Administration,Correspondent Bankig and Centralized Back Office </t>
  </si>
  <si>
    <t>Ketevan Burduli</t>
  </si>
  <si>
    <t>Director/ Retail Banking, Digital Channel Development, Marketing, IT</t>
  </si>
  <si>
    <t xml:space="preserve">ProCredit Holding AG </t>
  </si>
  <si>
    <t>Zeitinger Invest GmbH</t>
  </si>
  <si>
    <t>KfW - Kreditanstalt für Wiederaufbau</t>
  </si>
  <si>
    <t>DOEN Participaties BV</t>
  </si>
  <si>
    <t>EBRD - European Bank for Reconstruction and Development</t>
  </si>
  <si>
    <t xml:space="preserve">*Share capital as defined by the Law on Commercial Bank Activities </t>
  </si>
  <si>
    <t>Table 9 (Capital), N17</t>
  </si>
  <si>
    <t xml:space="preserve"> Table 9 (Capital), N10 </t>
  </si>
  <si>
    <t>Table 9 (Capital), N4, N8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</si>
</sst>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6">
    <numFmt numFmtId="41" formatCode="_-* #,##0_-;\-* #,##0_-;_-* &quot;-&quot;_-;_-@_-"/>
    <numFmt numFmtId="43" formatCode="_-* #,##0.00_-;\-* #,##0.00_-;_-* &quot;-&quot;??_-;_-@_-"/>
    <numFmt numFmtId="164" formatCode="&quot;£&quot;#,##0;[Red]\-&quot;£&quot;#,##0"/>
    <numFmt numFmtId="165" formatCode="&quot;£&quot;#,##0.00;[Red]\-&quot;£&quot;#,##0.00"/>
    <numFmt numFmtId="166" formatCode="_-&quot;£&quot;* #,##0_-;\-&quot;£&quot;* #,##0_-;_-&quot;£&quot;* &quot;-&quot;_-;_-@_-"/>
    <numFmt numFmtId="167" formatCode="_-&quot;£&quot;* #,##0.00_-;\-&quot;£&quot;* #,##0.00_-;_-&quot;£&quot;* &quot;-&quot;??_-;_-@_-"/>
    <numFmt numFmtId="168" formatCode="&quot;$&quot;#,##0_);\(&quot;$&quot;#,##0\)"/>
    <numFmt numFmtId="169" formatCode="&quot;$&quot;#,##0_);[Red]\(&quot;$&quot;#,##0\)"/>
    <numFmt numFmtId="170" formatCode="&quot;$&quot;#,##0.00_);\(&quot;$&quot;#,##0.00\)"/>
    <numFmt numFmtId="171" formatCode="&quot;$&quot;#,##0.00_);[Red]\(&quot;$&quot;#,##0.00\)"/>
    <numFmt numFmtId="172" formatCode="_(&quot;$&quot;* #,##0_);_(&quot;$&quot;* \(#,##0\);_(&quot;$&quot;* &quot;-&quot;_);_(@_)"/>
    <numFmt numFmtId="173" formatCode="_(* #,##0_);_(* \(#,##0\);_(* &quot;-&quot;_);_(@_)"/>
    <numFmt numFmtId="174" formatCode="_(&quot;$&quot;* #,##0.00_);_(&quot;$&quot;* \(#,##0.00\);_(&quot;$&quot;* &quot;-&quot;??_);_(@_)"/>
    <numFmt numFmtId="175" formatCode="_(* #,##0.00_);_(* \(#,##0.00\);_(* &quot;-&quot;??_);_(@_)"/>
    <numFmt numFmtId="176" formatCode="_(* #,##0_);_(* \(#,##0\);_(* &quot;-&quot;??_);_(@_)"/>
    <numFmt numFmtId="177" formatCode="0.0%"/>
    <numFmt numFmtId="178" formatCode="_(#,##0_);_(\(#,##0\);_(\ \-\ _);_(@_)"/>
    <numFmt numFmtId="179" formatCode="[$-409]dd\-mmm\-yy;@"/>
    <numFmt numFmtId="180" formatCode="[$-409]mmm\-yy;@"/>
    <numFmt numFmtId="181" formatCode="_ * #,##0.00_)&quot;F&quot;_ ;_ * \(#,##0.00\)&quot;F&quot;_ ;_ * &quot;-&quot;??_)&quot;F&quot;_ ;_ @_ "/>
    <numFmt numFmtId="182" formatCode="_(* #,##0.0_);_(* \(#,##0.00\);_(* &quot;-&quot;??_);_(@_)"/>
    <numFmt numFmtId="183" formatCode="General_)"/>
    <numFmt numFmtId="184" formatCode="0.000"/>
    <numFmt numFmtId="185" formatCode="&quot;fl&quot;#,##0_);\(&quot;fl&quot;#,##0\)"/>
    <numFmt numFmtId="186" formatCode="&quot;fl&quot;#,##0_);[Red]\(&quot;fl&quot;#,##0\)"/>
    <numFmt numFmtId="187" formatCode="&quot;fl&quot;#,##0.00_);\(&quot;fl&quot;#,##0.00\)"/>
    <numFmt numFmtId="188" formatCode="_-* #,##0.00_$_-;\-* #,##0.00_$_-;_-* &quot;-&quot;??_$_-;_-@_-"/>
    <numFmt numFmtId="189" formatCode="_-* #,##0.00\ _L_a_r_i_-;\-* #,##0.00\ _L_a_r_i_-;_-* &quot;-&quot;??\ _L_a_r_i_-;_-@_-"/>
    <numFmt numFmtId="190" formatCode="[$-409]d\-mmm\-yy;@"/>
    <numFmt numFmtId="191" formatCode="&quot;balance  &quot;[$-409]d\-mmm\-yy;@"/>
    <numFmt numFmtId="192" formatCode="mmmm\-yy"/>
    <numFmt numFmtId="193" formatCode="_-* #,##0_ð_._-;\-* #,##0_ð_._-;_-* &quot;-&quot;_ð_._-;_-@_-"/>
    <numFmt numFmtId="194" formatCode="_-* #,##0.00_ð_._-;\-* #,##0.00_ð_._-;_-* &quot;-&quot;??_ð_._-;_-@_-"/>
    <numFmt numFmtId="195" formatCode="&quot;See Note &quot;\ #"/>
    <numFmt numFmtId="196" formatCode="\60\4\7\:"/>
    <numFmt numFmtId="197" formatCode="&quot;p.&quot;#,##0.00;[Red]\-&quot;p.&quot;#,##0.00"/>
    <numFmt numFmtId="198" formatCode="0.00000"/>
    <numFmt numFmtId="199" formatCode="&quot;fl&quot;#,##0.00_);[Red]\(&quot;fl&quot;#,##0.00\)"/>
    <numFmt numFmtId="200" formatCode="_(&quot;fl&quot;* #,##0_);_(&quot;fl&quot;* \(#,##0\);_(&quot;fl&quot;* &quot;-&quot;_);_(@_)"/>
    <numFmt numFmtId="201" formatCode="&quot;Fr.&quot;\ #,##0;[Red]&quot;Fr.&quot;\ \-#,##0"/>
    <numFmt numFmtId="202" formatCode="#,##0_ ;[Red]\-#,##0\ "/>
    <numFmt numFmtId="203" formatCode="_-* #,##0\ _€_-;\-* #,##0\ _€_-;_-* &quot;-&quot;??\ _€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0000_);_(* \(#,##0.00000\);_(* &quot;-&quot;??_);_(@_)"/>
    <numFmt numFmtId="367" formatCode="_(* #,##0.0_);_(* \(#,##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s>
  <fills count="15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7366">
    <xf numFmtId="0" fontId="0" fillId="0" borderId="0"/>
    <xf numFmtId="175" fontId="2" fillId="0" borderId="0" applyFont="0" applyFill="0" applyBorder="0" applyAlignment="0" applyProtection="0"/>
    <xf numFmtId="175"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5"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9" fontId="9" fillId="36" borderId="0"/>
    <xf numFmtId="180" fontId="9" fillId="36" borderId="0"/>
    <xf numFmtId="179" fontId="9" fillId="36" borderId="0"/>
    <xf numFmtId="0" fontId="10" fillId="37" borderId="0" applyNumberFormat="0" applyBorder="0" applyAlignment="0" applyProtection="0"/>
    <xf numFmtId="0" fontId="3" fillId="12" borderId="0" applyNumberFormat="0" applyBorder="0" applyAlignment="0" applyProtection="0"/>
    <xf numFmtId="179" fontId="11" fillId="37" borderId="0" applyNumberFormat="0" applyBorder="0" applyAlignment="0" applyProtection="0"/>
    <xf numFmtId="179" fontId="11" fillId="37" borderId="0" applyNumberFormat="0" applyBorder="0" applyAlignment="0" applyProtection="0"/>
    <xf numFmtId="180"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9" fontId="11" fillId="37" borderId="0" applyNumberFormat="0" applyBorder="0" applyAlignment="0" applyProtection="0"/>
    <xf numFmtId="180" fontId="11" fillId="37" borderId="0" applyNumberFormat="0" applyBorder="0" applyAlignment="0" applyProtection="0"/>
    <xf numFmtId="179" fontId="11" fillId="37" borderId="0" applyNumberFormat="0" applyBorder="0" applyAlignment="0" applyProtection="0"/>
    <xf numFmtId="179" fontId="11" fillId="37" borderId="0" applyNumberFormat="0" applyBorder="0" applyAlignment="0" applyProtection="0"/>
    <xf numFmtId="180" fontId="11" fillId="37" borderId="0" applyNumberFormat="0" applyBorder="0" applyAlignment="0" applyProtection="0"/>
    <xf numFmtId="179" fontId="11" fillId="37" borderId="0" applyNumberFormat="0" applyBorder="0" applyAlignment="0" applyProtection="0"/>
    <xf numFmtId="179" fontId="11" fillId="37" borderId="0" applyNumberFormat="0" applyBorder="0" applyAlignment="0" applyProtection="0"/>
    <xf numFmtId="180" fontId="11" fillId="37" borderId="0" applyNumberFormat="0" applyBorder="0" applyAlignment="0" applyProtection="0"/>
    <xf numFmtId="179" fontId="11" fillId="37" borderId="0" applyNumberFormat="0" applyBorder="0" applyAlignment="0" applyProtection="0"/>
    <xf numFmtId="179" fontId="11" fillId="37" borderId="0" applyNumberFormat="0" applyBorder="0" applyAlignment="0" applyProtection="0"/>
    <xf numFmtId="180" fontId="11" fillId="37" borderId="0" applyNumberFormat="0" applyBorder="0" applyAlignment="0" applyProtection="0"/>
    <xf numFmtId="179"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9" fontId="11" fillId="38" borderId="0" applyNumberFormat="0" applyBorder="0" applyAlignment="0" applyProtection="0"/>
    <xf numFmtId="179" fontId="11" fillId="38" borderId="0" applyNumberFormat="0" applyBorder="0" applyAlignment="0" applyProtection="0"/>
    <xf numFmtId="180"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9" fontId="11" fillId="38" borderId="0" applyNumberFormat="0" applyBorder="0" applyAlignment="0" applyProtection="0"/>
    <xf numFmtId="180" fontId="11" fillId="38" borderId="0" applyNumberFormat="0" applyBorder="0" applyAlignment="0" applyProtection="0"/>
    <xf numFmtId="179" fontId="11" fillId="38" borderId="0" applyNumberFormat="0" applyBorder="0" applyAlignment="0" applyProtection="0"/>
    <xf numFmtId="179" fontId="11" fillId="38" borderId="0" applyNumberFormat="0" applyBorder="0" applyAlignment="0" applyProtection="0"/>
    <xf numFmtId="180" fontId="11" fillId="38" borderId="0" applyNumberFormat="0" applyBorder="0" applyAlignment="0" applyProtection="0"/>
    <xf numFmtId="179" fontId="11" fillId="38" borderId="0" applyNumberFormat="0" applyBorder="0" applyAlignment="0" applyProtection="0"/>
    <xf numFmtId="179" fontId="11" fillId="38" borderId="0" applyNumberFormat="0" applyBorder="0" applyAlignment="0" applyProtection="0"/>
    <xf numFmtId="180" fontId="11" fillId="38" borderId="0" applyNumberFormat="0" applyBorder="0" applyAlignment="0" applyProtection="0"/>
    <xf numFmtId="179" fontId="11" fillId="38" borderId="0" applyNumberFormat="0" applyBorder="0" applyAlignment="0" applyProtection="0"/>
    <xf numFmtId="179" fontId="11" fillId="38" borderId="0" applyNumberFormat="0" applyBorder="0" applyAlignment="0" applyProtection="0"/>
    <xf numFmtId="180" fontId="11" fillId="38" borderId="0" applyNumberFormat="0" applyBorder="0" applyAlignment="0" applyProtection="0"/>
    <xf numFmtId="179"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9" fontId="11" fillId="39" borderId="0" applyNumberFormat="0" applyBorder="0" applyAlignment="0" applyProtection="0"/>
    <xf numFmtId="179" fontId="11" fillId="39" borderId="0" applyNumberFormat="0" applyBorder="0" applyAlignment="0" applyProtection="0"/>
    <xf numFmtId="180"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9" fontId="11" fillId="39" borderId="0" applyNumberFormat="0" applyBorder="0" applyAlignment="0" applyProtection="0"/>
    <xf numFmtId="180" fontId="11" fillId="39" borderId="0" applyNumberFormat="0" applyBorder="0" applyAlignment="0" applyProtection="0"/>
    <xf numFmtId="179" fontId="11" fillId="39" borderId="0" applyNumberFormat="0" applyBorder="0" applyAlignment="0" applyProtection="0"/>
    <xf numFmtId="179" fontId="11" fillId="39" borderId="0" applyNumberFormat="0" applyBorder="0" applyAlignment="0" applyProtection="0"/>
    <xf numFmtId="180" fontId="11" fillId="39" borderId="0" applyNumberFormat="0" applyBorder="0" applyAlignment="0" applyProtection="0"/>
    <xf numFmtId="179" fontId="11" fillId="39" borderId="0" applyNumberFormat="0" applyBorder="0" applyAlignment="0" applyProtection="0"/>
    <xf numFmtId="179" fontId="11" fillId="39" borderId="0" applyNumberFormat="0" applyBorder="0" applyAlignment="0" applyProtection="0"/>
    <xf numFmtId="180" fontId="11" fillId="39" borderId="0" applyNumberFormat="0" applyBorder="0" applyAlignment="0" applyProtection="0"/>
    <xf numFmtId="179" fontId="11" fillId="39" borderId="0" applyNumberFormat="0" applyBorder="0" applyAlignment="0" applyProtection="0"/>
    <xf numFmtId="179" fontId="11" fillId="39" borderId="0" applyNumberFormat="0" applyBorder="0" applyAlignment="0" applyProtection="0"/>
    <xf numFmtId="180" fontId="11" fillId="39" borderId="0" applyNumberFormat="0" applyBorder="0" applyAlignment="0" applyProtection="0"/>
    <xf numFmtId="179"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9" fontId="11" fillId="40"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179" fontId="11" fillId="40"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179" fontId="11" fillId="40"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179" fontId="11" fillId="40"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179"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9" fontId="11" fillId="41" borderId="0" applyNumberFormat="0" applyBorder="0" applyAlignment="0" applyProtection="0"/>
    <xf numFmtId="179" fontId="11" fillId="41" borderId="0" applyNumberFormat="0" applyBorder="0" applyAlignment="0" applyProtection="0"/>
    <xf numFmtId="180"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9" fontId="11" fillId="41" borderId="0" applyNumberFormat="0" applyBorder="0" applyAlignment="0" applyProtection="0"/>
    <xf numFmtId="180" fontId="11" fillId="41" borderId="0" applyNumberFormat="0" applyBorder="0" applyAlignment="0" applyProtection="0"/>
    <xf numFmtId="179" fontId="11" fillId="41" borderId="0" applyNumberFormat="0" applyBorder="0" applyAlignment="0" applyProtection="0"/>
    <xf numFmtId="179" fontId="11" fillId="41" borderId="0" applyNumberFormat="0" applyBorder="0" applyAlignment="0" applyProtection="0"/>
    <xf numFmtId="180" fontId="11" fillId="41" borderId="0" applyNumberFormat="0" applyBorder="0" applyAlignment="0" applyProtection="0"/>
    <xf numFmtId="179" fontId="11" fillId="41" borderId="0" applyNumberFormat="0" applyBorder="0" applyAlignment="0" applyProtection="0"/>
    <xf numFmtId="179" fontId="11" fillId="41" borderId="0" applyNumberFormat="0" applyBorder="0" applyAlignment="0" applyProtection="0"/>
    <xf numFmtId="180" fontId="11" fillId="41" borderId="0" applyNumberFormat="0" applyBorder="0" applyAlignment="0" applyProtection="0"/>
    <xf numFmtId="179" fontId="11" fillId="41" borderId="0" applyNumberFormat="0" applyBorder="0" applyAlignment="0" applyProtection="0"/>
    <xf numFmtId="179" fontId="11" fillId="41" borderId="0" applyNumberFormat="0" applyBorder="0" applyAlignment="0" applyProtection="0"/>
    <xf numFmtId="180" fontId="11" fillId="41" borderId="0" applyNumberFormat="0" applyBorder="0" applyAlignment="0" applyProtection="0"/>
    <xf numFmtId="179"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9" fontId="11" fillId="42" borderId="0" applyNumberFormat="0" applyBorder="0" applyAlignment="0" applyProtection="0"/>
    <xf numFmtId="179" fontId="11" fillId="42" borderId="0" applyNumberFormat="0" applyBorder="0" applyAlignment="0" applyProtection="0"/>
    <xf numFmtId="180"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9" fontId="11" fillId="42" borderId="0" applyNumberFormat="0" applyBorder="0" applyAlignment="0" applyProtection="0"/>
    <xf numFmtId="180" fontId="11" fillId="42" borderId="0" applyNumberFormat="0" applyBorder="0" applyAlignment="0" applyProtection="0"/>
    <xf numFmtId="179" fontId="11" fillId="42" borderId="0" applyNumberFormat="0" applyBorder="0" applyAlignment="0" applyProtection="0"/>
    <xf numFmtId="179" fontId="11" fillId="42" borderId="0" applyNumberFormat="0" applyBorder="0" applyAlignment="0" applyProtection="0"/>
    <xf numFmtId="180" fontId="11" fillId="42" borderId="0" applyNumberFormat="0" applyBorder="0" applyAlignment="0" applyProtection="0"/>
    <xf numFmtId="179" fontId="11" fillId="42" borderId="0" applyNumberFormat="0" applyBorder="0" applyAlignment="0" applyProtection="0"/>
    <xf numFmtId="179" fontId="11" fillId="42" borderId="0" applyNumberFormat="0" applyBorder="0" applyAlignment="0" applyProtection="0"/>
    <xf numFmtId="180" fontId="11" fillId="42" borderId="0" applyNumberFormat="0" applyBorder="0" applyAlignment="0" applyProtection="0"/>
    <xf numFmtId="179" fontId="11" fillId="42" borderId="0" applyNumberFormat="0" applyBorder="0" applyAlignment="0" applyProtection="0"/>
    <xf numFmtId="179" fontId="11" fillId="42" borderId="0" applyNumberFormat="0" applyBorder="0" applyAlignment="0" applyProtection="0"/>
    <xf numFmtId="180" fontId="11" fillId="42" borderId="0" applyNumberFormat="0" applyBorder="0" applyAlignment="0" applyProtection="0"/>
    <xf numFmtId="179"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9" fontId="11" fillId="4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179" fontId="11" fillId="4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179" fontId="11" fillId="4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179" fontId="11" fillId="4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179"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9" fontId="11" fillId="44" borderId="0" applyNumberFormat="0" applyBorder="0" applyAlignment="0" applyProtection="0"/>
    <xf numFmtId="179" fontId="11" fillId="44" borderId="0" applyNumberFormat="0" applyBorder="0" applyAlignment="0" applyProtection="0"/>
    <xf numFmtId="180"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9" fontId="11" fillId="44" borderId="0" applyNumberFormat="0" applyBorder="0" applyAlignment="0" applyProtection="0"/>
    <xf numFmtId="180" fontId="11" fillId="44" borderId="0" applyNumberFormat="0" applyBorder="0" applyAlignment="0" applyProtection="0"/>
    <xf numFmtId="179" fontId="11" fillId="44" borderId="0" applyNumberFormat="0" applyBorder="0" applyAlignment="0" applyProtection="0"/>
    <xf numFmtId="179" fontId="11" fillId="44" borderId="0" applyNumberFormat="0" applyBorder="0" applyAlignment="0" applyProtection="0"/>
    <xf numFmtId="180" fontId="11" fillId="44" borderId="0" applyNumberFormat="0" applyBorder="0" applyAlignment="0" applyProtection="0"/>
    <xf numFmtId="179" fontId="11" fillId="44" borderId="0" applyNumberFormat="0" applyBorder="0" applyAlignment="0" applyProtection="0"/>
    <xf numFmtId="179" fontId="11" fillId="44" borderId="0" applyNumberFormat="0" applyBorder="0" applyAlignment="0" applyProtection="0"/>
    <xf numFmtId="180" fontId="11" fillId="44" borderId="0" applyNumberFormat="0" applyBorder="0" applyAlignment="0" applyProtection="0"/>
    <xf numFmtId="179" fontId="11" fillId="44" borderId="0" applyNumberFormat="0" applyBorder="0" applyAlignment="0" applyProtection="0"/>
    <xf numFmtId="179" fontId="11" fillId="44" borderId="0" applyNumberFormat="0" applyBorder="0" applyAlignment="0" applyProtection="0"/>
    <xf numFmtId="180" fontId="11" fillId="44" borderId="0" applyNumberFormat="0" applyBorder="0" applyAlignment="0" applyProtection="0"/>
    <xf numFmtId="179"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9" fontId="11" fillId="45" borderId="0" applyNumberFormat="0" applyBorder="0" applyAlignment="0" applyProtection="0"/>
    <xf numFmtId="179" fontId="11" fillId="45" borderId="0" applyNumberFormat="0" applyBorder="0" applyAlignment="0" applyProtection="0"/>
    <xf numFmtId="180"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9" fontId="11" fillId="45" borderId="0" applyNumberFormat="0" applyBorder="0" applyAlignment="0" applyProtection="0"/>
    <xf numFmtId="180" fontId="11" fillId="45" borderId="0" applyNumberFormat="0" applyBorder="0" applyAlignment="0" applyProtection="0"/>
    <xf numFmtId="179" fontId="11" fillId="45" borderId="0" applyNumberFormat="0" applyBorder="0" applyAlignment="0" applyProtection="0"/>
    <xf numFmtId="179" fontId="11" fillId="45" borderId="0" applyNumberFormat="0" applyBorder="0" applyAlignment="0" applyProtection="0"/>
    <xf numFmtId="180" fontId="11" fillId="45" borderId="0" applyNumberFormat="0" applyBorder="0" applyAlignment="0" applyProtection="0"/>
    <xf numFmtId="179" fontId="11" fillId="45" borderId="0" applyNumberFormat="0" applyBorder="0" applyAlignment="0" applyProtection="0"/>
    <xf numFmtId="179" fontId="11" fillId="45" borderId="0" applyNumberFormat="0" applyBorder="0" applyAlignment="0" applyProtection="0"/>
    <xf numFmtId="180" fontId="11" fillId="45" borderId="0" applyNumberFormat="0" applyBorder="0" applyAlignment="0" applyProtection="0"/>
    <xf numFmtId="179" fontId="11" fillId="45" borderId="0" applyNumberFormat="0" applyBorder="0" applyAlignment="0" applyProtection="0"/>
    <xf numFmtId="179" fontId="11" fillId="45" borderId="0" applyNumberFormat="0" applyBorder="0" applyAlignment="0" applyProtection="0"/>
    <xf numFmtId="180" fontId="11" fillId="45" borderId="0" applyNumberFormat="0" applyBorder="0" applyAlignment="0" applyProtection="0"/>
    <xf numFmtId="179"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9" fontId="11" fillId="40"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179" fontId="11" fillId="40"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179" fontId="11" fillId="40"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179" fontId="11" fillId="40" borderId="0" applyNumberFormat="0" applyBorder="0" applyAlignment="0" applyProtection="0"/>
    <xf numFmtId="179" fontId="11" fillId="40" borderId="0" applyNumberFormat="0" applyBorder="0" applyAlignment="0" applyProtection="0"/>
    <xf numFmtId="180" fontId="11" fillId="40" borderId="0" applyNumberFormat="0" applyBorder="0" applyAlignment="0" applyProtection="0"/>
    <xf numFmtId="179"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9" fontId="11" fillId="4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179" fontId="11" fillId="4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179" fontId="11" fillId="4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179" fontId="11" fillId="43" borderId="0" applyNumberFormat="0" applyBorder="0" applyAlignment="0" applyProtection="0"/>
    <xf numFmtId="179" fontId="11" fillId="43" borderId="0" applyNumberFormat="0" applyBorder="0" applyAlignment="0" applyProtection="0"/>
    <xf numFmtId="180" fontId="11" fillId="43" borderId="0" applyNumberFormat="0" applyBorder="0" applyAlignment="0" applyProtection="0"/>
    <xf numFmtId="179"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9" fontId="11" fillId="46" borderId="0" applyNumberFormat="0" applyBorder="0" applyAlignment="0" applyProtection="0"/>
    <xf numFmtId="179" fontId="11" fillId="46" borderId="0" applyNumberFormat="0" applyBorder="0" applyAlignment="0" applyProtection="0"/>
    <xf numFmtId="180"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9" fontId="11" fillId="46" borderId="0" applyNumberFormat="0" applyBorder="0" applyAlignment="0" applyProtection="0"/>
    <xf numFmtId="180" fontId="11" fillId="46" borderId="0" applyNumberFormat="0" applyBorder="0" applyAlignment="0" applyProtection="0"/>
    <xf numFmtId="179" fontId="11" fillId="46" borderId="0" applyNumberFormat="0" applyBorder="0" applyAlignment="0" applyProtection="0"/>
    <xf numFmtId="179" fontId="11" fillId="46" borderId="0" applyNumberFormat="0" applyBorder="0" applyAlignment="0" applyProtection="0"/>
    <xf numFmtId="180" fontId="11" fillId="46" borderId="0" applyNumberFormat="0" applyBorder="0" applyAlignment="0" applyProtection="0"/>
    <xf numFmtId="179" fontId="11" fillId="46" borderId="0" applyNumberFormat="0" applyBorder="0" applyAlignment="0" applyProtection="0"/>
    <xf numFmtId="179" fontId="11" fillId="46" borderId="0" applyNumberFormat="0" applyBorder="0" applyAlignment="0" applyProtection="0"/>
    <xf numFmtId="180" fontId="11" fillId="46" borderId="0" applyNumberFormat="0" applyBorder="0" applyAlignment="0" applyProtection="0"/>
    <xf numFmtId="179" fontId="11" fillId="46" borderId="0" applyNumberFormat="0" applyBorder="0" applyAlignment="0" applyProtection="0"/>
    <xf numFmtId="179" fontId="11" fillId="46" borderId="0" applyNumberFormat="0" applyBorder="0" applyAlignment="0" applyProtection="0"/>
    <xf numFmtId="180" fontId="11" fillId="46" borderId="0" applyNumberFormat="0" applyBorder="0" applyAlignment="0" applyProtection="0"/>
    <xf numFmtId="179"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9" fontId="14" fillId="47" borderId="0" applyNumberFormat="0" applyBorder="0" applyAlignment="0" applyProtection="0"/>
    <xf numFmtId="179" fontId="14" fillId="47" borderId="0" applyNumberFormat="0" applyBorder="0" applyAlignment="0" applyProtection="0"/>
    <xf numFmtId="180"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9" fontId="14" fillId="47" borderId="0" applyNumberFormat="0" applyBorder="0" applyAlignment="0" applyProtection="0"/>
    <xf numFmtId="180" fontId="14" fillId="47" borderId="0" applyNumberFormat="0" applyBorder="0" applyAlignment="0" applyProtection="0"/>
    <xf numFmtId="179" fontId="14" fillId="47" borderId="0" applyNumberFormat="0" applyBorder="0" applyAlignment="0" applyProtection="0"/>
    <xf numFmtId="179" fontId="14" fillId="47" borderId="0" applyNumberFormat="0" applyBorder="0" applyAlignment="0" applyProtection="0"/>
    <xf numFmtId="180" fontId="14" fillId="47" borderId="0" applyNumberFormat="0" applyBorder="0" applyAlignment="0" applyProtection="0"/>
    <xf numFmtId="179" fontId="14" fillId="47" borderId="0" applyNumberFormat="0" applyBorder="0" applyAlignment="0" applyProtection="0"/>
    <xf numFmtId="179" fontId="14" fillId="47" borderId="0" applyNumberFormat="0" applyBorder="0" applyAlignment="0" applyProtection="0"/>
    <xf numFmtId="180" fontId="14" fillId="47" borderId="0" applyNumberFormat="0" applyBorder="0" applyAlignment="0" applyProtection="0"/>
    <xf numFmtId="179" fontId="14" fillId="47" borderId="0" applyNumberFormat="0" applyBorder="0" applyAlignment="0" applyProtection="0"/>
    <xf numFmtId="179" fontId="14" fillId="47" borderId="0" applyNumberFormat="0" applyBorder="0" applyAlignment="0" applyProtection="0"/>
    <xf numFmtId="180" fontId="14" fillId="47" borderId="0" applyNumberFormat="0" applyBorder="0" applyAlignment="0" applyProtection="0"/>
    <xf numFmtId="179"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9" fontId="14" fillId="44" borderId="0" applyNumberFormat="0" applyBorder="0" applyAlignment="0" applyProtection="0"/>
    <xf numFmtId="179" fontId="14" fillId="44" borderId="0" applyNumberFormat="0" applyBorder="0" applyAlignment="0" applyProtection="0"/>
    <xf numFmtId="180"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9" fontId="14" fillId="44" borderId="0" applyNumberFormat="0" applyBorder="0" applyAlignment="0" applyProtection="0"/>
    <xf numFmtId="180" fontId="14" fillId="44" borderId="0" applyNumberFormat="0" applyBorder="0" applyAlignment="0" applyProtection="0"/>
    <xf numFmtId="179" fontId="14" fillId="44" borderId="0" applyNumberFormat="0" applyBorder="0" applyAlignment="0" applyProtection="0"/>
    <xf numFmtId="179" fontId="14" fillId="44" borderId="0" applyNumberFormat="0" applyBorder="0" applyAlignment="0" applyProtection="0"/>
    <xf numFmtId="180" fontId="14" fillId="44" borderId="0" applyNumberFormat="0" applyBorder="0" applyAlignment="0" applyProtection="0"/>
    <xf numFmtId="179" fontId="14" fillId="44" borderId="0" applyNumberFormat="0" applyBorder="0" applyAlignment="0" applyProtection="0"/>
    <xf numFmtId="179" fontId="14" fillId="44" borderId="0" applyNumberFormat="0" applyBorder="0" applyAlignment="0" applyProtection="0"/>
    <xf numFmtId="180" fontId="14" fillId="44" borderId="0" applyNumberFormat="0" applyBorder="0" applyAlignment="0" applyProtection="0"/>
    <xf numFmtId="179" fontId="14" fillId="44" borderId="0" applyNumberFormat="0" applyBorder="0" applyAlignment="0" applyProtection="0"/>
    <xf numFmtId="179" fontId="14" fillId="44" borderId="0" applyNumberFormat="0" applyBorder="0" applyAlignment="0" applyProtection="0"/>
    <xf numFmtId="180" fontId="14" fillId="44" borderId="0" applyNumberFormat="0" applyBorder="0" applyAlignment="0" applyProtection="0"/>
    <xf numFmtId="179"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9" fontId="14" fillId="45" borderId="0" applyNumberFormat="0" applyBorder="0" applyAlignment="0" applyProtection="0"/>
    <xf numFmtId="179" fontId="14" fillId="45" borderId="0" applyNumberFormat="0" applyBorder="0" applyAlignment="0" applyProtection="0"/>
    <xf numFmtId="180"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9" fontId="14" fillId="45" borderId="0" applyNumberFormat="0" applyBorder="0" applyAlignment="0" applyProtection="0"/>
    <xf numFmtId="180" fontId="14" fillId="45" borderId="0" applyNumberFormat="0" applyBorder="0" applyAlignment="0" applyProtection="0"/>
    <xf numFmtId="179" fontId="14" fillId="45" borderId="0" applyNumberFormat="0" applyBorder="0" applyAlignment="0" applyProtection="0"/>
    <xf numFmtId="179" fontId="14" fillId="45" borderId="0" applyNumberFormat="0" applyBorder="0" applyAlignment="0" applyProtection="0"/>
    <xf numFmtId="180" fontId="14" fillId="45" borderId="0" applyNumberFormat="0" applyBorder="0" applyAlignment="0" applyProtection="0"/>
    <xf numFmtId="179" fontId="14" fillId="45" borderId="0" applyNumberFormat="0" applyBorder="0" applyAlignment="0" applyProtection="0"/>
    <xf numFmtId="179" fontId="14" fillId="45" borderId="0" applyNumberFormat="0" applyBorder="0" applyAlignment="0" applyProtection="0"/>
    <xf numFmtId="180" fontId="14" fillId="45" borderId="0" applyNumberFormat="0" applyBorder="0" applyAlignment="0" applyProtection="0"/>
    <xf numFmtId="179" fontId="14" fillId="45" borderId="0" applyNumberFormat="0" applyBorder="0" applyAlignment="0" applyProtection="0"/>
    <xf numFmtId="179" fontId="14" fillId="45" borderId="0" applyNumberFormat="0" applyBorder="0" applyAlignment="0" applyProtection="0"/>
    <xf numFmtId="180" fontId="14" fillId="45" borderId="0" applyNumberFormat="0" applyBorder="0" applyAlignment="0" applyProtection="0"/>
    <xf numFmtId="179"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9" fontId="14" fillId="48"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179" fontId="14" fillId="48"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179" fontId="14" fillId="48"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179" fontId="14" fillId="48"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179"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9" fontId="14" fillId="49"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179" fontId="14" fillId="49"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179" fontId="14" fillId="49"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179" fontId="14" fillId="49"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179"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9" fontId="14" fillId="50" borderId="0" applyNumberFormat="0" applyBorder="0" applyAlignment="0" applyProtection="0"/>
    <xf numFmtId="179" fontId="14" fillId="50" borderId="0" applyNumberFormat="0" applyBorder="0" applyAlignment="0" applyProtection="0"/>
    <xf numFmtId="180"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9" fontId="14" fillId="50" borderId="0" applyNumberFormat="0" applyBorder="0" applyAlignment="0" applyProtection="0"/>
    <xf numFmtId="180" fontId="14" fillId="50" borderId="0" applyNumberFormat="0" applyBorder="0" applyAlignment="0" applyProtection="0"/>
    <xf numFmtId="179" fontId="14" fillId="50" borderId="0" applyNumberFormat="0" applyBorder="0" applyAlignment="0" applyProtection="0"/>
    <xf numFmtId="179" fontId="14" fillId="50" borderId="0" applyNumberFormat="0" applyBorder="0" applyAlignment="0" applyProtection="0"/>
    <xf numFmtId="180" fontId="14" fillId="50" borderId="0" applyNumberFormat="0" applyBorder="0" applyAlignment="0" applyProtection="0"/>
    <xf numFmtId="179" fontId="14" fillId="50" borderId="0" applyNumberFormat="0" applyBorder="0" applyAlignment="0" applyProtection="0"/>
    <xf numFmtId="179" fontId="14" fillId="50" borderId="0" applyNumberFormat="0" applyBorder="0" applyAlignment="0" applyProtection="0"/>
    <xf numFmtId="180" fontId="14" fillId="50" borderId="0" applyNumberFormat="0" applyBorder="0" applyAlignment="0" applyProtection="0"/>
    <xf numFmtId="179" fontId="14" fillId="50" borderId="0" applyNumberFormat="0" applyBorder="0" applyAlignment="0" applyProtection="0"/>
    <xf numFmtId="179" fontId="14" fillId="50" borderId="0" applyNumberFormat="0" applyBorder="0" applyAlignment="0" applyProtection="0"/>
    <xf numFmtId="180" fontId="14" fillId="50" borderId="0" applyNumberFormat="0" applyBorder="0" applyAlignment="0" applyProtection="0"/>
    <xf numFmtId="179"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9" fontId="14" fillId="53" borderId="0" applyNumberFormat="0" applyBorder="0" applyAlignment="0" applyProtection="0"/>
    <xf numFmtId="179" fontId="14" fillId="53" borderId="0" applyNumberFormat="0" applyBorder="0" applyAlignment="0" applyProtection="0"/>
    <xf numFmtId="180"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9" fontId="14" fillId="53" borderId="0" applyNumberFormat="0" applyBorder="0" applyAlignment="0" applyProtection="0"/>
    <xf numFmtId="180" fontId="14" fillId="53" borderId="0" applyNumberFormat="0" applyBorder="0" applyAlignment="0" applyProtection="0"/>
    <xf numFmtId="179" fontId="14" fillId="53" borderId="0" applyNumberFormat="0" applyBorder="0" applyAlignment="0" applyProtection="0"/>
    <xf numFmtId="179" fontId="14" fillId="53" borderId="0" applyNumberFormat="0" applyBorder="0" applyAlignment="0" applyProtection="0"/>
    <xf numFmtId="180" fontId="14" fillId="53" borderId="0" applyNumberFormat="0" applyBorder="0" applyAlignment="0" applyProtection="0"/>
    <xf numFmtId="179" fontId="14" fillId="53" borderId="0" applyNumberFormat="0" applyBorder="0" applyAlignment="0" applyProtection="0"/>
    <xf numFmtId="179" fontId="14" fillId="53" borderId="0" applyNumberFormat="0" applyBorder="0" applyAlignment="0" applyProtection="0"/>
    <xf numFmtId="180" fontId="14" fillId="53" borderId="0" applyNumberFormat="0" applyBorder="0" applyAlignment="0" applyProtection="0"/>
    <xf numFmtId="179" fontId="14" fillId="53" borderId="0" applyNumberFormat="0" applyBorder="0" applyAlignment="0" applyProtection="0"/>
    <xf numFmtId="179" fontId="14" fillId="53" borderId="0" applyNumberFormat="0" applyBorder="0" applyAlignment="0" applyProtection="0"/>
    <xf numFmtId="180" fontId="14" fillId="53" borderId="0" applyNumberFormat="0" applyBorder="0" applyAlignment="0" applyProtection="0"/>
    <xf numFmtId="179"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9" fontId="14" fillId="57" borderId="0" applyNumberFormat="0" applyBorder="0" applyAlignment="0" applyProtection="0"/>
    <xf numFmtId="179" fontId="14" fillId="57" borderId="0" applyNumberFormat="0" applyBorder="0" applyAlignment="0" applyProtection="0"/>
    <xf numFmtId="180"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9" fontId="14" fillId="57" borderId="0" applyNumberFormat="0" applyBorder="0" applyAlignment="0" applyProtection="0"/>
    <xf numFmtId="180" fontId="14" fillId="57" borderId="0" applyNumberFormat="0" applyBorder="0" applyAlignment="0" applyProtection="0"/>
    <xf numFmtId="179" fontId="14" fillId="57" borderId="0" applyNumberFormat="0" applyBorder="0" applyAlignment="0" applyProtection="0"/>
    <xf numFmtId="179" fontId="14" fillId="57" borderId="0" applyNumberFormat="0" applyBorder="0" applyAlignment="0" applyProtection="0"/>
    <xf numFmtId="180" fontId="14" fillId="57" borderId="0" applyNumberFormat="0" applyBorder="0" applyAlignment="0" applyProtection="0"/>
    <xf numFmtId="179" fontId="14" fillId="57" borderId="0" applyNumberFormat="0" applyBorder="0" applyAlignment="0" applyProtection="0"/>
    <xf numFmtId="179" fontId="14" fillId="57" borderId="0" applyNumberFormat="0" applyBorder="0" applyAlignment="0" applyProtection="0"/>
    <xf numFmtId="180" fontId="14" fillId="57" borderId="0" applyNumberFormat="0" applyBorder="0" applyAlignment="0" applyProtection="0"/>
    <xf numFmtId="179" fontId="14" fillId="57" borderId="0" applyNumberFormat="0" applyBorder="0" applyAlignment="0" applyProtection="0"/>
    <xf numFmtId="179" fontId="14" fillId="57" borderId="0" applyNumberFormat="0" applyBorder="0" applyAlignment="0" applyProtection="0"/>
    <xf numFmtId="180" fontId="14" fillId="57" borderId="0" applyNumberFormat="0" applyBorder="0" applyAlignment="0" applyProtection="0"/>
    <xf numFmtId="179"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9" fontId="14" fillId="59" borderId="0" applyNumberFormat="0" applyBorder="0" applyAlignment="0" applyProtection="0"/>
    <xf numFmtId="179" fontId="14" fillId="59" borderId="0" applyNumberFormat="0" applyBorder="0" applyAlignment="0" applyProtection="0"/>
    <xf numFmtId="180"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9" fontId="14" fillId="59" borderId="0" applyNumberFormat="0" applyBorder="0" applyAlignment="0" applyProtection="0"/>
    <xf numFmtId="180" fontId="14" fillId="59" borderId="0" applyNumberFormat="0" applyBorder="0" applyAlignment="0" applyProtection="0"/>
    <xf numFmtId="179" fontId="14" fillId="59" borderId="0" applyNumberFormat="0" applyBorder="0" applyAlignment="0" applyProtection="0"/>
    <xf numFmtId="179" fontId="14" fillId="59" borderId="0" applyNumberFormat="0" applyBorder="0" applyAlignment="0" applyProtection="0"/>
    <xf numFmtId="180" fontId="14" fillId="59" borderId="0" applyNumberFormat="0" applyBorder="0" applyAlignment="0" applyProtection="0"/>
    <xf numFmtId="179" fontId="14" fillId="59" borderId="0" applyNumberFormat="0" applyBorder="0" applyAlignment="0" applyProtection="0"/>
    <xf numFmtId="179" fontId="14" fillId="59" borderId="0" applyNumberFormat="0" applyBorder="0" applyAlignment="0" applyProtection="0"/>
    <xf numFmtId="180" fontId="14" fillId="59" borderId="0" applyNumberFormat="0" applyBorder="0" applyAlignment="0" applyProtection="0"/>
    <xf numFmtId="179" fontId="14" fillId="59" borderId="0" applyNumberFormat="0" applyBorder="0" applyAlignment="0" applyProtection="0"/>
    <xf numFmtId="179" fontId="14" fillId="59" borderId="0" applyNumberFormat="0" applyBorder="0" applyAlignment="0" applyProtection="0"/>
    <xf numFmtId="180" fontId="14" fillId="59" borderId="0" applyNumberFormat="0" applyBorder="0" applyAlignment="0" applyProtection="0"/>
    <xf numFmtId="179"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9" fontId="14" fillId="48"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179" fontId="14" fillId="48"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179" fontId="14" fillId="48"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179" fontId="14" fillId="48" borderId="0" applyNumberFormat="0" applyBorder="0" applyAlignment="0" applyProtection="0"/>
    <xf numFmtId="179" fontId="14" fillId="48" borderId="0" applyNumberFormat="0" applyBorder="0" applyAlignment="0" applyProtection="0"/>
    <xf numFmtId="180" fontId="14" fillId="48" borderId="0" applyNumberFormat="0" applyBorder="0" applyAlignment="0" applyProtection="0"/>
    <xf numFmtId="179"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9" fontId="14" fillId="49"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179" fontId="14" fillId="49"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179" fontId="14" fillId="49"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179" fontId="14" fillId="49" borderId="0" applyNumberFormat="0" applyBorder="0" applyAlignment="0" applyProtection="0"/>
    <xf numFmtId="179" fontId="14" fillId="49" borderId="0" applyNumberFormat="0" applyBorder="0" applyAlignment="0" applyProtection="0"/>
    <xf numFmtId="180" fontId="14" fillId="49" borderId="0" applyNumberFormat="0" applyBorder="0" applyAlignment="0" applyProtection="0"/>
    <xf numFmtId="179"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9" fontId="14" fillId="62" borderId="0" applyNumberFormat="0" applyBorder="0" applyAlignment="0" applyProtection="0"/>
    <xf numFmtId="179" fontId="14" fillId="62" borderId="0" applyNumberFormat="0" applyBorder="0" applyAlignment="0" applyProtection="0"/>
    <xf numFmtId="180"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9" fontId="14" fillId="62" borderId="0" applyNumberFormat="0" applyBorder="0" applyAlignment="0" applyProtection="0"/>
    <xf numFmtId="180" fontId="14" fillId="62" borderId="0" applyNumberFormat="0" applyBorder="0" applyAlignment="0" applyProtection="0"/>
    <xf numFmtId="179" fontId="14" fillId="62" borderId="0" applyNumberFormat="0" applyBorder="0" applyAlignment="0" applyProtection="0"/>
    <xf numFmtId="179" fontId="14" fillId="62" borderId="0" applyNumberFormat="0" applyBorder="0" applyAlignment="0" applyProtection="0"/>
    <xf numFmtId="180" fontId="14" fillId="62" borderId="0" applyNumberFormat="0" applyBorder="0" applyAlignment="0" applyProtection="0"/>
    <xf numFmtId="179" fontId="14" fillId="62" borderId="0" applyNumberFormat="0" applyBorder="0" applyAlignment="0" applyProtection="0"/>
    <xf numFmtId="179" fontId="14" fillId="62" borderId="0" applyNumberFormat="0" applyBorder="0" applyAlignment="0" applyProtection="0"/>
    <xf numFmtId="180" fontId="14" fillId="62" borderId="0" applyNumberFormat="0" applyBorder="0" applyAlignment="0" applyProtection="0"/>
    <xf numFmtId="179" fontId="14" fillId="62" borderId="0" applyNumberFormat="0" applyBorder="0" applyAlignment="0" applyProtection="0"/>
    <xf numFmtId="179" fontId="14" fillId="62" borderId="0" applyNumberFormat="0" applyBorder="0" applyAlignment="0" applyProtection="0"/>
    <xf numFmtId="180" fontId="14" fillId="62" borderId="0" applyNumberFormat="0" applyBorder="0" applyAlignment="0" applyProtection="0"/>
    <xf numFmtId="179"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9" fontId="17" fillId="38" borderId="0" applyNumberFormat="0" applyBorder="0" applyAlignment="0" applyProtection="0"/>
    <xf numFmtId="179" fontId="17" fillId="38" borderId="0" applyNumberFormat="0" applyBorder="0" applyAlignment="0" applyProtection="0"/>
    <xf numFmtId="180"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9" fontId="17" fillId="38" borderId="0" applyNumberFormat="0" applyBorder="0" applyAlignment="0" applyProtection="0"/>
    <xf numFmtId="180" fontId="17" fillId="38" borderId="0" applyNumberFormat="0" applyBorder="0" applyAlignment="0" applyProtection="0"/>
    <xf numFmtId="179" fontId="17" fillId="38" borderId="0" applyNumberFormat="0" applyBorder="0" applyAlignment="0" applyProtection="0"/>
    <xf numFmtId="179" fontId="17" fillId="38" borderId="0" applyNumberFormat="0" applyBorder="0" applyAlignment="0" applyProtection="0"/>
    <xf numFmtId="180" fontId="17" fillId="38" borderId="0" applyNumberFormat="0" applyBorder="0" applyAlignment="0" applyProtection="0"/>
    <xf numFmtId="179" fontId="17" fillId="38" borderId="0" applyNumberFormat="0" applyBorder="0" applyAlignment="0" applyProtection="0"/>
    <xf numFmtId="179" fontId="17" fillId="38" borderId="0" applyNumberFormat="0" applyBorder="0" applyAlignment="0" applyProtection="0"/>
    <xf numFmtId="180" fontId="17" fillId="38" borderId="0" applyNumberFormat="0" applyBorder="0" applyAlignment="0" applyProtection="0"/>
    <xf numFmtId="179" fontId="17" fillId="38" borderId="0" applyNumberFormat="0" applyBorder="0" applyAlignment="0" applyProtection="0"/>
    <xf numFmtId="179" fontId="17" fillId="38" borderId="0" applyNumberFormat="0" applyBorder="0" applyAlignment="0" applyProtection="0"/>
    <xf numFmtId="180" fontId="17" fillId="38" borderId="0" applyNumberFormat="0" applyBorder="0" applyAlignment="0" applyProtection="0"/>
    <xf numFmtId="179" fontId="17" fillId="38" borderId="0" applyNumberFormat="0" applyBorder="0" applyAlignment="0" applyProtection="0"/>
    <xf numFmtId="0" fontId="15" fillId="38" borderId="0" applyNumberFormat="0" applyBorder="0" applyAlignment="0" applyProtection="0"/>
    <xf numFmtId="181" fontId="18" fillId="0" borderId="0" applyFill="0" applyBorder="0" applyAlignment="0"/>
    <xf numFmtId="181" fontId="19" fillId="0" borderId="0" applyFill="0" applyBorder="0" applyAlignment="0"/>
    <xf numFmtId="181" fontId="19" fillId="0" borderId="0" applyFill="0" applyBorder="0" applyAlignment="0"/>
    <xf numFmtId="181" fontId="19" fillId="0" borderId="0" applyFill="0" applyBorder="0" applyAlignment="0"/>
    <xf numFmtId="182" fontId="20" fillId="0" borderId="0" applyFill="0" applyBorder="0" applyAlignment="0"/>
    <xf numFmtId="182" fontId="20" fillId="0" borderId="0" applyFill="0" applyBorder="0" applyAlignment="0"/>
    <xf numFmtId="181" fontId="19" fillId="0" borderId="0" applyFill="0" applyBorder="0" applyAlignment="0"/>
    <xf numFmtId="181" fontId="19" fillId="0" borderId="0" applyFill="0" applyBorder="0" applyAlignment="0"/>
    <xf numFmtId="181" fontId="19" fillId="0" borderId="0" applyFill="0" applyBorder="0" applyAlignment="0"/>
    <xf numFmtId="181" fontId="19" fillId="0" borderId="0" applyFill="0" applyBorder="0" applyAlignment="0"/>
    <xf numFmtId="181" fontId="19" fillId="0" borderId="0" applyFill="0" applyBorder="0" applyAlignment="0"/>
    <xf numFmtId="181" fontId="19" fillId="0" borderId="0" applyFill="0" applyBorder="0" applyAlignment="0"/>
    <xf numFmtId="183" fontId="20" fillId="0" borderId="0" applyFill="0" applyBorder="0" applyAlignment="0"/>
    <xf numFmtId="184" fontId="20" fillId="0" borderId="0" applyFill="0" applyBorder="0" applyAlignment="0"/>
    <xf numFmtId="185" fontId="20" fillId="0" borderId="0" applyFill="0" applyBorder="0" applyAlignment="0"/>
    <xf numFmtId="186" fontId="20" fillId="0" borderId="0" applyFill="0" applyBorder="0" applyAlignment="0"/>
    <xf numFmtId="182" fontId="20" fillId="0" borderId="0" applyFill="0" applyBorder="0" applyAlignment="0"/>
    <xf numFmtId="187" fontId="20" fillId="0" borderId="0" applyFill="0" applyBorder="0" applyAlignment="0"/>
    <xf numFmtId="183"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80"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9" fontId="23" fillId="63" borderId="39" applyNumberFormat="0" applyAlignment="0" applyProtection="0"/>
    <xf numFmtId="180" fontId="23" fillId="63" borderId="39" applyNumberFormat="0" applyAlignment="0" applyProtection="0"/>
    <xf numFmtId="179" fontId="23" fillId="63" borderId="39" applyNumberFormat="0" applyAlignment="0" applyProtection="0"/>
    <xf numFmtId="179" fontId="23" fillId="63" borderId="39" applyNumberFormat="0" applyAlignment="0" applyProtection="0"/>
    <xf numFmtId="180" fontId="23" fillId="63" borderId="39" applyNumberFormat="0" applyAlignment="0" applyProtection="0"/>
    <xf numFmtId="179" fontId="23" fillId="63" borderId="39" applyNumberFormat="0" applyAlignment="0" applyProtection="0"/>
    <xf numFmtId="179" fontId="23" fillId="63" borderId="39" applyNumberFormat="0" applyAlignment="0" applyProtection="0"/>
    <xf numFmtId="180" fontId="23" fillId="63" borderId="39" applyNumberFormat="0" applyAlignment="0" applyProtection="0"/>
    <xf numFmtId="179" fontId="23" fillId="63" borderId="39" applyNumberFormat="0" applyAlignment="0" applyProtection="0"/>
    <xf numFmtId="179" fontId="23" fillId="63" borderId="39" applyNumberFormat="0" applyAlignment="0" applyProtection="0"/>
    <xf numFmtId="180" fontId="23" fillId="63" borderId="39" applyNumberFormat="0" applyAlignment="0" applyProtection="0"/>
    <xf numFmtId="179"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9"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0" fontId="24"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0" fontId="25" fillId="9" borderId="35"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180" fontId="26" fillId="64" borderId="40" applyNumberFormat="0" applyAlignment="0" applyProtection="0"/>
    <xf numFmtId="179" fontId="26" fillId="64" borderId="40" applyNumberFormat="0" applyAlignment="0" applyProtection="0"/>
    <xf numFmtId="0" fontId="24" fillId="64" borderId="40" applyNumberFormat="0" applyAlignment="0" applyProtection="0"/>
    <xf numFmtId="173" fontId="2" fillId="0" borderId="0" applyFont="0" applyFill="0" applyBorder="0" applyAlignment="0" applyProtection="0"/>
    <xf numFmtId="173" fontId="2" fillId="0" borderId="0" applyFont="0" applyFill="0" applyBorder="0" applyAlignment="0" applyProtection="0"/>
    <xf numFmtId="173" fontId="5"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5"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82" fontId="2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quotePrefix="1">
      <protection locked="0"/>
    </xf>
    <xf numFmtId="175" fontId="10" fillId="0" borderId="0" applyFont="0" applyFill="0" applyBorder="0" applyAlignment="0" applyProtection="0"/>
    <xf numFmtId="175" fontId="2" fillId="0" borderId="0" quotePrefix="1">
      <protection locked="0"/>
    </xf>
    <xf numFmtId="175" fontId="10" fillId="0" borderId="0" applyFont="0" applyFill="0" applyBorder="0" applyAlignment="0" applyProtection="0"/>
    <xf numFmtId="175" fontId="2" fillId="0" borderId="0" quotePrefix="1">
      <protection locked="0"/>
    </xf>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quotePrefix="1">
      <protection locked="0"/>
    </xf>
    <xf numFmtId="188" fontId="1" fillId="0" borderId="0" applyFont="0" applyFill="0" applyBorder="0" applyAlignment="0" applyProtection="0"/>
    <xf numFmtId="188"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11"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43"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43"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5"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2"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89" fontId="10" fillId="0" borderId="0" applyFont="0" applyFill="0" applyBorder="0" applyAlignment="0" applyProtection="0"/>
    <xf numFmtId="174" fontId="5" fillId="0" borderId="0" applyFont="0" applyFill="0" applyBorder="0" applyAlignment="0" applyProtection="0"/>
    <xf numFmtId="175" fontId="10" fillId="0" borderId="0" applyFont="0" applyFill="0" applyBorder="0" applyAlignment="0" applyProtection="0"/>
    <xf numFmtId="174" fontId="5" fillId="0" borderId="0" applyFont="0" applyFill="0" applyBorder="0" applyAlignment="0" applyProtection="0"/>
    <xf numFmtId="189" fontId="10"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4" fontId="5"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4" fontId="5"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89" fontId="10" fillId="0" borderId="0" applyFont="0" applyFill="0" applyBorder="0" applyAlignment="0" applyProtection="0"/>
    <xf numFmtId="174" fontId="5" fillId="0" borderId="0" applyFont="0" applyFill="0" applyBorder="0" applyAlignment="0" applyProtection="0"/>
    <xf numFmtId="189" fontId="10"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4" fontId="5"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7"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89" fontId="10"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7"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4" fontId="5"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5"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7" fillId="0" borderId="0" applyFont="0" applyFill="0" applyBorder="0" applyAlignment="0" applyProtection="0"/>
    <xf numFmtId="175" fontId="27"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quotePrefix="1">
      <protection locked="0"/>
    </xf>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7"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7"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2" fillId="0" borderId="0" applyFont="0" applyFill="0" applyBorder="0" applyAlignment="0" applyProtection="0"/>
    <xf numFmtId="175" fontId="5"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9"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9"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quotePrefix="1">
      <protection locked="0"/>
    </xf>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quotePrefix="1">
      <protection locked="0"/>
    </xf>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1" fontId="2" fillId="0" borderId="0" applyFont="0" applyFill="0" applyProtection="0"/>
    <xf numFmtId="171" fontId="2" fillId="0" borderId="0" applyFont="0" applyFill="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1" fontId="2" fillId="0" borderId="0" applyFont="0" applyFill="0" applyProtection="0"/>
    <xf numFmtId="175" fontId="2" fillId="0" borderId="0" applyFont="0" applyFill="0" applyBorder="0" applyAlignment="0" applyProtection="0"/>
    <xf numFmtId="171" fontId="2" fillId="0" borderId="0" applyFont="0" applyFill="0" applyProtection="0"/>
    <xf numFmtId="171" fontId="2" fillId="0" borderId="0" applyFont="0" applyFill="0" applyProtection="0"/>
    <xf numFmtId="171" fontId="2" fillId="0" borderId="0" applyFont="0" applyFill="0" applyProtection="0"/>
    <xf numFmtId="171" fontId="2" fillId="0" borderId="0" applyFont="0" applyFill="0" applyProtection="0"/>
    <xf numFmtId="171" fontId="2" fillId="0" borderId="0" applyFont="0" applyFill="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0" fontId="2" fillId="0" borderId="0" applyFont="0" applyFill="0" applyBorder="0" applyAlignment="0" applyProtection="0"/>
    <xf numFmtId="175" fontId="2" fillId="0" borderId="0" applyFont="0" applyFill="0" applyBorder="0" applyAlignment="0" applyProtection="0"/>
    <xf numFmtId="190" fontId="2" fillId="0" borderId="0" applyFont="0" applyFill="0" applyBorder="0" applyAlignment="0" applyProtection="0"/>
    <xf numFmtId="175" fontId="2" fillId="0" borderId="0" applyFont="0" applyFill="0" applyBorder="0" applyAlignment="0" applyProtection="0"/>
    <xf numFmtId="0" fontId="2"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75" fontId="10"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90" fontId="2" fillId="0" borderId="0" applyFont="0" applyFill="0" applyBorder="0" applyAlignment="0" applyProtection="0"/>
    <xf numFmtId="175" fontId="10"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0" fontId="8" fillId="0" borderId="0"/>
    <xf numFmtId="183" fontId="20" fillId="0" borderId="0" applyFont="0" applyFill="0" applyBorder="0" applyAlignment="0" applyProtection="0"/>
    <xf numFmtId="174" fontId="2" fillId="0" borderId="0" applyFont="0" applyFill="0" applyBorder="0" applyAlignment="0" applyProtection="0"/>
    <xf numFmtId="174" fontId="5" fillId="0" borderId="0" applyFont="0" applyFill="0" applyBorder="0" applyAlignment="0" applyProtection="0"/>
    <xf numFmtId="174" fontId="10"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6" fontId="2" fillId="0" borderId="0" applyFont="0" applyFill="0" applyBorder="0" applyAlignment="0" applyProtection="0"/>
    <xf numFmtId="174"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174" fontId="2" fillId="0" borderId="0" applyFont="0" applyFill="0" applyBorder="0" applyAlignment="0" applyProtection="0"/>
    <xf numFmtId="17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82" fontId="20" fillId="0" borderId="0" applyFill="0" applyBorder="0" applyAlignment="0"/>
    <xf numFmtId="183" fontId="20" fillId="0" borderId="0" applyFill="0" applyBorder="0" applyAlignment="0"/>
    <xf numFmtId="182" fontId="20" fillId="0" borderId="0" applyFill="0" applyBorder="0" applyAlignment="0"/>
    <xf numFmtId="187" fontId="20" fillId="0" borderId="0" applyFill="0" applyBorder="0" applyAlignment="0"/>
    <xf numFmtId="183" fontId="20" fillId="0" borderId="0" applyFill="0" applyBorder="0" applyAlignment="0"/>
    <xf numFmtId="179" fontId="2" fillId="0" borderId="0" applyFont="0" applyFill="0" applyBorder="0" applyAlignment="0" applyProtection="0"/>
    <xf numFmtId="180" fontId="2" fillId="0" borderId="0" applyFont="0" applyFill="0" applyBorder="0" applyAlignment="0" applyProtection="0"/>
    <xf numFmtId="179"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9" fontId="33" fillId="0" borderId="0" applyNumberFormat="0" applyFill="0" applyBorder="0" applyAlignment="0" applyProtection="0"/>
    <xf numFmtId="179" fontId="33" fillId="0" borderId="0" applyNumberFormat="0" applyFill="0" applyBorder="0" applyAlignment="0" applyProtection="0"/>
    <xf numFmtId="180"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9" fontId="33" fillId="0" borderId="0" applyNumberFormat="0" applyFill="0" applyBorder="0" applyAlignment="0" applyProtection="0"/>
    <xf numFmtId="180" fontId="33" fillId="0" borderId="0" applyNumberFormat="0" applyFill="0" applyBorder="0" applyAlignment="0" applyProtection="0"/>
    <xf numFmtId="179" fontId="33" fillId="0" borderId="0" applyNumberFormat="0" applyFill="0" applyBorder="0" applyAlignment="0" applyProtection="0"/>
    <xf numFmtId="179" fontId="33" fillId="0" borderId="0" applyNumberFormat="0" applyFill="0" applyBorder="0" applyAlignment="0" applyProtection="0"/>
    <xf numFmtId="180" fontId="33" fillId="0" borderId="0" applyNumberFormat="0" applyFill="0" applyBorder="0" applyAlignment="0" applyProtection="0"/>
    <xf numFmtId="179" fontId="33" fillId="0" borderId="0" applyNumberFormat="0" applyFill="0" applyBorder="0" applyAlignment="0" applyProtection="0"/>
    <xf numFmtId="179" fontId="33" fillId="0" borderId="0" applyNumberFormat="0" applyFill="0" applyBorder="0" applyAlignment="0" applyProtection="0"/>
    <xf numFmtId="180" fontId="33" fillId="0" borderId="0" applyNumberFormat="0" applyFill="0" applyBorder="0" applyAlignment="0" applyProtection="0"/>
    <xf numFmtId="179" fontId="33" fillId="0" borderId="0" applyNumberFormat="0" applyFill="0" applyBorder="0" applyAlignment="0" applyProtection="0"/>
    <xf numFmtId="179" fontId="33" fillId="0" borderId="0" applyNumberFormat="0" applyFill="0" applyBorder="0" applyAlignment="0" applyProtection="0"/>
    <xf numFmtId="180" fontId="33" fillId="0" borderId="0" applyNumberFormat="0" applyFill="0" applyBorder="0" applyAlignment="0" applyProtection="0"/>
    <xf numFmtId="179" fontId="33" fillId="0" borderId="0" applyNumberFormat="0" applyFill="0" applyBorder="0" applyAlignment="0" applyProtection="0"/>
    <xf numFmtId="0" fontId="31" fillId="0" borderId="0" applyNumberFormat="0" applyFill="0" applyBorder="0" applyAlignment="0" applyProtection="0"/>
    <xf numFmtId="179" fontId="2" fillId="0" borderId="0"/>
    <xf numFmtId="0" fontId="2" fillId="0" borderId="0"/>
    <xf numFmtId="179"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9" fontId="36" fillId="39" borderId="0" applyNumberFormat="0" applyBorder="0" applyAlignment="0" applyProtection="0"/>
    <xf numFmtId="179" fontId="36" fillId="39" borderId="0" applyNumberFormat="0" applyBorder="0" applyAlignment="0" applyProtection="0"/>
    <xf numFmtId="180"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9" fontId="36" fillId="39" borderId="0" applyNumberFormat="0" applyBorder="0" applyAlignment="0" applyProtection="0"/>
    <xf numFmtId="180" fontId="36" fillId="39" borderId="0" applyNumberFormat="0" applyBorder="0" applyAlignment="0" applyProtection="0"/>
    <xf numFmtId="179" fontId="36" fillId="39" borderId="0" applyNumberFormat="0" applyBorder="0" applyAlignment="0" applyProtection="0"/>
    <xf numFmtId="179" fontId="36" fillId="39" borderId="0" applyNumberFormat="0" applyBorder="0" applyAlignment="0" applyProtection="0"/>
    <xf numFmtId="180" fontId="36" fillId="39" borderId="0" applyNumberFormat="0" applyBorder="0" applyAlignment="0" applyProtection="0"/>
    <xf numFmtId="179" fontId="36" fillId="39" borderId="0" applyNumberFormat="0" applyBorder="0" applyAlignment="0" applyProtection="0"/>
    <xf numFmtId="179" fontId="36" fillId="39" borderId="0" applyNumberFormat="0" applyBorder="0" applyAlignment="0" applyProtection="0"/>
    <xf numFmtId="180" fontId="36" fillId="39" borderId="0" applyNumberFormat="0" applyBorder="0" applyAlignment="0" applyProtection="0"/>
    <xf numFmtId="179" fontId="36" fillId="39" borderId="0" applyNumberFormat="0" applyBorder="0" applyAlignment="0" applyProtection="0"/>
    <xf numFmtId="179" fontId="36" fillId="39" borderId="0" applyNumberFormat="0" applyBorder="0" applyAlignment="0" applyProtection="0"/>
    <xf numFmtId="180" fontId="36" fillId="39" borderId="0" applyNumberFormat="0" applyBorder="0" applyAlignment="0" applyProtection="0"/>
    <xf numFmtId="179"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9"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9" fontId="37" fillId="0" borderId="9">
      <alignment horizontal="left" vertical="center"/>
    </xf>
    <xf numFmtId="0" fontId="38" fillId="0" borderId="42" applyNumberFormat="0" applyFill="0" applyAlignment="0" applyProtection="0"/>
    <xf numFmtId="180" fontId="38" fillId="0" borderId="42" applyNumberFormat="0" applyFill="0" applyAlignment="0" applyProtection="0"/>
    <xf numFmtId="0" fontId="38" fillId="0" borderId="42" applyNumberFormat="0" applyFill="0" applyAlignment="0" applyProtection="0"/>
    <xf numFmtId="179" fontId="38" fillId="0" borderId="42" applyNumberFormat="0" applyFill="0" applyAlignment="0" applyProtection="0"/>
    <xf numFmtId="179" fontId="38" fillId="0" borderId="42" applyNumberFormat="0" applyFill="0" applyAlignment="0" applyProtection="0"/>
    <xf numFmtId="179" fontId="38" fillId="0" borderId="42" applyNumberFormat="0" applyFill="0" applyAlignment="0" applyProtection="0"/>
    <xf numFmtId="180" fontId="38" fillId="0" borderId="42" applyNumberFormat="0" applyFill="0" applyAlignment="0" applyProtection="0"/>
    <xf numFmtId="179" fontId="38" fillId="0" borderId="42" applyNumberFormat="0" applyFill="0" applyAlignment="0" applyProtection="0"/>
    <xf numFmtId="179" fontId="38" fillId="0" borderId="42" applyNumberFormat="0" applyFill="0" applyAlignment="0" applyProtection="0"/>
    <xf numFmtId="180" fontId="38" fillId="0" borderId="42" applyNumberFormat="0" applyFill="0" applyAlignment="0" applyProtection="0"/>
    <xf numFmtId="179" fontId="38" fillId="0" borderId="42" applyNumberFormat="0" applyFill="0" applyAlignment="0" applyProtection="0"/>
    <xf numFmtId="179" fontId="38" fillId="0" borderId="42" applyNumberFormat="0" applyFill="0" applyAlignment="0" applyProtection="0"/>
    <xf numFmtId="180" fontId="38" fillId="0" borderId="42" applyNumberFormat="0" applyFill="0" applyAlignment="0" applyProtection="0"/>
    <xf numFmtId="179" fontId="38" fillId="0" borderId="42" applyNumberFormat="0" applyFill="0" applyAlignment="0" applyProtection="0"/>
    <xf numFmtId="179" fontId="38" fillId="0" borderId="42" applyNumberFormat="0" applyFill="0" applyAlignment="0" applyProtection="0"/>
    <xf numFmtId="180" fontId="38" fillId="0" borderId="42" applyNumberFormat="0" applyFill="0" applyAlignment="0" applyProtection="0"/>
    <xf numFmtId="179"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80" fontId="39" fillId="0" borderId="43" applyNumberFormat="0" applyFill="0" applyAlignment="0" applyProtection="0"/>
    <xf numFmtId="0" fontId="39" fillId="0" borderId="43" applyNumberFormat="0" applyFill="0" applyAlignment="0" applyProtection="0"/>
    <xf numFmtId="179" fontId="39" fillId="0" borderId="43" applyNumberFormat="0" applyFill="0" applyAlignment="0" applyProtection="0"/>
    <xf numFmtId="179" fontId="39" fillId="0" borderId="43" applyNumberFormat="0" applyFill="0" applyAlignment="0" applyProtection="0"/>
    <xf numFmtId="179" fontId="39" fillId="0" borderId="43" applyNumberFormat="0" applyFill="0" applyAlignment="0" applyProtection="0"/>
    <xf numFmtId="180" fontId="39" fillId="0" borderId="43" applyNumberFormat="0" applyFill="0" applyAlignment="0" applyProtection="0"/>
    <xf numFmtId="179" fontId="39" fillId="0" borderId="43" applyNumberFormat="0" applyFill="0" applyAlignment="0" applyProtection="0"/>
    <xf numFmtId="179" fontId="39" fillId="0" borderId="43" applyNumberFormat="0" applyFill="0" applyAlignment="0" applyProtection="0"/>
    <xf numFmtId="180" fontId="39" fillId="0" borderId="43" applyNumberFormat="0" applyFill="0" applyAlignment="0" applyProtection="0"/>
    <xf numFmtId="179" fontId="39" fillId="0" borderId="43" applyNumberFormat="0" applyFill="0" applyAlignment="0" applyProtection="0"/>
    <xf numFmtId="179" fontId="39" fillId="0" borderId="43" applyNumberFormat="0" applyFill="0" applyAlignment="0" applyProtection="0"/>
    <xf numFmtId="180" fontId="39" fillId="0" borderId="43" applyNumberFormat="0" applyFill="0" applyAlignment="0" applyProtection="0"/>
    <xf numFmtId="179" fontId="39" fillId="0" borderId="43" applyNumberFormat="0" applyFill="0" applyAlignment="0" applyProtection="0"/>
    <xf numFmtId="179" fontId="39" fillId="0" borderId="43" applyNumberFormat="0" applyFill="0" applyAlignment="0" applyProtection="0"/>
    <xf numFmtId="180" fontId="39" fillId="0" borderId="43" applyNumberFormat="0" applyFill="0" applyAlignment="0" applyProtection="0"/>
    <xf numFmtId="179"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80" fontId="40" fillId="0" borderId="44" applyNumberFormat="0" applyFill="0" applyAlignment="0" applyProtection="0"/>
    <xf numFmtId="0" fontId="40" fillId="0" borderId="44" applyNumberFormat="0" applyFill="0" applyAlignment="0" applyProtection="0"/>
    <xf numFmtId="179" fontId="40" fillId="0" borderId="44" applyNumberFormat="0" applyFill="0" applyAlignment="0" applyProtection="0"/>
    <xf numFmtId="0" fontId="40" fillId="0" borderId="44" applyNumberFormat="0" applyFill="0" applyAlignment="0" applyProtection="0"/>
    <xf numFmtId="179"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9" fontId="40" fillId="0" borderId="44" applyNumberFormat="0" applyFill="0" applyAlignment="0" applyProtection="0"/>
    <xf numFmtId="180" fontId="40" fillId="0" borderId="44" applyNumberFormat="0" applyFill="0" applyAlignment="0" applyProtection="0"/>
    <xf numFmtId="179" fontId="40" fillId="0" borderId="44" applyNumberFormat="0" applyFill="0" applyAlignment="0" applyProtection="0"/>
    <xf numFmtId="179" fontId="40" fillId="0" borderId="44" applyNumberFormat="0" applyFill="0" applyAlignment="0" applyProtection="0"/>
    <xf numFmtId="180" fontId="40" fillId="0" borderId="44" applyNumberFormat="0" applyFill="0" applyAlignment="0" applyProtection="0"/>
    <xf numFmtId="179" fontId="40" fillId="0" borderId="44" applyNumberFormat="0" applyFill="0" applyAlignment="0" applyProtection="0"/>
    <xf numFmtId="179" fontId="40" fillId="0" borderId="44" applyNumberFormat="0" applyFill="0" applyAlignment="0" applyProtection="0"/>
    <xf numFmtId="180" fontId="40" fillId="0" borderId="44" applyNumberFormat="0" applyFill="0" applyAlignment="0" applyProtection="0"/>
    <xf numFmtId="179" fontId="40" fillId="0" borderId="44" applyNumberFormat="0" applyFill="0" applyAlignment="0" applyProtection="0"/>
    <xf numFmtId="179" fontId="40" fillId="0" borderId="44" applyNumberFormat="0" applyFill="0" applyAlignment="0" applyProtection="0"/>
    <xf numFmtId="180" fontId="40" fillId="0" borderId="44" applyNumberFormat="0" applyFill="0" applyAlignment="0" applyProtection="0"/>
    <xf numFmtId="179"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80" fontId="40" fillId="0" borderId="0" applyNumberFormat="0" applyFill="0" applyBorder="0" applyAlignment="0" applyProtection="0"/>
    <xf numFmtId="0" fontId="40" fillId="0" borderId="0" applyNumberFormat="0" applyFill="0" applyBorder="0" applyAlignment="0" applyProtection="0"/>
    <xf numFmtId="179" fontId="40" fillId="0" borderId="0" applyNumberFormat="0" applyFill="0" applyBorder="0" applyAlignment="0" applyProtection="0"/>
    <xf numFmtId="179" fontId="40" fillId="0" borderId="0" applyNumberFormat="0" applyFill="0" applyBorder="0" applyAlignment="0" applyProtection="0"/>
    <xf numFmtId="179" fontId="40" fillId="0" borderId="0" applyNumberFormat="0" applyFill="0" applyBorder="0" applyAlignment="0" applyProtection="0"/>
    <xf numFmtId="180" fontId="40" fillId="0" borderId="0" applyNumberFormat="0" applyFill="0" applyBorder="0" applyAlignment="0" applyProtection="0"/>
    <xf numFmtId="179" fontId="40" fillId="0" borderId="0" applyNumberFormat="0" applyFill="0" applyBorder="0" applyAlignment="0" applyProtection="0"/>
    <xf numFmtId="179" fontId="40" fillId="0" borderId="0" applyNumberFormat="0" applyFill="0" applyBorder="0" applyAlignment="0" applyProtection="0"/>
    <xf numFmtId="180" fontId="40" fillId="0" borderId="0" applyNumberFormat="0" applyFill="0" applyBorder="0" applyAlignment="0" applyProtection="0"/>
    <xf numFmtId="179" fontId="40" fillId="0" borderId="0" applyNumberFormat="0" applyFill="0" applyBorder="0" applyAlignment="0" applyProtection="0"/>
    <xf numFmtId="179" fontId="40" fillId="0" borderId="0" applyNumberFormat="0" applyFill="0" applyBorder="0" applyAlignment="0" applyProtection="0"/>
    <xf numFmtId="180" fontId="40" fillId="0" borderId="0" applyNumberFormat="0" applyFill="0" applyBorder="0" applyAlignment="0" applyProtection="0"/>
    <xf numFmtId="179" fontId="40" fillId="0" borderId="0" applyNumberFormat="0" applyFill="0" applyBorder="0" applyAlignment="0" applyProtection="0"/>
    <xf numFmtId="179" fontId="40" fillId="0" borderId="0" applyNumberFormat="0" applyFill="0" applyBorder="0" applyAlignment="0" applyProtection="0"/>
    <xf numFmtId="180" fontId="40" fillId="0" borderId="0" applyNumberFormat="0" applyFill="0" applyBorder="0" applyAlignment="0" applyProtection="0"/>
    <xf numFmtId="179" fontId="40" fillId="0" borderId="0" applyNumberFormat="0" applyFill="0" applyBorder="0" applyAlignment="0" applyProtection="0"/>
    <xf numFmtId="0" fontId="40" fillId="0" borderId="0" applyNumberFormat="0" applyFill="0" applyBorder="0" applyAlignment="0" applyProtection="0"/>
    <xf numFmtId="37" fontId="41" fillId="0" borderId="0"/>
    <xf numFmtId="179" fontId="42" fillId="0" borderId="0"/>
    <xf numFmtId="0" fontId="42" fillId="0" borderId="0"/>
    <xf numFmtId="179" fontId="42" fillId="0" borderId="0"/>
    <xf numFmtId="179" fontId="37" fillId="0" borderId="0"/>
    <xf numFmtId="0" fontId="37" fillId="0" borderId="0"/>
    <xf numFmtId="179" fontId="37" fillId="0" borderId="0"/>
    <xf numFmtId="179" fontId="43" fillId="0" borderId="0"/>
    <xf numFmtId="0" fontId="43" fillId="0" borderId="0"/>
    <xf numFmtId="179" fontId="43" fillId="0" borderId="0"/>
    <xf numFmtId="179" fontId="44" fillId="0" borderId="0"/>
    <xf numFmtId="0" fontId="44" fillId="0" borderId="0"/>
    <xf numFmtId="179" fontId="44" fillId="0" borderId="0"/>
    <xf numFmtId="179" fontId="45" fillId="0" borderId="0"/>
    <xf numFmtId="0" fontId="45" fillId="0" borderId="0"/>
    <xf numFmtId="179" fontId="45" fillId="0" borderId="0"/>
    <xf numFmtId="179" fontId="46" fillId="0" borderId="0"/>
    <xf numFmtId="0" fontId="46" fillId="0" borderId="0"/>
    <xf numFmtId="179"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9" fontId="2" fillId="0" borderId="0">
      <alignment horizontal="center"/>
    </xf>
    <xf numFmtId="0" fontId="2" fillId="0" borderId="0">
      <alignment horizontal="center"/>
    </xf>
    <xf numFmtId="179" fontId="2" fillId="0" borderId="0">
      <alignment horizontal="center"/>
    </xf>
    <xf numFmtId="179" fontId="47" fillId="0" borderId="0" applyNumberFormat="0" applyFill="0" applyBorder="0" applyAlignment="0" applyProtection="0">
      <alignment vertical="top"/>
      <protection locked="0"/>
    </xf>
    <xf numFmtId="180" fontId="47" fillId="0" borderId="0" applyNumberFormat="0" applyFill="0" applyBorder="0" applyAlignment="0" applyProtection="0">
      <alignment vertical="top"/>
      <protection locked="0"/>
    </xf>
    <xf numFmtId="179" fontId="47" fillId="0" borderId="0" applyNumberFormat="0" applyFill="0" applyBorder="0" applyAlignment="0" applyProtection="0">
      <alignment vertical="top"/>
      <protection locked="0"/>
    </xf>
    <xf numFmtId="179"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80"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9" fontId="51" fillId="42" borderId="39" applyNumberFormat="0" applyAlignment="0" applyProtection="0"/>
    <xf numFmtId="180" fontId="51" fillId="42" borderId="39" applyNumberFormat="0" applyAlignment="0" applyProtection="0"/>
    <xf numFmtId="179" fontId="51" fillId="42" borderId="39" applyNumberFormat="0" applyAlignment="0" applyProtection="0"/>
    <xf numFmtId="179" fontId="51" fillId="42" borderId="39" applyNumberFormat="0" applyAlignment="0" applyProtection="0"/>
    <xf numFmtId="180" fontId="51" fillId="42" borderId="39" applyNumberFormat="0" applyAlignment="0" applyProtection="0"/>
    <xf numFmtId="179" fontId="51" fillId="42" borderId="39" applyNumberFormat="0" applyAlignment="0" applyProtection="0"/>
    <xf numFmtId="179" fontId="51" fillId="42" borderId="39" applyNumberFormat="0" applyAlignment="0" applyProtection="0"/>
    <xf numFmtId="180" fontId="51" fillId="42" borderId="39" applyNumberFormat="0" applyAlignment="0" applyProtection="0"/>
    <xf numFmtId="179" fontId="51" fillId="42" borderId="39" applyNumberFormat="0" applyAlignment="0" applyProtection="0"/>
    <xf numFmtId="179" fontId="51" fillId="42" borderId="39" applyNumberFormat="0" applyAlignment="0" applyProtection="0"/>
    <xf numFmtId="180" fontId="51" fillId="42" borderId="39" applyNumberFormat="0" applyAlignment="0" applyProtection="0"/>
    <xf numFmtId="179"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82" fontId="20" fillId="0" borderId="0" applyFill="0" applyBorder="0" applyAlignment="0"/>
    <xf numFmtId="183" fontId="20" fillId="0" borderId="0" applyFill="0" applyBorder="0" applyAlignment="0"/>
    <xf numFmtId="182" fontId="20" fillId="0" borderId="0" applyFill="0" applyBorder="0" applyAlignment="0"/>
    <xf numFmtId="187" fontId="20" fillId="0" borderId="0" applyFill="0" applyBorder="0" applyAlignment="0"/>
    <xf numFmtId="183"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9" fontId="54" fillId="0" borderId="45" applyNumberFormat="0" applyFill="0" applyAlignment="0" applyProtection="0"/>
    <xf numFmtId="179" fontId="54" fillId="0" borderId="45" applyNumberFormat="0" applyFill="0" applyAlignment="0" applyProtection="0"/>
    <xf numFmtId="180"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9" fontId="54" fillId="0" borderId="45" applyNumberFormat="0" applyFill="0" applyAlignment="0" applyProtection="0"/>
    <xf numFmtId="180" fontId="54" fillId="0" borderId="45" applyNumberFormat="0" applyFill="0" applyAlignment="0" applyProtection="0"/>
    <xf numFmtId="179" fontId="54" fillId="0" borderId="45" applyNumberFormat="0" applyFill="0" applyAlignment="0" applyProtection="0"/>
    <xf numFmtId="179" fontId="54" fillId="0" borderId="45" applyNumberFormat="0" applyFill="0" applyAlignment="0" applyProtection="0"/>
    <xf numFmtId="180" fontId="54" fillId="0" borderId="45" applyNumberFormat="0" applyFill="0" applyAlignment="0" applyProtection="0"/>
    <xf numFmtId="179" fontId="54" fillId="0" borderId="45" applyNumberFormat="0" applyFill="0" applyAlignment="0" applyProtection="0"/>
    <xf numFmtId="179" fontId="54" fillId="0" borderId="45" applyNumberFormat="0" applyFill="0" applyAlignment="0" applyProtection="0"/>
    <xf numFmtId="180" fontId="54" fillId="0" borderId="45" applyNumberFormat="0" applyFill="0" applyAlignment="0" applyProtection="0"/>
    <xf numFmtId="179" fontId="54" fillId="0" borderId="45" applyNumberFormat="0" applyFill="0" applyAlignment="0" applyProtection="0"/>
    <xf numFmtId="179" fontId="54" fillId="0" borderId="45" applyNumberFormat="0" applyFill="0" applyAlignment="0" applyProtection="0"/>
    <xf numFmtId="180" fontId="54" fillId="0" borderId="45" applyNumberFormat="0" applyFill="0" applyAlignment="0" applyProtection="0"/>
    <xf numFmtId="179" fontId="54" fillId="0" borderId="45" applyNumberFormat="0" applyFill="0" applyAlignment="0" applyProtection="0"/>
    <xf numFmtId="0" fontId="52" fillId="0" borderId="45" applyNumberFormat="0" applyFill="0" applyAlignment="0" applyProtection="0"/>
    <xf numFmtId="179" fontId="2" fillId="0" borderId="0">
      <alignment horizontal="center"/>
    </xf>
    <xf numFmtId="0" fontId="2" fillId="0" borderId="0">
      <alignment horizontal="center"/>
    </xf>
    <xf numFmtId="179"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9" fontId="57" fillId="72" borderId="0" applyNumberFormat="0" applyBorder="0" applyAlignment="0" applyProtection="0"/>
    <xf numFmtId="179" fontId="57" fillId="72" borderId="0" applyNumberFormat="0" applyBorder="0" applyAlignment="0" applyProtection="0"/>
    <xf numFmtId="180"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9" fontId="57" fillId="72" borderId="0" applyNumberFormat="0" applyBorder="0" applyAlignment="0" applyProtection="0"/>
    <xf numFmtId="180" fontId="57" fillId="72" borderId="0" applyNumberFormat="0" applyBorder="0" applyAlignment="0" applyProtection="0"/>
    <xf numFmtId="179" fontId="57" fillId="72" borderId="0" applyNumberFormat="0" applyBorder="0" applyAlignment="0" applyProtection="0"/>
    <xf numFmtId="179" fontId="57" fillId="72" borderId="0" applyNumberFormat="0" applyBorder="0" applyAlignment="0" applyProtection="0"/>
    <xf numFmtId="180" fontId="57" fillId="72" borderId="0" applyNumberFormat="0" applyBorder="0" applyAlignment="0" applyProtection="0"/>
    <xf numFmtId="179" fontId="57" fillId="72" borderId="0" applyNumberFormat="0" applyBorder="0" applyAlignment="0" applyProtection="0"/>
    <xf numFmtId="179" fontId="57" fillId="72" borderId="0" applyNumberFormat="0" applyBorder="0" applyAlignment="0" applyProtection="0"/>
    <xf numFmtId="180" fontId="57" fillId="72" borderId="0" applyNumberFormat="0" applyBorder="0" applyAlignment="0" applyProtection="0"/>
    <xf numFmtId="179" fontId="57" fillId="72" borderId="0" applyNumberFormat="0" applyBorder="0" applyAlignment="0" applyProtection="0"/>
    <xf numFmtId="179" fontId="57" fillId="72" borderId="0" applyNumberFormat="0" applyBorder="0" applyAlignment="0" applyProtection="0"/>
    <xf numFmtId="180" fontId="57" fillId="72" borderId="0" applyNumberFormat="0" applyBorder="0" applyAlignment="0" applyProtection="0"/>
    <xf numFmtId="179" fontId="57" fillId="72" borderId="0" applyNumberFormat="0" applyBorder="0" applyAlignment="0" applyProtection="0"/>
    <xf numFmtId="0" fontId="55" fillId="72" borderId="0" applyNumberFormat="0" applyBorder="0" applyAlignment="0" applyProtection="0"/>
    <xf numFmtId="1" fontId="58" fillId="0" borderId="0" applyProtection="0"/>
    <xf numFmtId="179" fontId="9" fillId="0" borderId="46"/>
    <xf numFmtId="180" fontId="9" fillId="0" borderId="46"/>
    <xf numFmtId="179"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0" fontId="1" fillId="0" borderId="0"/>
    <xf numFmtId="0" fontId="1" fillId="0" borderId="0"/>
    <xf numFmtId="0" fontId="1" fillId="0" borderId="0"/>
    <xf numFmtId="0"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0" fontId="1" fillId="0" borderId="0"/>
    <xf numFmtId="0" fontId="1" fillId="0" borderId="0"/>
    <xf numFmtId="0" fontId="1" fillId="0" borderId="0"/>
    <xf numFmtId="0"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0" fontId="1" fillId="0" borderId="0"/>
    <xf numFmtId="0" fontId="1" fillId="0" borderId="0"/>
    <xf numFmtId="0" fontId="1" fillId="0" borderId="0"/>
    <xf numFmtId="0"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1" fillId="0" borderId="0"/>
    <xf numFmtId="190" fontId="1" fillId="0" borderId="0"/>
    <xf numFmtId="190" fontId="1" fillId="0" borderId="0"/>
    <xf numFmtId="19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0" fontId="3"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59" fillId="0" borderId="0"/>
    <xf numFmtId="191" fontId="2" fillId="0" borderId="0"/>
    <xf numFmtId="190" fontId="1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60" fillId="0" borderId="0"/>
    <xf numFmtId="0" fontId="60" fillId="0" borderId="0"/>
    <xf numFmtId="0" fontId="59" fillId="0" borderId="0"/>
    <xf numFmtId="190" fontId="11" fillId="0" borderId="0"/>
    <xf numFmtId="190" fontId="2" fillId="0" borderId="0"/>
    <xf numFmtId="190" fontId="2" fillId="0" borderId="0"/>
    <xf numFmtId="0" fontId="2" fillId="0" borderId="0"/>
    <xf numFmtId="0" fontId="2" fillId="0" borderId="0"/>
    <xf numFmtId="19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90" fontId="1" fillId="0" borderId="0"/>
    <xf numFmtId="19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1" fillId="0" borderId="0"/>
    <xf numFmtId="19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1" fillId="0" borderId="0"/>
    <xf numFmtId="0" fontId="2" fillId="0" borderId="0"/>
    <xf numFmtId="190" fontId="1" fillId="0" borderId="0"/>
    <xf numFmtId="19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2" fillId="0" borderId="0"/>
    <xf numFmtId="0" fontId="2" fillId="0" borderId="0"/>
    <xf numFmtId="0" fontId="2" fillId="0" borderId="0"/>
    <xf numFmtId="190" fontId="11" fillId="0" borderId="0"/>
    <xf numFmtId="0" fontId="2" fillId="0" borderId="0"/>
    <xf numFmtId="0" fontId="2" fillId="0" borderId="0"/>
    <xf numFmtId="0" fontId="2"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1" fillId="0" borderId="0"/>
    <xf numFmtId="0" fontId="2" fillId="0" borderId="0"/>
    <xf numFmtId="179" fontId="2" fillId="0" borderId="0"/>
    <xf numFmtId="19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79" fontId="2" fillId="0" borderId="0"/>
    <xf numFmtId="190" fontId="1" fillId="0" borderId="0"/>
    <xf numFmtId="190" fontId="1" fillId="0" borderId="0"/>
    <xf numFmtId="190" fontId="1" fillId="0" borderId="0"/>
    <xf numFmtId="19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4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90" fontId="1" fillId="0" borderId="0"/>
    <xf numFmtId="190" fontId="1" fillId="0" borderId="0"/>
    <xf numFmtId="190" fontId="1" fillId="0" borderId="0"/>
    <xf numFmtId="190" fontId="1" fillId="0" borderId="0"/>
    <xf numFmtId="179" fontId="2" fillId="0" borderId="0"/>
    <xf numFmtId="190" fontId="2" fillId="0" borderId="0"/>
    <xf numFmtId="190" fontId="2" fillId="0" borderId="0"/>
    <xf numFmtId="179" fontId="2" fillId="0" borderId="0"/>
    <xf numFmtId="190" fontId="2" fillId="0" borderId="0"/>
    <xf numFmtId="190" fontId="2" fillId="0" borderId="0"/>
    <xf numFmtId="190" fontId="2" fillId="0" borderId="0"/>
    <xf numFmtId="19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2" fillId="0" borderId="0"/>
    <xf numFmtId="190" fontId="1" fillId="0" borderId="0"/>
    <xf numFmtId="19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2" fillId="0" borderId="0"/>
    <xf numFmtId="19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9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9" fontId="11" fillId="0" borderId="0"/>
    <xf numFmtId="0" fontId="11" fillId="0" borderId="0"/>
    <xf numFmtId="179"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9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1" fillId="0" borderId="0"/>
    <xf numFmtId="0" fontId="11" fillId="0" borderId="0"/>
    <xf numFmtId="0" fontId="11" fillId="0" borderId="0"/>
    <xf numFmtId="0" fontId="2" fillId="0" borderId="0"/>
    <xf numFmtId="19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0"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79" fontId="10" fillId="0" borderId="0"/>
    <xf numFmtId="190" fontId="11" fillId="0" borderId="0"/>
    <xf numFmtId="190" fontId="11" fillId="0" borderId="0"/>
    <xf numFmtId="0" fontId="2" fillId="0" borderId="0"/>
    <xf numFmtId="190" fontId="1" fillId="0" borderId="0"/>
    <xf numFmtId="190" fontId="1" fillId="0" borderId="0"/>
    <xf numFmtId="190" fontId="1" fillId="0" borderId="0"/>
    <xf numFmtId="19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1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1" fillId="0" borderId="0"/>
    <xf numFmtId="190" fontId="11" fillId="0" borderId="0"/>
    <xf numFmtId="190" fontId="11" fillId="0" borderId="0"/>
    <xf numFmtId="190" fontId="11" fillId="0" borderId="0"/>
    <xf numFmtId="19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1" fillId="0" borderId="0"/>
    <xf numFmtId="0" fontId="2" fillId="0" borderId="0"/>
    <xf numFmtId="0" fontId="10" fillId="0" borderId="0"/>
    <xf numFmtId="179" fontId="8" fillId="0" borderId="0"/>
    <xf numFmtId="0" fontId="2" fillId="0" borderId="0"/>
    <xf numFmtId="0" fontId="1" fillId="0" borderId="0"/>
    <xf numFmtId="0" fontId="1" fillId="0" borderId="0"/>
    <xf numFmtId="19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9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90" fontId="2" fillId="0" borderId="0"/>
    <xf numFmtId="0" fontId="11" fillId="0" borderId="0"/>
    <xf numFmtId="0" fontId="11" fillId="0" borderId="0"/>
    <xf numFmtId="179" fontId="8" fillId="0" borderId="0"/>
    <xf numFmtId="0" fontId="48" fillId="0" borderId="0"/>
    <xf numFmtId="0" fontId="2" fillId="0" borderId="0"/>
    <xf numFmtId="179" fontId="8" fillId="0" borderId="0"/>
    <xf numFmtId="0" fontId="1" fillId="0" borderId="0"/>
    <xf numFmtId="19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9" fontId="8" fillId="0" borderId="0"/>
    <xf numFmtId="179" fontId="8" fillId="0" borderId="0"/>
    <xf numFmtId="0" fontId="1" fillId="0" borderId="0"/>
    <xf numFmtId="190" fontId="11" fillId="0" borderId="0"/>
    <xf numFmtId="190" fontId="11" fillId="0" borderId="0"/>
    <xf numFmtId="190" fontId="2" fillId="0" borderId="0"/>
    <xf numFmtId="0" fontId="2" fillId="0" borderId="0"/>
    <xf numFmtId="190" fontId="2" fillId="0" borderId="0"/>
    <xf numFmtId="0" fontId="2" fillId="0" borderId="0"/>
    <xf numFmtId="190"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9" fontId="8" fillId="0" borderId="0"/>
    <xf numFmtId="179" fontId="8" fillId="0" borderId="0"/>
    <xf numFmtId="0" fontId="1" fillId="0" borderId="0"/>
    <xf numFmtId="190" fontId="11" fillId="0" borderId="0"/>
    <xf numFmtId="190"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11" fillId="0" borderId="0"/>
    <xf numFmtId="190"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90" fontId="1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90" fontId="2" fillId="0" borderId="0"/>
    <xf numFmtId="190" fontId="11" fillId="0" borderId="0"/>
    <xf numFmtId="190" fontId="11" fillId="0" borderId="0"/>
    <xf numFmtId="190" fontId="11" fillId="0" borderId="0"/>
    <xf numFmtId="190" fontId="11" fillId="0" borderId="0"/>
    <xf numFmtId="190" fontId="11" fillId="0" borderId="0"/>
    <xf numFmtId="190" fontId="11" fillId="0" borderId="0"/>
    <xf numFmtId="190" fontId="11" fillId="0" borderId="0"/>
    <xf numFmtId="190" fontId="11" fillId="0" borderId="0"/>
    <xf numFmtId="190" fontId="2" fillId="0" borderId="0"/>
    <xf numFmtId="190" fontId="2" fillId="0" borderId="0"/>
    <xf numFmtId="190" fontId="2" fillId="0" borderId="0"/>
    <xf numFmtId="190" fontId="2" fillId="0" borderId="0"/>
    <xf numFmtId="190" fontId="2" fillId="0" borderId="0"/>
    <xf numFmtId="190" fontId="2" fillId="0" borderId="0"/>
    <xf numFmtId="190"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90" fontId="1" fillId="0" borderId="0"/>
    <xf numFmtId="190" fontId="1" fillId="0" borderId="0"/>
    <xf numFmtId="190" fontId="1" fillId="0" borderId="0"/>
    <xf numFmtId="190" fontId="1" fillId="0" borderId="0"/>
    <xf numFmtId="0" fontId="2" fillId="0" borderId="0"/>
    <xf numFmtId="0" fontId="2" fillId="0" borderId="0"/>
    <xf numFmtId="190" fontId="1" fillId="0" borderId="0"/>
    <xf numFmtId="190" fontId="1" fillId="0" borderId="0"/>
    <xf numFmtId="190" fontId="1" fillId="0" borderId="0"/>
    <xf numFmtId="19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90" fontId="9" fillId="0" borderId="0"/>
    <xf numFmtId="0" fontId="5"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90" fontId="5" fillId="0" borderId="0"/>
    <xf numFmtId="0" fontId="9" fillId="0" borderId="0"/>
    <xf numFmtId="190"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90" fontId="9" fillId="0" borderId="0"/>
    <xf numFmtId="190" fontId="5" fillId="0" borderId="0"/>
    <xf numFmtId="190" fontId="9" fillId="0" borderId="0"/>
    <xf numFmtId="190" fontId="9" fillId="0" borderId="0"/>
    <xf numFmtId="190" fontId="9" fillId="0" borderId="0"/>
    <xf numFmtId="190" fontId="9" fillId="0" borderId="0"/>
    <xf numFmtId="190" fontId="9" fillId="0" borderId="0"/>
    <xf numFmtId="190" fontId="9" fillId="0" borderId="0"/>
    <xf numFmtId="190" fontId="9" fillId="0" borderId="0"/>
    <xf numFmtId="190" fontId="9" fillId="0" borderId="0"/>
    <xf numFmtId="190" fontId="5" fillId="0" borderId="0"/>
    <xf numFmtId="190" fontId="5" fillId="0" borderId="0"/>
    <xf numFmtId="190" fontId="5" fillId="0" borderId="0"/>
    <xf numFmtId="190" fontId="5" fillId="0" borderId="0"/>
    <xf numFmtId="190" fontId="5" fillId="0" borderId="0"/>
    <xf numFmtId="190" fontId="5"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9" fontId="9" fillId="0" borderId="0"/>
    <xf numFmtId="0" fontId="5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9" fontId="5" fillId="0" borderId="0"/>
    <xf numFmtId="0" fontId="59" fillId="0" borderId="0"/>
    <xf numFmtId="179"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90"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90"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190" fontId="5" fillId="0" borderId="0"/>
    <xf numFmtId="190" fontId="5" fillId="0" borderId="0"/>
    <xf numFmtId="190" fontId="5" fillId="0" borderId="0"/>
    <xf numFmtId="190" fontId="5" fillId="0" borderId="0"/>
    <xf numFmtId="190" fontId="5" fillId="0" borderId="0"/>
    <xf numFmtId="0" fontId="1" fillId="0" borderId="0"/>
    <xf numFmtId="190" fontId="9"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9" fillId="0" borderId="0"/>
    <xf numFmtId="190" fontId="9" fillId="0" borderId="0"/>
    <xf numFmtId="190" fontId="9" fillId="0" borderId="0"/>
    <xf numFmtId="19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92"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9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 fillId="0" borderId="0"/>
    <xf numFmtId="0" fontId="2" fillId="0" borderId="0"/>
    <xf numFmtId="190" fontId="1" fillId="0" borderId="0"/>
    <xf numFmtId="190" fontId="1" fillId="0" borderId="0"/>
    <xf numFmtId="190" fontId="1" fillId="0" borderId="0"/>
    <xf numFmtId="190" fontId="1" fillId="0" borderId="0"/>
    <xf numFmtId="190" fontId="2" fillId="0" borderId="0"/>
    <xf numFmtId="190" fontId="2" fillId="0" borderId="0"/>
    <xf numFmtId="190" fontId="2" fillId="0" borderId="0"/>
    <xf numFmtId="190" fontId="2" fillId="0" borderId="0"/>
    <xf numFmtId="179" fontId="2" fillId="0" borderId="0"/>
    <xf numFmtId="0" fontId="2" fillId="0" borderId="0"/>
    <xf numFmtId="190" fontId="1" fillId="0" borderId="0"/>
    <xf numFmtId="190" fontId="1" fillId="0" borderId="0"/>
    <xf numFmtId="190" fontId="1" fillId="0" borderId="0"/>
    <xf numFmtId="190" fontId="1" fillId="0" borderId="0"/>
    <xf numFmtId="190" fontId="1" fillId="0" borderId="0"/>
    <xf numFmtId="0" fontId="2" fillId="0" borderId="0"/>
    <xf numFmtId="190" fontId="1" fillId="0" borderId="0"/>
    <xf numFmtId="190" fontId="1" fillId="0" borderId="0"/>
    <xf numFmtId="19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9" fontId="27" fillId="0" borderId="0"/>
    <xf numFmtId="0" fontId="2" fillId="0" borderId="0"/>
    <xf numFmtId="0" fontId="59" fillId="0" borderId="0"/>
    <xf numFmtId="179" fontId="27" fillId="0" borderId="0"/>
    <xf numFmtId="0" fontId="2" fillId="0" borderId="0"/>
    <xf numFmtId="19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9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90" fontId="2"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59"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90" fontId="1" fillId="0" borderId="0"/>
    <xf numFmtId="190" fontId="1" fillId="0" borderId="0"/>
    <xf numFmtId="190" fontId="1" fillId="0" borderId="0"/>
    <xf numFmtId="190" fontId="1" fillId="0" borderId="0"/>
    <xf numFmtId="0" fontId="2"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59" fillId="0" borderId="0"/>
    <xf numFmtId="0" fontId="2"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90" fontId="1" fillId="0" borderId="0"/>
    <xf numFmtId="190" fontId="1" fillId="0" borderId="0"/>
    <xf numFmtId="190" fontId="1" fillId="0" borderId="0"/>
    <xf numFmtId="19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90"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90" fontId="2" fillId="0" borderId="0"/>
    <xf numFmtId="0" fontId="2" fillId="0" borderId="0"/>
    <xf numFmtId="0" fontId="2" fillId="0" borderId="0"/>
    <xf numFmtId="190" fontId="2" fillId="0" borderId="0"/>
    <xf numFmtId="0" fontId="2" fillId="0" borderId="0"/>
    <xf numFmtId="190" fontId="2" fillId="0" borderId="0"/>
    <xf numFmtId="190" fontId="2" fillId="0" borderId="0"/>
    <xf numFmtId="190" fontId="2" fillId="0" borderId="0"/>
    <xf numFmtId="190" fontId="2" fillId="0" borderId="0"/>
    <xf numFmtId="19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9"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190" fontId="1" fillId="0" borderId="0"/>
    <xf numFmtId="0" fontId="2" fillId="0" borderId="0"/>
    <xf numFmtId="0" fontId="2" fillId="0" borderId="0"/>
    <xf numFmtId="190" fontId="1" fillId="0" borderId="0"/>
    <xf numFmtId="190" fontId="1" fillId="0" borderId="0"/>
    <xf numFmtId="190" fontId="1" fillId="0" borderId="0"/>
    <xf numFmtId="190" fontId="1" fillId="0" borderId="0"/>
    <xf numFmtId="0" fontId="1" fillId="0" borderId="0"/>
    <xf numFmtId="0" fontId="1" fillId="0" borderId="0"/>
    <xf numFmtId="0" fontId="1" fillId="0" borderId="0"/>
    <xf numFmtId="0"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0" fontId="1" fillId="0" borderId="0"/>
    <xf numFmtId="0" fontId="1" fillId="0" borderId="0"/>
    <xf numFmtId="0" fontId="1" fillId="0" borderId="0"/>
    <xf numFmtId="0"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19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9"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8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0" fontId="2" fillId="0" borderId="0"/>
    <xf numFmtId="0" fontId="2" fillId="73" borderId="47" applyNumberFormat="0" applyFont="0" applyAlignment="0" applyProtection="0"/>
    <xf numFmtId="179" fontId="2" fillId="0" borderId="0"/>
    <xf numFmtId="0" fontId="2" fillId="73" borderId="47" applyNumberFormat="0" applyFont="0" applyAlignment="0" applyProtection="0"/>
    <xf numFmtId="179" fontId="2" fillId="0" borderId="0"/>
    <xf numFmtId="0" fontId="2" fillId="73" borderId="47" applyNumberFormat="0" applyFont="0" applyAlignment="0" applyProtection="0"/>
    <xf numFmtId="0" fontId="2" fillId="73" borderId="47" applyNumberFormat="0" applyFont="0" applyAlignment="0" applyProtection="0"/>
    <xf numFmtId="180" fontId="2" fillId="0" borderId="0"/>
    <xf numFmtId="179" fontId="2" fillId="0" borderId="0"/>
    <xf numFmtId="0" fontId="2" fillId="73" borderId="47" applyNumberFormat="0" applyFont="0" applyAlignment="0" applyProtection="0"/>
    <xf numFmtId="179" fontId="2" fillId="0" borderId="0"/>
    <xf numFmtId="0" fontId="2" fillId="73" borderId="47" applyNumberFormat="0" applyFont="0" applyAlignment="0" applyProtection="0"/>
    <xf numFmtId="0" fontId="2" fillId="73" borderId="47" applyNumberFormat="0" applyFont="0" applyAlignment="0" applyProtection="0"/>
    <xf numFmtId="180" fontId="2" fillId="0" borderId="0"/>
    <xf numFmtId="0" fontId="2" fillId="73" borderId="47" applyNumberFormat="0" applyFont="0" applyAlignment="0" applyProtection="0"/>
    <xf numFmtId="179" fontId="2" fillId="0" borderId="0"/>
    <xf numFmtId="0" fontId="2" fillId="73" borderId="47" applyNumberFormat="0" applyFont="0" applyAlignment="0" applyProtection="0"/>
    <xf numFmtId="179" fontId="2" fillId="0" borderId="0"/>
    <xf numFmtId="0" fontId="2" fillId="73" borderId="47" applyNumberFormat="0" applyFont="0" applyAlignment="0" applyProtection="0"/>
    <xf numFmtId="0" fontId="2" fillId="73" borderId="47" applyNumberFormat="0" applyFont="0" applyAlignment="0" applyProtection="0"/>
    <xf numFmtId="180" fontId="2" fillId="0" borderId="0"/>
    <xf numFmtId="179" fontId="2" fillId="0" borderId="0"/>
    <xf numFmtId="179"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93" fontId="2" fillId="0" borderId="0" applyFont="0" applyFill="0" applyBorder="0" applyAlignment="0" applyProtection="0"/>
    <xf numFmtId="194" fontId="2" fillId="0" borderId="0" applyFont="0" applyFill="0" applyBorder="0" applyAlignment="0" applyProtection="0"/>
    <xf numFmtId="195" fontId="64" fillId="0" borderId="0">
      <alignment horizontal="left"/>
    </xf>
    <xf numFmtId="0" fontId="2" fillId="0" borderId="0"/>
    <xf numFmtId="0" fontId="2" fillId="0" borderId="0"/>
    <xf numFmtId="179" fontId="2" fillId="0" borderId="0"/>
    <xf numFmtId="3" fontId="2" fillId="74" borderId="3" applyFont="0">
      <alignment horizontal="right" vertical="center"/>
      <protection locked="0"/>
    </xf>
    <xf numFmtId="179" fontId="65" fillId="0" borderId="0"/>
    <xf numFmtId="0" fontId="65" fillId="0" borderId="0"/>
    <xf numFmtId="179"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80"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9" fontId="68" fillId="63" borderId="48" applyNumberFormat="0" applyAlignment="0" applyProtection="0"/>
    <xf numFmtId="180" fontId="68" fillId="63" borderId="48" applyNumberFormat="0" applyAlignment="0" applyProtection="0"/>
    <xf numFmtId="179" fontId="68" fillId="63" borderId="48" applyNumberFormat="0" applyAlignment="0" applyProtection="0"/>
    <xf numFmtId="179" fontId="68" fillId="63" borderId="48" applyNumberFormat="0" applyAlignment="0" applyProtection="0"/>
    <xf numFmtId="180" fontId="68" fillId="63" borderId="48" applyNumberFormat="0" applyAlignment="0" applyProtection="0"/>
    <xf numFmtId="179" fontId="68" fillId="63" borderId="48" applyNumberFormat="0" applyAlignment="0" applyProtection="0"/>
    <xf numFmtId="179" fontId="68" fillId="63" borderId="48" applyNumberFormat="0" applyAlignment="0" applyProtection="0"/>
    <xf numFmtId="180" fontId="68" fillId="63" borderId="48" applyNumberFormat="0" applyAlignment="0" applyProtection="0"/>
    <xf numFmtId="179" fontId="68" fillId="63" borderId="48" applyNumberFormat="0" applyAlignment="0" applyProtection="0"/>
    <xf numFmtId="179" fontId="68" fillId="63" borderId="48" applyNumberFormat="0" applyAlignment="0" applyProtection="0"/>
    <xf numFmtId="180" fontId="68" fillId="63" borderId="48" applyNumberFormat="0" applyAlignment="0" applyProtection="0"/>
    <xf numFmtId="179" fontId="68" fillId="63" borderId="48" applyNumberFormat="0" applyAlignment="0" applyProtection="0"/>
    <xf numFmtId="0" fontId="66" fillId="63" borderId="48" applyNumberFormat="0" applyAlignment="0" applyProtection="0"/>
    <xf numFmtId="0" fontId="8" fillId="0" borderId="0"/>
    <xf numFmtId="186" fontId="20" fillId="0" borderId="0" applyFont="0" applyFill="0" applyBorder="0" applyAlignment="0" applyProtection="0"/>
    <xf numFmtId="196"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82" fontId="20" fillId="0" borderId="0" applyFill="0" applyBorder="0" applyAlignment="0"/>
    <xf numFmtId="183" fontId="20" fillId="0" borderId="0" applyFill="0" applyBorder="0" applyAlignment="0"/>
    <xf numFmtId="182" fontId="20" fillId="0" borderId="0" applyFill="0" applyBorder="0" applyAlignment="0"/>
    <xf numFmtId="187" fontId="20" fillId="0" borderId="0" applyFill="0" applyBorder="0" applyAlignment="0"/>
    <xf numFmtId="183" fontId="20" fillId="0" borderId="0" applyFill="0" applyBorder="0" applyAlignment="0"/>
    <xf numFmtId="179" fontId="2" fillId="0" borderId="0"/>
    <xf numFmtId="0" fontId="2" fillId="0" borderId="0"/>
    <xf numFmtId="179" fontId="2" fillId="0" borderId="0"/>
    <xf numFmtId="197"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8" fontId="2" fillId="69" borderId="3" applyFont="0">
      <alignment horizontal="right" vertical="center"/>
    </xf>
    <xf numFmtId="0" fontId="8" fillId="0" borderId="0"/>
    <xf numFmtId="0" fontId="72" fillId="0" borderId="0"/>
    <xf numFmtId="0" fontId="72" fillId="0" borderId="0"/>
    <xf numFmtId="179" fontId="8" fillId="0" borderId="0"/>
    <xf numFmtId="179"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9" fontId="20" fillId="0" borderId="0" applyFill="0" applyBorder="0" applyAlignment="0"/>
    <xf numFmtId="200" fontId="20" fillId="0" borderId="0" applyFill="0" applyBorder="0" applyAlignment="0"/>
    <xf numFmtId="0" fontId="75" fillId="0" borderId="0">
      <alignment horizontal="center" vertical="top"/>
    </xf>
    <xf numFmtId="0" fontId="76" fillId="0" borderId="0" applyNumberFormat="0" applyFill="0" applyBorder="0" applyAlignment="0" applyProtection="0"/>
    <xf numFmtId="180" fontId="76" fillId="0" borderId="0" applyNumberFormat="0" applyFill="0" applyBorder="0" applyAlignment="0" applyProtection="0"/>
    <xf numFmtId="0" fontId="76" fillId="0" borderId="0" applyNumberFormat="0" applyFill="0" applyBorder="0" applyAlignment="0" applyProtection="0"/>
    <xf numFmtId="179" fontId="76" fillId="0" borderId="0" applyNumberFormat="0" applyFill="0" applyBorder="0" applyAlignment="0" applyProtection="0"/>
    <xf numFmtId="179" fontId="76" fillId="0" borderId="0" applyNumberFormat="0" applyFill="0" applyBorder="0" applyAlignment="0" applyProtection="0"/>
    <xf numFmtId="179" fontId="76" fillId="0" borderId="0" applyNumberFormat="0" applyFill="0" applyBorder="0" applyAlignment="0" applyProtection="0"/>
    <xf numFmtId="180" fontId="76" fillId="0" borderId="0" applyNumberFormat="0" applyFill="0" applyBorder="0" applyAlignment="0" applyProtection="0"/>
    <xf numFmtId="179" fontId="76" fillId="0" borderId="0" applyNumberFormat="0" applyFill="0" applyBorder="0" applyAlignment="0" applyProtection="0"/>
    <xf numFmtId="179" fontId="76" fillId="0" borderId="0" applyNumberFormat="0" applyFill="0" applyBorder="0" applyAlignment="0" applyProtection="0"/>
    <xf numFmtId="180" fontId="76" fillId="0" borderId="0" applyNumberFormat="0" applyFill="0" applyBorder="0" applyAlignment="0" applyProtection="0"/>
    <xf numFmtId="179" fontId="76" fillId="0" borderId="0" applyNumberFormat="0" applyFill="0" applyBorder="0" applyAlignment="0" applyProtection="0"/>
    <xf numFmtId="179" fontId="76" fillId="0" borderId="0" applyNumberFormat="0" applyFill="0" applyBorder="0" applyAlignment="0" applyProtection="0"/>
    <xf numFmtId="180" fontId="76" fillId="0" borderId="0" applyNumberFormat="0" applyFill="0" applyBorder="0" applyAlignment="0" applyProtection="0"/>
    <xf numFmtId="179" fontId="76" fillId="0" borderId="0" applyNumberFormat="0" applyFill="0" applyBorder="0" applyAlignment="0" applyProtection="0"/>
    <xf numFmtId="179" fontId="76" fillId="0" borderId="0" applyNumberFormat="0" applyFill="0" applyBorder="0" applyAlignment="0" applyProtection="0"/>
    <xf numFmtId="180" fontId="76" fillId="0" borderId="0" applyNumberFormat="0" applyFill="0" applyBorder="0" applyAlignment="0" applyProtection="0"/>
    <xf numFmtId="179"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80"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9" fontId="77" fillId="0" borderId="49" applyNumberFormat="0" applyFill="0" applyAlignment="0" applyProtection="0"/>
    <xf numFmtId="180" fontId="77" fillId="0" borderId="49" applyNumberFormat="0" applyFill="0" applyAlignment="0" applyProtection="0"/>
    <xf numFmtId="179" fontId="77" fillId="0" borderId="49" applyNumberFormat="0" applyFill="0" applyAlignment="0" applyProtection="0"/>
    <xf numFmtId="179" fontId="77" fillId="0" borderId="49" applyNumberFormat="0" applyFill="0" applyAlignment="0" applyProtection="0"/>
    <xf numFmtId="180" fontId="77" fillId="0" borderId="49" applyNumberFormat="0" applyFill="0" applyAlignment="0" applyProtection="0"/>
    <xf numFmtId="179" fontId="77" fillId="0" borderId="49" applyNumberFormat="0" applyFill="0" applyAlignment="0" applyProtection="0"/>
    <xf numFmtId="179" fontId="77" fillId="0" borderId="49" applyNumberFormat="0" applyFill="0" applyAlignment="0" applyProtection="0"/>
    <xf numFmtId="180" fontId="77" fillId="0" borderId="49" applyNumberFormat="0" applyFill="0" applyAlignment="0" applyProtection="0"/>
    <xf numFmtId="179" fontId="77" fillId="0" borderId="49" applyNumberFormat="0" applyFill="0" applyAlignment="0" applyProtection="0"/>
    <xf numFmtId="179" fontId="77" fillId="0" borderId="49" applyNumberFormat="0" applyFill="0" applyAlignment="0" applyProtection="0"/>
    <xf numFmtId="180" fontId="77" fillId="0" borderId="49" applyNumberFormat="0" applyFill="0" applyAlignment="0" applyProtection="0"/>
    <xf numFmtId="179" fontId="77" fillId="0" borderId="49" applyNumberFormat="0" applyFill="0" applyAlignment="0" applyProtection="0"/>
    <xf numFmtId="0" fontId="30" fillId="0" borderId="49" applyNumberFormat="0" applyFill="0" applyAlignment="0" applyProtection="0"/>
    <xf numFmtId="0" fontId="8" fillId="0" borderId="50"/>
    <xf numFmtId="195" fontId="64" fillId="0" borderId="0">
      <alignment horizontal="left"/>
    </xf>
    <xf numFmtId="0" fontId="2" fillId="0" borderId="0"/>
    <xf numFmtId="0" fontId="2" fillId="0" borderId="0"/>
    <xf numFmtId="179" fontId="2" fillId="0" borderId="0"/>
    <xf numFmtId="179" fontId="2" fillId="0" borderId="0">
      <alignment horizontal="center" textRotation="90"/>
    </xf>
    <xf numFmtId="0" fontId="2" fillId="0" borderId="0">
      <alignment horizontal="center" textRotation="90"/>
    </xf>
    <xf numFmtId="179" fontId="2" fillId="0" borderId="0">
      <alignment horizontal="center" textRotation="90"/>
    </xf>
    <xf numFmtId="201"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9" fontId="79" fillId="0" borderId="0" applyNumberFormat="0" applyFill="0" applyBorder="0" applyAlignment="0" applyProtection="0"/>
    <xf numFmtId="179" fontId="79" fillId="0" borderId="0" applyNumberFormat="0" applyFill="0" applyBorder="0" applyAlignment="0" applyProtection="0"/>
    <xf numFmtId="180"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9" fontId="79" fillId="0" borderId="0" applyNumberFormat="0" applyFill="0" applyBorder="0" applyAlignment="0" applyProtection="0"/>
    <xf numFmtId="180" fontId="79" fillId="0" borderId="0" applyNumberFormat="0" applyFill="0" applyBorder="0" applyAlignment="0" applyProtection="0"/>
    <xf numFmtId="179" fontId="79" fillId="0" borderId="0" applyNumberFormat="0" applyFill="0" applyBorder="0" applyAlignment="0" applyProtection="0"/>
    <xf numFmtId="179" fontId="79" fillId="0" borderId="0" applyNumberFormat="0" applyFill="0" applyBorder="0" applyAlignment="0" applyProtection="0"/>
    <xf numFmtId="180" fontId="79" fillId="0" borderId="0" applyNumberFormat="0" applyFill="0" applyBorder="0" applyAlignment="0" applyProtection="0"/>
    <xf numFmtId="179" fontId="79" fillId="0" borderId="0" applyNumberFormat="0" applyFill="0" applyBorder="0" applyAlignment="0" applyProtection="0"/>
    <xf numFmtId="179" fontId="79" fillId="0" borderId="0" applyNumberFormat="0" applyFill="0" applyBorder="0" applyAlignment="0" applyProtection="0"/>
    <xf numFmtId="180" fontId="79" fillId="0" borderId="0" applyNumberFormat="0" applyFill="0" applyBorder="0" applyAlignment="0" applyProtection="0"/>
    <xf numFmtId="179" fontId="79" fillId="0" borderId="0" applyNumberFormat="0" applyFill="0" applyBorder="0" applyAlignment="0" applyProtection="0"/>
    <xf numFmtId="179" fontId="79" fillId="0" borderId="0" applyNumberFormat="0" applyFill="0" applyBorder="0" applyAlignment="0" applyProtection="0"/>
    <xf numFmtId="180" fontId="79" fillId="0" borderId="0" applyNumberFormat="0" applyFill="0" applyBorder="0" applyAlignment="0" applyProtection="0"/>
    <xf numFmtId="179"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72" fontId="81" fillId="0" borderId="0" applyFont="0" applyFill="0" applyBorder="0" applyAlignment="0" applyProtection="0"/>
    <xf numFmtId="17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73" fontId="81" fillId="0" borderId="0" applyFont="0" applyFill="0" applyBorder="0" applyAlignment="0" applyProtection="0"/>
    <xf numFmtId="175"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1" fillId="0" borderId="0"/>
    <xf numFmtId="0" fontId="148"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9" fillId="0" borderId="0" applyFont="0" applyFill="0" applyBorder="0" applyAlignment="0" applyProtection="0"/>
    <xf numFmtId="171" fontId="150" fillId="0" borderId="0" applyFont="0" applyFill="0" applyBorder="0" applyAlignment="0" applyProtection="0"/>
    <xf numFmtId="171" fontId="150" fillId="0" borderId="0" applyFont="0" applyFill="0" applyBorder="0" applyAlignment="0" applyProtection="0"/>
    <xf numFmtId="208" fontId="149"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209" fontId="149" fillId="0" borderId="0" applyFont="0" applyFill="0" applyBorder="0" applyAlignment="0" applyProtection="0"/>
    <xf numFmtId="209" fontId="149" fillId="0" borderId="0" applyFont="0" applyFill="0" applyBorder="0" applyAlignment="0" applyProtection="0"/>
    <xf numFmtId="170" fontId="149" fillId="0" borderId="0" applyFont="0" applyFill="0" applyBorder="0" applyAlignment="0" applyProtection="0"/>
    <xf numFmtId="170" fontId="149" fillId="0" borderId="0" applyFont="0" applyFill="0" applyBorder="0" applyAlignment="0" applyProtection="0"/>
    <xf numFmtId="210" fontId="149" fillId="0" borderId="0" applyFont="0" applyFill="0" applyBorder="0" applyAlignment="0" applyProtection="0"/>
    <xf numFmtId="210" fontId="149"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211" fontId="105" fillId="0" borderId="0"/>
    <xf numFmtId="211" fontId="105" fillId="0" borderId="0"/>
    <xf numFmtId="211" fontId="105" fillId="0" borderId="0"/>
    <xf numFmtId="211" fontId="105" fillId="0" borderId="0"/>
    <xf numFmtId="0" fontId="105" fillId="0" borderId="0"/>
    <xf numFmtId="211" fontId="105" fillId="0" borderId="0"/>
    <xf numFmtId="168" fontId="150" fillId="0" borderId="0" applyFont="0" applyFill="0" applyBorder="0" applyAlignment="0" applyProtection="0"/>
    <xf numFmtId="168" fontId="150" fillId="0" borderId="0" applyFont="0" applyFill="0" applyBorder="0" applyAlignment="0" applyProtection="0"/>
    <xf numFmtId="208" fontId="149" fillId="0" borderId="0" applyFont="0" applyFill="0" applyBorder="0" applyAlignment="0" applyProtection="0"/>
    <xf numFmtId="168" fontId="150" fillId="0" borderId="0" applyFont="0" applyFill="0" applyBorder="0" applyAlignment="0" applyProtection="0"/>
    <xf numFmtId="168"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12" fontId="154" fillId="0" borderId="0" applyFont="0" applyFill="0" applyBorder="0" applyAlignment="0" applyProtection="0"/>
    <xf numFmtId="0" fontId="19" fillId="0" borderId="0" applyFont="0" applyFill="0" applyBorder="0" applyAlignment="0" applyProtection="0"/>
    <xf numFmtId="213" fontId="155" fillId="0" borderId="0" applyFont="0" applyFill="0" applyBorder="0" applyAlignment="0" applyProtection="0"/>
    <xf numFmtId="214" fontId="155" fillId="0" borderId="0" applyFont="0" applyFill="0" applyBorder="0" applyAlignment="0" applyProtection="0"/>
    <xf numFmtId="215" fontId="155" fillId="0" borderId="0" applyFont="0" applyFill="0" applyBorder="0" applyAlignment="0" applyProtection="0"/>
    <xf numFmtId="216" fontId="155" fillId="0" borderId="0" applyFont="0" applyFill="0" applyBorder="0" applyAlignment="0" applyProtection="0"/>
    <xf numFmtId="0" fontId="155" fillId="0" borderId="0"/>
    <xf numFmtId="0" fontId="19" fillId="0" borderId="0" applyFont="0" applyFill="0" applyBorder="0" applyAlignment="0" applyProtection="0"/>
    <xf numFmtId="217"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6"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4"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5" borderId="142" quotePrefix="1" applyNumberFormat="0" applyFont="0" applyFill="0" applyBorder="0" applyAlignment="0" applyProtection="0">
      <alignment horizontal="centerContinuous" vertical="justify"/>
      <protection locked="0" hidden="1"/>
    </xf>
    <xf numFmtId="0" fontId="2" fillId="0" borderId="0"/>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84" borderId="0"/>
    <xf numFmtId="0" fontId="2" fillId="84"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4" borderId="0"/>
    <xf numFmtId="0" fontId="2" fillId="84"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4" borderId="0"/>
    <xf numFmtId="0" fontId="2" fillId="0" borderId="0"/>
    <xf numFmtId="0" fontId="2" fillId="84"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84"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4"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4"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4" borderId="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35" fontId="105" fillId="88"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235" fontId="105" fillId="88" borderId="0" applyNumberFormat="0" applyFont="0" applyAlignment="0" applyProtection="0"/>
    <xf numFmtId="0" fontId="105" fillId="89" borderId="0" applyNumberFormat="0" applyFont="0" applyAlignment="0" applyProtection="0"/>
    <xf numFmtId="235" fontId="105" fillId="88"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63" fillId="88"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163" fillId="89"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235" fontId="105" fillId="88"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235" fontId="105" fillId="88" borderId="0" applyNumberFormat="0" applyFont="0" applyAlignment="0" applyProtection="0"/>
    <xf numFmtId="0" fontId="105" fillId="89" borderId="0" applyNumberFormat="0" applyFont="0" applyAlignment="0" applyProtection="0"/>
    <xf numFmtId="235" fontId="105" fillId="88"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105" fillId="89"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72"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87"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48"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90" borderId="0" applyNumberFormat="0" applyFont="0" applyAlignment="0" applyProtection="0"/>
    <xf numFmtId="0" fontId="2" fillId="87"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4"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4"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236"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7"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7"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4" borderId="0"/>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84"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 fillId="0" borderId="0">
      <alignment horizontal="left" wrapText="1"/>
    </xf>
    <xf numFmtId="0" fontId="2" fillId="0" borderId="0">
      <alignment horizontal="left" wrapText="1"/>
    </xf>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4" borderId="0"/>
    <xf numFmtId="0" fontId="29" fillId="0" borderId="0">
      <alignment vertical="top"/>
    </xf>
    <xf numFmtId="0" fontId="29" fillId="0" borderId="0">
      <alignment vertical="top"/>
    </xf>
    <xf numFmtId="0" fontId="2" fillId="84" borderId="0"/>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5" borderId="142" quotePrefix="1" applyNumberFormat="0" applyFont="0" applyFill="0" applyBorder="0" applyAlignment="0" applyProtection="0">
      <alignment horizontal="centerContinuous" vertical="justify"/>
      <protection locked="0" hidden="1"/>
    </xf>
    <xf numFmtId="0" fontId="2" fillId="84" borderId="0"/>
    <xf numFmtId="0" fontId="2" fillId="0" borderId="0">
      <alignment horizontal="left" wrapText="1"/>
    </xf>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4" borderId="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7" fillId="0" borderId="144" applyNumberFormat="0" applyFill="0" applyProtection="0">
      <alignment horizontal="center"/>
    </xf>
    <xf numFmtId="0" fontId="167"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5" borderId="142" quotePrefix="1" applyNumberFormat="0" applyFont="0" applyFill="0" applyBorder="0" applyAlignment="0" applyProtection="0">
      <alignment horizontal="centerContinuous" vertical="justify"/>
      <protection locked="0" hidden="1"/>
    </xf>
    <xf numFmtId="0" fontId="158" fillId="86" borderId="142"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4" borderId="0"/>
    <xf numFmtId="0" fontId="2" fillId="0" borderId="0"/>
    <xf numFmtId="0" fontId="2" fillId="84" borderId="0"/>
    <xf numFmtId="0" fontId="2" fillId="0" borderId="0"/>
    <xf numFmtId="0" fontId="2" fillId="84" borderId="0"/>
    <xf numFmtId="0" fontId="2" fillId="0" borderId="0"/>
    <xf numFmtId="0" fontId="2" fillId="84"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4" fillId="0" borderId="0" applyFill="0" applyBorder="0" applyAlignment="0" applyProtection="0"/>
    <xf numFmtId="245" fontId="174" fillId="0" borderId="0" applyFill="0" applyBorder="0" applyAlignment="0" applyProtection="0"/>
    <xf numFmtId="245"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5" fillId="0" borderId="68"/>
    <xf numFmtId="0" fontId="161"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169"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38"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1"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7" fillId="0" borderId="76"/>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4"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5"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0"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3"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6"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44"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45"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50"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0"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2" borderId="0" applyNumberFormat="0" applyBorder="0" applyAlignment="0" applyProtection="0"/>
    <xf numFmtId="0" fontId="14" fillId="102" borderId="0" applyNumberFormat="0" applyBorder="0" applyAlignment="0" applyProtection="0"/>
    <xf numFmtId="0" fontId="12" fillId="102"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4" fillId="90" borderId="0" applyNumberFormat="0" applyBorder="0" applyAlignment="0" applyProtection="0"/>
    <xf numFmtId="0" fontId="12" fillId="90"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0" fontId="180" fillId="0" borderId="0" applyNumberForma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0" fontId="181" fillId="95"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7" borderId="127" applyNumberFormat="0" applyFont="0" applyAlignment="0"/>
    <xf numFmtId="3" fontId="182" fillId="87" borderId="127" applyNumberFormat="0" applyFont="0" applyAlignment="0"/>
    <xf numFmtId="3" fontId="182" fillId="87" borderId="127" applyNumberFormat="0" applyFont="0" applyAlignment="0"/>
    <xf numFmtId="3" fontId="182" fillId="87" borderId="127" applyNumberFormat="0" applyFont="0" applyAlignment="0"/>
    <xf numFmtId="3" fontId="182" fillId="87" borderId="127"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253" fontId="180" fillId="106" borderId="127" applyNumberFormat="0" applyFill="0" applyBorder="0" applyAlignment="0" applyProtection="0"/>
    <xf numFmtId="0"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0"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253" fontId="180" fillId="106" borderId="127" applyNumberFormat="0" applyFill="0" applyBorder="0" applyAlignment="0" applyProtection="0"/>
    <xf numFmtId="0" fontId="180" fillId="106" borderId="127" applyNumberFormat="0" applyFill="0" applyBorder="0" applyAlignment="0" applyProtection="0"/>
    <xf numFmtId="0" fontId="183"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7" fillId="92"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7" borderId="147" applyNumberFormat="0" applyAlignment="0" applyProtection="0"/>
    <xf numFmtId="0" fontId="184" fillId="107" borderId="147" applyNumberFormat="0" applyAlignment="0" applyProtection="0"/>
    <xf numFmtId="0" fontId="185" fillId="0" borderId="0" applyNumberFormat="0" applyFill="0" applyAlignment="0"/>
    <xf numFmtId="0" fontId="186" fillId="0" borderId="148" applyNumberFormat="0" applyFont="0" applyFill="0" applyAlignment="0"/>
    <xf numFmtId="254"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187" fillId="107" borderId="0" applyNumberFormat="0" applyBorder="0">
      <alignment horizontal="center" vertical="center"/>
    </xf>
    <xf numFmtId="0" fontId="21" fillId="63" borderId="149" applyNumberFormat="0" applyAlignment="0" applyProtection="0"/>
    <xf numFmtId="0" fontId="188" fillId="0" borderId="0" applyNumberFormat="0" applyFill="0" applyBorder="0" applyAlignment="0">
      <alignment horizontal="right"/>
    </xf>
    <xf numFmtId="38" fontId="189" fillId="108"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09"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0" fillId="110" borderId="0" applyNumberFormat="0" applyBorder="0" applyAlignment="0" applyProtection="0"/>
    <xf numFmtId="0" fontId="191" fillId="109"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1" fillId="110" borderId="0" applyNumberFormat="0" applyBorder="0" applyAlignment="0" applyProtection="0"/>
    <xf numFmtId="0" fontId="190" fillId="110"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61" fillId="0" borderId="0" applyFont="0" applyFill="0" applyBorder="0" applyAlignment="0" applyProtection="0"/>
    <xf numFmtId="256" fontId="192" fillId="0" borderId="0"/>
    <xf numFmtId="0" fontId="193" fillId="0" borderId="150"/>
    <xf numFmtId="257" fontId="2" fillId="0" borderId="0"/>
    <xf numFmtId="0" fontId="193" fillId="0" borderId="151"/>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7" borderId="152">
      <alignment horizontal="center" vertical="center"/>
    </xf>
    <xf numFmtId="0" fontId="184" fillId="107" borderId="152">
      <alignment horizontal="center" vertical="center"/>
    </xf>
    <xf numFmtId="0" fontId="197" fillId="0" borderId="0" applyProtection="0">
      <alignment horizontal="center"/>
    </xf>
    <xf numFmtId="0" fontId="197" fillId="0" borderId="0" applyProtection="0">
      <alignment horizontal="center"/>
    </xf>
    <xf numFmtId="170" fontId="2" fillId="0" borderId="0">
      <alignment horizontal="right"/>
      <protection locked="0"/>
    </xf>
    <xf numFmtId="170" fontId="2" fillId="0" borderId="0">
      <alignment horizontal="right"/>
      <protection locked="0"/>
    </xf>
    <xf numFmtId="170" fontId="2" fillId="0" borderId="0">
      <alignment horizontal="right"/>
      <protection locked="0"/>
    </xf>
    <xf numFmtId="170" fontId="2" fillId="0" borderId="0">
      <alignment horizontal="right"/>
      <protection locked="0"/>
    </xf>
    <xf numFmtId="170" fontId="2" fillId="0" borderId="0">
      <alignment horizontal="right"/>
      <protection locked="0"/>
    </xf>
    <xf numFmtId="170" fontId="2" fillId="0" borderId="0">
      <alignment horizontal="right"/>
      <protection locked="0"/>
    </xf>
    <xf numFmtId="170" fontId="2" fillId="0" borderId="0">
      <alignment horizontal="right"/>
      <protection locked="0"/>
    </xf>
    <xf numFmtId="170"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83" fontId="161" fillId="0" borderId="0">
      <alignment vertical="top"/>
    </xf>
    <xf numFmtId="183" fontId="161" fillId="0" borderId="0">
      <alignment vertical="top"/>
    </xf>
    <xf numFmtId="183" fontId="161" fillId="0" borderId="0">
      <alignment vertical="top"/>
    </xf>
    <xf numFmtId="0" fontId="45" fillId="0" borderId="0" applyNumberFormat="0" applyFill="0" applyBorder="0" applyProtection="0">
      <alignment horizontal="right"/>
    </xf>
    <xf numFmtId="183" fontId="200" fillId="0" borderId="0">
      <alignment horizontal="right"/>
    </xf>
    <xf numFmtId="183" fontId="200" fillId="0" borderId="0">
      <alignment horizontal="right"/>
    </xf>
    <xf numFmtId="183" fontId="200" fillId="0" borderId="0">
      <alignment horizontal="right"/>
    </xf>
    <xf numFmtId="0" fontId="200" fillId="0" borderId="0">
      <alignment horizontal="left"/>
    </xf>
    <xf numFmtId="0" fontId="201" fillId="74" borderId="0" applyNumberFormat="0" applyBorder="0" applyAlignment="0" applyProtection="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2" fillId="72" borderId="0"/>
    <xf numFmtId="0" fontId="202" fillId="0" borderId="1" applyNumberFormat="0" applyFont="0" applyFill="0" applyAlignment="0" applyProtection="0"/>
    <xf numFmtId="0" fontId="202" fillId="0" borderId="153" applyNumberFormat="0" applyFont="0" applyFill="0" applyAlignment="0" applyProtection="0"/>
    <xf numFmtId="0" fontId="150" fillId="0" borderId="111" applyNumberFormat="0" applyFont="0" applyFill="0" applyAlignment="0" applyProtection="0"/>
    <xf numFmtId="0" fontId="150" fillId="0" borderId="111"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68" applyNumberFormat="0" applyFont="0" applyFill="0" applyAlignment="0" applyProtection="0"/>
    <xf numFmtId="0" fontId="150" fillId="0" borderId="68"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0" fontId="2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0"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3" fontId="8"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4" fontId="203"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174"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5" fontId="203"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4" fillId="108" borderId="149" applyNumberFormat="0" applyAlignment="0" applyProtection="0"/>
    <xf numFmtId="0" fontId="146" fillId="8" borderId="32" applyNumberFormat="0" applyAlignment="0" applyProtection="0"/>
    <xf numFmtId="3" fontId="45" fillId="41" borderId="70">
      <protection hidden="1"/>
    </xf>
    <xf numFmtId="0" fontId="204" fillId="108"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04" fillId="108"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8" borderId="149" applyNumberFormat="0" applyAlignment="0" applyProtection="0"/>
    <xf numFmtId="0" fontId="204" fillId="108"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41" fontId="19" fillId="111" borderId="0" applyNumberFormat="0" applyFont="0" applyBorder="0" applyAlignment="0">
      <protection locked="0"/>
    </xf>
    <xf numFmtId="41" fontId="19" fillId="111"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24" fillId="112"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70" applyBorder="0"/>
    <xf numFmtId="266" fontId="206"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2" borderId="40" applyNumberFormat="0" applyAlignment="0" applyProtection="0"/>
    <xf numFmtId="0" fontId="26" fillId="112" borderId="40" applyNumberFormat="0" applyAlignment="0" applyProtection="0"/>
    <xf numFmtId="0" fontId="26" fillId="112" borderId="40" applyNumberFormat="0" applyAlignment="0" applyProtection="0"/>
    <xf numFmtId="0" fontId="26" fillId="112"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57"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9"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48"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90" borderId="0" applyNumberFormat="0" applyBorder="0" applyAlignment="0" applyProtection="0"/>
    <xf numFmtId="0" fontId="12" fillId="4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62"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227" fontId="209" fillId="0" borderId="154"/>
    <xf numFmtId="207" fontId="210" fillId="0" borderId="0" applyFont="0" applyFill="0" applyBorder="0" applyAlignment="0" applyProtection="0"/>
    <xf numFmtId="0" fontId="211" fillId="0" borderId="0"/>
    <xf numFmtId="0" fontId="211" fillId="0" borderId="0"/>
    <xf numFmtId="0" fontId="211" fillId="0" borderId="0"/>
    <xf numFmtId="0" fontId="211" fillId="0" borderId="0"/>
    <xf numFmtId="267" fontId="2" fillId="0" borderId="0"/>
    <xf numFmtId="267" fontId="2" fillId="0" borderId="0"/>
    <xf numFmtId="267" fontId="2" fillId="0" borderId="0"/>
    <xf numFmtId="267" fontId="2" fillId="0" borderId="0"/>
    <xf numFmtId="223" fontId="212" fillId="0" borderId="0">
      <alignment horizontal="right" vertical="center" wrapText="1"/>
    </xf>
    <xf numFmtId="223" fontId="212" fillId="0" borderId="0">
      <alignment horizontal="right" vertical="center" wrapText="1"/>
    </xf>
    <xf numFmtId="223" fontId="212"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174"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3" fillId="0" borderId="0" applyFont="0" applyFill="0" applyBorder="0" applyAlignment="0" applyProtection="0">
      <alignment horizontal="right"/>
    </xf>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9"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3"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5"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27" fontId="149" fillId="0" borderId="0" applyFont="0" applyFill="0" applyBorder="0" applyAlignment="0" applyProtection="0"/>
    <xf numFmtId="227" fontId="149" fillId="0" borderId="0" applyFont="0" applyFill="0" applyBorder="0" applyAlignment="0" applyProtection="0"/>
    <xf numFmtId="3" fontId="210" fillId="0" borderId="138">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0" borderId="0" applyBorder="0">
      <alignment horizontal="left"/>
    </xf>
    <xf numFmtId="0" fontId="217" fillId="113"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10"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83" fontId="218" fillId="0" borderId="0" applyFill="0" applyBorder="0">
      <alignment horizontal="left"/>
    </xf>
    <xf numFmtId="0" fontId="219" fillId="114"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31" applyNumberFormat="0" applyFill="0" applyBorder="0" applyAlignment="0" applyProtection="0">
      <alignment horizontal="center"/>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3" fontId="223" fillId="0" borderId="156" applyNumberFormat="0" applyAlignment="0">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3" fontId="210" fillId="0" borderId="138">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 fillId="0" borderId="0" applyFont="0" applyFill="0" applyBorder="0" applyAlignment="0" applyProtection="0"/>
    <xf numFmtId="271" fontId="224" fillId="0" borderId="0"/>
    <xf numFmtId="172"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10" fillId="0" borderId="138">
      <alignment vertical="center"/>
    </xf>
    <xf numFmtId="204" fontId="2" fillId="0" borderId="0" applyFont="0" applyFill="0" applyBorder="0" applyAlignment="0" applyProtection="0"/>
    <xf numFmtId="204" fontId="2" fillId="0" borderId="0" applyFont="0" applyFill="0" applyBorder="0" applyAlignment="0" applyProtection="0"/>
    <xf numFmtId="172"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3" fontId="210" fillId="0" borderId="138">
      <alignment vertical="center"/>
    </xf>
    <xf numFmtId="166" fontId="2" fillId="0" borderId="0" applyFont="0" applyFill="0" applyBorder="0" applyAlignment="0" applyProtection="0"/>
    <xf numFmtId="166" fontId="2" fillId="0" borderId="0" applyFont="0" applyFill="0" applyBorder="0" applyAlignment="0" applyProtection="0"/>
    <xf numFmtId="172" fontId="2" fillId="0" borderId="0" applyFont="0" applyFill="0" applyBorder="0" applyAlignment="0" applyProtection="0"/>
    <xf numFmtId="261"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27"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3" fillId="0" borderId="0" applyFont="0" applyFill="0" applyBorder="0" applyAlignment="0" applyProtection="0">
      <alignment horizontal="right"/>
    </xf>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73" fontId="163" fillId="0" borderId="0" applyFont="0" applyFill="0" applyBorder="0" applyAlignment="0" applyProtection="0">
      <alignment horizontal="right"/>
    </xf>
    <xf numFmtId="273" fontId="163" fillId="0" borderId="0" applyFont="0" applyFill="0" applyBorder="0" applyProtection="0"/>
    <xf numFmtId="273" fontId="163" fillId="0" borderId="0" applyFont="0" applyFill="0" applyBorder="0" applyProtection="0"/>
    <xf numFmtId="167" fontId="2" fillId="0" borderId="0" applyFont="0" applyFill="0" applyBorder="0" applyAlignment="0" applyProtection="0"/>
    <xf numFmtId="273" fontId="163" fillId="0" borderId="0" applyFont="0" applyFill="0" applyBorder="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167" fontId="2" fillId="0" borderId="0" applyFont="0" applyFill="0" applyBorder="0" applyAlignment="0" applyProtection="0"/>
    <xf numFmtId="3" fontId="210" fillId="0" borderId="138">
      <alignment vertical="center"/>
    </xf>
    <xf numFmtId="3" fontId="210" fillId="0" borderId="138">
      <alignment vertical="center"/>
    </xf>
    <xf numFmtId="273" fontId="163" fillId="0" borderId="0" applyFont="0" applyFill="0" applyBorder="0" applyProtection="0"/>
    <xf numFmtId="167" fontId="2" fillId="0" borderId="0" applyFont="0" applyFill="0" applyBorder="0" applyAlignment="0" applyProtection="0"/>
    <xf numFmtId="167" fontId="2" fillId="0" borderId="0" applyFont="0" applyFill="0" applyBorder="0" applyAlignment="0" applyProtection="0"/>
    <xf numFmtId="273" fontId="163" fillId="0" borderId="0" applyFont="0" applyFill="0" applyBorder="0" applyProtection="0"/>
    <xf numFmtId="3" fontId="210" fillId="0" borderId="138">
      <alignment vertical="center"/>
    </xf>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167" fontId="2" fillId="0" borderId="0" applyFont="0" applyFill="0" applyBorder="0" applyAlignment="0" applyProtection="0"/>
    <xf numFmtId="167"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167"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167" fontId="2" fillId="0" borderId="0" applyFont="0" applyFill="0" applyBorder="0" applyAlignment="0" applyProtection="0"/>
    <xf numFmtId="3" fontId="210" fillId="0" borderId="138">
      <alignment vertical="center"/>
    </xf>
    <xf numFmtId="273" fontId="163" fillId="0" borderId="0" applyFont="0" applyFill="0" applyBorder="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273" fontId="163" fillId="0" borderId="0" applyFont="0" applyFill="0" applyBorder="0" applyProtection="0"/>
    <xf numFmtId="167" fontId="2" fillId="0" borderId="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67" fontId="2"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3" fontId="210" fillId="0" borderId="138">
      <alignment vertical="center"/>
    </xf>
    <xf numFmtId="3" fontId="210" fillId="0" borderId="138">
      <alignment vertical="center"/>
    </xf>
    <xf numFmtId="274" fontId="225" fillId="0" borderId="0"/>
    <xf numFmtId="0" fontId="2" fillId="0" borderId="0" applyNumberFormat="0" applyFont="0" applyFill="0" applyBorder="0" applyAlignment="0" applyProtection="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 fillId="0" borderId="0" applyNumberFormat="0" applyFont="0" applyFill="0" applyBorder="0" applyAlignment="0" applyProtection="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5"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10" fillId="0" borderId="138">
      <alignment vertical="center"/>
    </xf>
    <xf numFmtId="0" fontId="188" fillId="0" borderId="0" applyNumberFormat="0" applyBorder="0" applyAlignment="0">
      <alignment horizontal="center"/>
    </xf>
    <xf numFmtId="0" fontId="188" fillId="116" borderId="0" applyNumberFormat="0" applyBorder="0" applyAlignment="0">
      <alignment horizontal="center"/>
    </xf>
    <xf numFmtId="0" fontId="184" fillId="117" borderId="0" applyNumberFormat="0" applyBorder="0" applyAlignment="0"/>
    <xf numFmtId="0" fontId="227" fillId="117" borderId="0">
      <alignment horizontal="centerContinuous"/>
    </xf>
    <xf numFmtId="0" fontId="2" fillId="0" borderId="0" applyNumberFormat="0" applyFont="0" applyFill="0" applyBorder="0" applyAlignment="0" applyProtection="0"/>
    <xf numFmtId="0" fontId="2" fillId="92" borderId="0" applyNumberFormat="0" applyBorder="0" applyAlignment="0" applyProtection="0"/>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28" fillId="118" borderId="106" applyNumberFormat="0" applyBorder="0">
      <alignment horizontal="left"/>
    </xf>
    <xf numFmtId="0" fontId="228" fillId="118" borderId="106" applyNumberFormat="0" applyBorder="0">
      <alignment horizontal="left"/>
    </xf>
    <xf numFmtId="3" fontId="210" fillId="0" borderId="138">
      <alignment vertical="center"/>
    </xf>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0" fontId="228" fillId="118" borderId="106" applyNumberFormat="0" applyBorder="0">
      <alignment horizontal="left"/>
    </xf>
    <xf numFmtId="3" fontId="210" fillId="0" borderId="138">
      <alignment vertical="center"/>
    </xf>
    <xf numFmtId="14" fontId="229" fillId="0" borderId="0"/>
    <xf numFmtId="277" fontId="212" fillId="0" borderId="0">
      <alignment horizontal="left" vertical="center" wrapText="1"/>
    </xf>
    <xf numFmtId="277" fontId="212" fillId="0" borderId="0">
      <alignment horizontal="left" vertical="center" wrapText="1"/>
    </xf>
    <xf numFmtId="277"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8">
      <alignment vertical="center"/>
    </xf>
    <xf numFmtId="0" fontId="212" fillId="0" borderId="0">
      <alignment horizontal="left" vertical="center" wrapText="1"/>
    </xf>
    <xf numFmtId="3" fontId="210" fillId="0" borderId="138">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9"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8">
      <alignment vertical="center"/>
    </xf>
    <xf numFmtId="22" fontId="29" fillId="0" borderId="0" applyFill="0" applyBorder="0" applyAlignment="0"/>
    <xf numFmtId="3" fontId="210"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8">
      <alignment vertical="center"/>
    </xf>
    <xf numFmtId="183" fontId="202" fillId="0" borderId="0" applyFont="0" applyFill="0" applyBorder="0" applyProtection="0">
      <alignment horizontal="right"/>
    </xf>
    <xf numFmtId="190"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30"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0" fontId="232"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33" fillId="119"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33" fillId="119"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34" fillId="120"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3"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4"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17" fontId="238" fillId="116"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39"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19"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91" fontId="240" fillId="0" borderId="0">
      <alignment horizontal="right" vertical="top"/>
    </xf>
    <xf numFmtId="292" fontId="241" fillId="0" borderId="0" applyBorder="0">
      <alignment horizontal="right" vertical="top"/>
    </xf>
    <xf numFmtId="292" fontId="241" fillId="0" borderId="0" applyBorder="0">
      <alignment horizontal="right" vertical="top"/>
    </xf>
    <xf numFmtId="3" fontId="210" fillId="0" borderId="138">
      <alignment vertical="center"/>
    </xf>
    <xf numFmtId="293" fontId="20" fillId="0" borderId="0">
      <alignment horizontal="right" vertical="top"/>
    </xf>
    <xf numFmtId="294" fontId="156" fillId="0" borderId="0" applyBorder="0">
      <alignment horizontal="right" vertical="top"/>
    </xf>
    <xf numFmtId="294" fontId="156" fillId="0" borderId="0" applyBorder="0">
      <alignment horizontal="right" vertical="top"/>
    </xf>
    <xf numFmtId="3" fontId="210" fillId="0" borderId="138">
      <alignment vertical="center"/>
    </xf>
    <xf numFmtId="293" fontId="240" fillId="0" borderId="0">
      <alignment horizontal="right" vertical="top"/>
    </xf>
    <xf numFmtId="294" fontId="241" fillId="0" borderId="0" applyBorder="0">
      <alignment horizontal="right" vertical="top"/>
    </xf>
    <xf numFmtId="294" fontId="241" fillId="0" borderId="0" applyBorder="0">
      <alignment horizontal="right" vertical="top"/>
    </xf>
    <xf numFmtId="3" fontId="210"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6" fillId="0" borderId="0" applyFill="0" applyBorder="0">
      <alignment horizontal="right" vertical="top"/>
    </xf>
    <xf numFmtId="218" fontId="156" fillId="0" borderId="0" applyFill="0" applyBorder="0">
      <alignment horizontal="right" vertical="top"/>
    </xf>
    <xf numFmtId="3" fontId="210" fillId="0" borderId="138">
      <alignment vertical="center"/>
    </xf>
    <xf numFmtId="297" fontId="20" fillId="0" borderId="0" applyFill="0" applyBorder="0">
      <alignment horizontal="right" vertical="top"/>
    </xf>
    <xf numFmtId="298" fontId="156" fillId="0" borderId="0" applyFill="0" applyBorder="0">
      <alignment horizontal="right" vertical="top"/>
    </xf>
    <xf numFmtId="298" fontId="156" fillId="0" borderId="0" applyFill="0" applyBorder="0">
      <alignment horizontal="right" vertical="top"/>
    </xf>
    <xf numFmtId="3" fontId="210" fillId="0" borderId="138">
      <alignment vertical="center"/>
    </xf>
    <xf numFmtId="299" fontId="20" fillId="0" borderId="0" applyFill="0" applyBorder="0">
      <alignment horizontal="right" vertical="top"/>
    </xf>
    <xf numFmtId="300" fontId="156" fillId="0" borderId="0" applyFill="0" applyBorder="0">
      <alignment horizontal="right" vertical="top"/>
    </xf>
    <xf numFmtId="300" fontId="156" fillId="0" borderId="0" applyFill="0" applyBorder="0">
      <alignment horizontal="right" vertical="top"/>
    </xf>
    <xf numFmtId="3" fontId="210" fillId="0" borderId="138">
      <alignment vertical="center"/>
    </xf>
    <xf numFmtId="301" fontId="20" fillId="0" borderId="0" applyFill="0" applyBorder="0">
      <alignment horizontal="right" vertical="top"/>
    </xf>
    <xf numFmtId="302" fontId="156" fillId="0" borderId="0" applyFill="0" applyBorder="0">
      <alignment horizontal="right" vertical="top"/>
    </xf>
    <xf numFmtId="302" fontId="156" fillId="0" borderId="0" applyFill="0" applyBorder="0">
      <alignment horizontal="right" vertical="top"/>
    </xf>
    <xf numFmtId="3" fontId="210" fillId="0" borderId="138">
      <alignment vertical="center"/>
    </xf>
    <xf numFmtId="0" fontId="242" fillId="0" borderId="0">
      <alignment horizontal="left"/>
    </xf>
    <xf numFmtId="0" fontId="243" fillId="0" borderId="0">
      <alignment horizontal="center"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3" fontId="244"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right"/>
    </xf>
    <xf numFmtId="303" fontId="244" fillId="0" borderId="159">
      <alignment horizontal="right"/>
    </xf>
    <xf numFmtId="303" fontId="244" fillId="0" borderId="159">
      <alignment horizontal="right"/>
    </xf>
    <xf numFmtId="0" fontId="2" fillId="0" borderId="0" applyNumberFormat="0" applyFont="0" applyFill="0" applyBorder="0" applyAlignment="0" applyProtection="0"/>
    <xf numFmtId="0" fontId="245" fillId="0" borderId="0">
      <alignment vertical="center"/>
    </xf>
    <xf numFmtId="304" fontId="245" fillId="0" borderId="0">
      <alignment horizontal="left" vertical="center"/>
    </xf>
    <xf numFmtId="305" fontId="246" fillId="0" borderId="0">
      <alignment vertical="center"/>
    </xf>
    <xf numFmtId="0" fontId="42" fillId="0" borderId="0">
      <alignment vertical="center"/>
    </xf>
    <xf numFmtId="303" fontId="244"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left"/>
    </xf>
    <xf numFmtId="303" fontId="244" fillId="0" borderId="159">
      <alignment horizontal="left"/>
    </xf>
    <xf numFmtId="0" fontId="2" fillId="0" borderId="0" applyNumberFormat="0" applyFont="0" applyFill="0" applyBorder="0" applyAlignment="0" applyProtection="0"/>
    <xf numFmtId="303" fontId="218" fillId="0" borderId="0" applyFill="0" applyBorder="0">
      <alignment vertical="top"/>
    </xf>
    <xf numFmtId="303" fontId="229" fillId="0" borderId="0" applyFill="0" applyBorder="0" applyProtection="0">
      <alignment vertical="top"/>
    </xf>
    <xf numFmtId="303" fontId="247" fillId="0" borderId="0">
      <alignment vertical="top"/>
    </xf>
    <xf numFmtId="303" fontId="156" fillId="0" borderId="0">
      <alignment horizontal="center"/>
    </xf>
    <xf numFmtId="303" fontId="248"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8" fillId="0" borderId="159">
      <alignment horizontal="center"/>
    </xf>
    <xf numFmtId="303" fontId="248"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81" fillId="0" borderId="0"/>
    <xf numFmtId="30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10" fillId="0" borderId="138">
      <alignment vertical="center"/>
    </xf>
    <xf numFmtId="303"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8">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4" borderId="70">
      <alignment horizontal="centerContinuous"/>
    </xf>
    <xf numFmtId="0" fontId="166" fillId="0" borderId="63" applyNumberFormat="0" applyFill="0" applyBorder="0" applyAlignment="0"/>
    <xf numFmtId="306" fontId="254" fillId="0" borderId="0"/>
    <xf numFmtId="0" fontId="2" fillId="0" borderId="0" applyNumberFormat="0" applyFont="0" applyFill="0" applyBorder="0" applyAlignment="0" applyProtection="0"/>
    <xf numFmtId="0" fontId="10" fillId="0" borderId="0"/>
    <xf numFmtId="38" fontId="202" fillId="0" borderId="0"/>
    <xf numFmtId="307" fontId="255"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10" fillId="0" borderId="138">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301" fontId="258" fillId="68" borderId="0" applyNumberFormat="0" applyBorder="0" applyAlignment="0" applyProtection="0"/>
    <xf numFmtId="3" fontId="210" fillId="0" borderId="138">
      <alignment vertical="center"/>
    </xf>
    <xf numFmtId="0" fontId="259" fillId="121"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60" fillId="0" borderId="0">
      <alignment horizontal="centerContinuous" vertical="center"/>
    </xf>
    <xf numFmtId="310" fontId="2" fillId="0" borderId="0" applyFont="0" applyFill="0" applyBorder="0" applyAlignment="0" applyProtection="0"/>
    <xf numFmtId="0" fontId="219" fillId="114" borderId="0">
      <alignment horizontal="left"/>
    </xf>
    <xf numFmtId="1" fontId="261" fillId="0" borderId="161">
      <alignment horizontal="left"/>
    </xf>
    <xf numFmtId="254"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2"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9" fontId="174" fillId="122" borderId="0" applyNumberFormat="0" applyBorder="0" applyAlignment="0" applyProtection="0"/>
    <xf numFmtId="0" fontId="2" fillId="0" borderId="0" applyNumberFormat="0" applyFont="0" applyFill="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74" fillId="123"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45" fillId="112"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2" borderId="129" applyAlignment="0" applyProtection="0"/>
    <xf numFmtId="0" fontId="45" fillId="112"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45" fillId="68" borderId="141"/>
    <xf numFmtId="0" fontId="2" fillId="124" borderId="106" applyNumberFormat="0" applyFont="0" applyBorder="0" applyAlignment="0"/>
    <xf numFmtId="0" fontId="2" fillId="124" borderId="106" applyNumberFormat="0" applyFont="0" applyBorder="0" applyAlignment="0"/>
    <xf numFmtId="0" fontId="2" fillId="124" borderId="106" applyNumberFormat="0" applyFont="0" applyBorder="0" applyAlignment="0"/>
    <xf numFmtId="0" fontId="2" fillId="124" borderId="106" applyNumberFormat="0" applyFont="0" applyBorder="0" applyAlignment="0"/>
    <xf numFmtId="0" fontId="2" fillId="124"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8" fillId="110" borderId="0" applyBorder="0" applyAlignment="0"/>
    <xf numFmtId="312"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1" fillId="125" borderId="128"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5" borderId="128" applyNumberFormat="0" applyFont="0" applyBorder="0" applyAlignment="0">
      <alignment horizontal="centerContinuous"/>
    </xf>
    <xf numFmtId="0" fontId="41" fillId="125" borderId="128" applyNumberFormat="0" applyFont="0" applyBorder="0" applyAlignment="0">
      <alignment horizontal="centerContinuous"/>
    </xf>
    <xf numFmtId="0" fontId="41" fillId="125" borderId="128" applyNumberFormat="0" applyFont="0" applyBorder="0" applyAlignment="0">
      <alignment horizontal="centerContinuous"/>
    </xf>
    <xf numFmtId="0" fontId="41" fillId="125" borderId="128"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64" fillId="108"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63" applyNumberFormat="0" applyFill="0" applyAlignment="0" applyProtection="0"/>
    <xf numFmtId="0" fontId="267" fillId="0" borderId="163" applyNumberFormat="0" applyFill="0" applyAlignment="0" applyProtection="0"/>
    <xf numFmtId="0" fontId="267" fillId="0" borderId="163"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4" applyNumberFormat="0" applyFill="0" applyAlignment="0" applyProtection="0"/>
    <xf numFmtId="0" fontId="269" fillId="0" borderId="164" applyNumberFormat="0" applyFill="0" applyAlignment="0" applyProtection="0"/>
    <xf numFmtId="0" fontId="269" fillId="0" borderId="164"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36" fillId="126"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4" fillId="12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58" fillId="0" borderId="0" applyNumberFormat="0" applyBorder="0" applyAlignment="0" applyProtection="0"/>
    <xf numFmtId="301" fontId="258" fillId="0" borderId="0" applyNumberFormat="0" applyBorder="0" applyAlignment="0" applyProtection="0"/>
    <xf numFmtId="3" fontId="210" fillId="0" borderId="138">
      <alignment vertical="center"/>
    </xf>
    <xf numFmtId="37" fontId="45" fillId="0" borderId="0"/>
    <xf numFmtId="301" fontId="45" fillId="0" borderId="0"/>
    <xf numFmtId="3" fontId="210" fillId="0" borderId="138">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4"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6"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6" borderId="127" applyNumberFormat="0" applyBorder="0" applyAlignment="0" applyProtection="0"/>
    <xf numFmtId="0" fontId="10" fillId="0" borderId="0"/>
    <xf numFmtId="10" fontId="19" fillId="106" borderId="127" applyNumberFormat="0" applyBorder="0" applyAlignment="0" applyProtection="0"/>
    <xf numFmtId="10" fontId="19" fillId="106" borderId="127" applyNumberFormat="0" applyBorder="0" applyAlignment="0" applyProtection="0"/>
    <xf numFmtId="10" fontId="19" fillId="106" borderId="127" applyNumberFormat="0" applyBorder="0" applyAlignment="0" applyProtection="0"/>
    <xf numFmtId="10" fontId="19" fillId="106" borderId="127" applyNumberFormat="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2" fillId="0" borderId="76">
      <protection locked="0"/>
    </xf>
    <xf numFmtId="0" fontId="272"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2" fillId="87" borderId="165">
      <alignment horizontal="right" vertical="center"/>
      <protection locked="0"/>
    </xf>
    <xf numFmtId="316" fontId="272" fillId="87" borderId="165">
      <alignment horizontal="right" vertical="center"/>
      <protection locked="0"/>
    </xf>
    <xf numFmtId="316" fontId="272" fillId="87" borderId="165">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 fontId="234" fillId="128"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71" borderId="127" applyFont="0" applyAlignment="0">
      <protection locked="0"/>
    </xf>
    <xf numFmtId="0" fontId="10" fillId="0" borderId="0"/>
    <xf numFmtId="0" fontId="10" fillId="0" borderId="0"/>
    <xf numFmtId="3" fontId="210"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108" borderId="0" applyNumberFormat="0" applyBorder="0" applyProtection="0">
      <alignment horizontal="center"/>
    </xf>
    <xf numFmtId="0" fontId="2" fillId="108"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84" fillId="53" borderId="0" applyNumberFormat="0" applyBorder="0" applyProtection="0">
      <alignment horizontal="center"/>
    </xf>
    <xf numFmtId="320"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1" fontId="2" fillId="0" borderId="0" applyFont="0" applyFill="0" applyBorder="0" applyAlignment="0" applyProtection="0"/>
    <xf numFmtId="322"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23" fontId="161"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23" fontId="229" fillId="95"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9" fillId="95"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8" fillId="92"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75" fontId="37" fillId="68" borderId="0" applyNumberFormat="0" applyFont="0" applyBorder="0" applyAlignment="0"/>
    <xf numFmtId="0" fontId="2" fillId="68" borderId="0"/>
    <xf numFmtId="325"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9" applyAlignment="0" applyProtection="0">
      <alignment horizontal="centerContinuous"/>
    </xf>
    <xf numFmtId="19" fontId="281" fillId="0" borderId="139" applyAlignment="0" applyProtection="0">
      <alignment horizontal="centerContinuous"/>
    </xf>
    <xf numFmtId="3" fontId="210"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73"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41" fontId="2" fillId="0" borderId="0" applyFont="0" applyFill="0" applyBorder="0" applyAlignment="0" applyProtection="0"/>
    <xf numFmtId="173" fontId="2" fillId="0" borderId="0" applyFont="0" applyFill="0" applyBorder="0" applyAlignment="0" applyProtection="0"/>
    <xf numFmtId="0" fontId="2" fillId="0" borderId="0" applyNumberFormat="0" applyFont="0" applyFill="0" applyBorder="0" applyAlignment="0" applyProtection="0"/>
    <xf numFmtId="175" fontId="6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10"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4" borderId="0">
      <alignment horizontal="left"/>
    </xf>
    <xf numFmtId="10" fontId="9" fillId="129" borderId="106" applyBorder="0">
      <alignment horizontal="center"/>
      <protection locked="0"/>
    </xf>
    <xf numFmtId="10" fontId="9" fillId="129" borderId="106" applyBorder="0">
      <alignment horizontal="center"/>
      <protection locked="0"/>
    </xf>
    <xf numFmtId="10" fontId="9" fillId="129" borderId="106" applyBorder="0">
      <alignment horizontal="center"/>
      <protection locked="0"/>
    </xf>
    <xf numFmtId="10" fontId="9" fillId="129" borderId="106" applyBorder="0">
      <alignment horizontal="center"/>
      <protection locked="0"/>
    </xf>
    <xf numFmtId="10" fontId="9" fillId="129" borderId="106" applyBorder="0">
      <alignment horizontal="center"/>
      <protection locked="0"/>
    </xf>
    <xf numFmtId="0" fontId="10" fillId="0" borderId="0"/>
    <xf numFmtId="2" fontId="234" fillId="106"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72" fontId="29" fillId="0" borderId="0" applyFont="0" applyFill="0" applyBorder="0" applyAlignment="0" applyProtection="0"/>
    <xf numFmtId="174" fontId="29" fillId="0" borderId="0" applyFont="0" applyFill="0" applyBorder="0" applyAlignment="0" applyProtection="0"/>
    <xf numFmtId="0" fontId="10" fillId="0" borderId="0"/>
    <xf numFmtId="0" fontId="10" fillId="0" borderId="0"/>
    <xf numFmtId="0" fontId="10" fillId="0" borderId="0"/>
    <xf numFmtId="327" fontId="161" fillId="0" borderId="0" applyFont="0" applyFill="0" applyBorder="0" applyAlignment="0" applyProtection="0"/>
    <xf numFmtId="38" fontId="29" fillId="108"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0" borderId="140" applyNumberFormat="0" applyFill="0" applyBorder="0" applyAlignment="0"/>
    <xf numFmtId="17" fontId="45" fillId="130" borderId="140" applyNumberFormat="0" applyFill="0" applyBorder="0" applyAlignment="0"/>
    <xf numFmtId="3" fontId="210" fillId="0" borderId="138">
      <alignment vertical="center"/>
    </xf>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30" fontId="212" fillId="0" borderId="0">
      <alignment horizontal="right" vertical="center" wrapText="1"/>
    </xf>
    <xf numFmtId="331"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7" fontId="283" fillId="0" borderId="0"/>
    <xf numFmtId="301" fontId="283"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38" fillId="69" borderId="127" applyNumberFormat="0" applyFont="0" applyBorder="0" applyAlignment="0">
      <alignment horizontal="centerContinuous"/>
    </xf>
    <xf numFmtId="0" fontId="45" fillId="108" borderId="0" applyNumberFormat="0" applyFont="0" applyFill="0" applyBorder="0" applyAlignment="0"/>
    <xf numFmtId="0" fontId="10" fillId="0" borderId="0"/>
    <xf numFmtId="0" fontId="10" fillId="0" borderId="0"/>
    <xf numFmtId="0" fontId="183" fillId="0" borderId="0"/>
    <xf numFmtId="10" fontId="29" fillId="108"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84" fillId="103" borderId="130">
      <alignment horizontal="center" vertical="top" wrapText="1"/>
    </xf>
    <xf numFmtId="0" fontId="284" fillId="103" borderId="130">
      <alignment horizontal="center" vertical="top" wrapText="1"/>
    </xf>
    <xf numFmtId="0" fontId="284" fillId="103" borderId="130">
      <alignment horizontal="center" vertical="top" wrapText="1"/>
    </xf>
    <xf numFmtId="0" fontId="284" fillId="103"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1" borderId="130">
      <alignment horizontal="center" vertical="top"/>
    </xf>
    <xf numFmtId="0" fontId="284" fillId="131"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31"/>
    <xf numFmtId="0" fontId="285"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1" borderId="130">
      <alignment horizontal="center" vertical="top" wrapText="1"/>
    </xf>
    <xf numFmtId="0" fontId="284" fillId="131" borderId="130">
      <alignment horizontal="center" vertical="top" wrapText="1"/>
    </xf>
    <xf numFmtId="0" fontId="284" fillId="131" borderId="130">
      <alignment horizontal="center" vertical="top" wrapText="1"/>
    </xf>
    <xf numFmtId="0" fontId="284" fillId="131"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1" borderId="129">
      <alignment horizontal="center" vertical="center"/>
    </xf>
    <xf numFmtId="0" fontId="284" fillId="131" borderId="129">
      <alignment horizontal="center" vertical="center"/>
    </xf>
    <xf numFmtId="0" fontId="2" fillId="0" borderId="0" applyNumberFormat="0" applyFont="0" applyFill="0" applyBorder="0" applyAlignment="0" applyProtection="0"/>
    <xf numFmtId="0" fontId="284" fillId="131" borderId="130">
      <alignment horizontal="center" vertical="center"/>
    </xf>
    <xf numFmtId="0" fontId="284" fillId="131" borderId="130">
      <alignment horizontal="center" vertical="center"/>
    </xf>
    <xf numFmtId="0" fontId="284" fillId="131" borderId="130">
      <alignment horizontal="center" vertical="center"/>
    </xf>
    <xf numFmtId="0" fontId="284" fillId="131" borderId="130">
      <alignment horizontal="center" vertical="center"/>
    </xf>
    <xf numFmtId="0" fontId="2" fillId="0" borderId="0" applyNumberFormat="0" applyFont="0" applyFill="0" applyBorder="0" applyAlignment="0" applyProtection="0"/>
    <xf numFmtId="0" fontId="284" fillId="103" borderId="128">
      <alignment horizontal="center" vertical="center"/>
    </xf>
    <xf numFmtId="0" fontId="284" fillId="103" borderId="128">
      <alignment horizontal="center" vertical="center"/>
    </xf>
    <xf numFmtId="0" fontId="284" fillId="103" borderId="128">
      <alignment horizontal="center" vertical="center"/>
    </xf>
    <xf numFmtId="0" fontId="284" fillId="103"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3" borderId="129">
      <alignment horizontal="center" vertical="center"/>
    </xf>
    <xf numFmtId="0" fontId="284" fillId="103" borderId="129">
      <alignment horizontal="center" vertical="center"/>
    </xf>
    <xf numFmtId="0" fontId="2" fillId="0" borderId="0" applyNumberFormat="0" applyFont="0" applyFill="0" applyBorder="0" applyAlignment="0" applyProtection="0"/>
    <xf numFmtId="0" fontId="284" fillId="103" borderId="130">
      <alignment horizontal="center" vertical="center"/>
    </xf>
    <xf numFmtId="0" fontId="284" fillId="103" borderId="130">
      <alignment horizontal="center" vertical="center"/>
    </xf>
    <xf numFmtId="0" fontId="284" fillId="103" borderId="130">
      <alignment horizontal="center" vertical="center"/>
    </xf>
    <xf numFmtId="0" fontId="284" fillId="103"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87"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6"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238" fillId="0" borderId="76" applyNumberFormat="0" applyBorder="0" applyAlignment="0" applyProtection="0">
      <alignment horizontal="right"/>
      <protection locked="0"/>
    </xf>
    <xf numFmtId="0" fontId="186" fillId="132"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8"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68" applyNumberFormat="0" applyAlignment="0" applyProtection="0"/>
    <xf numFmtId="0" fontId="66" fillId="108" borderId="168" applyNumberFormat="0" applyAlignment="0" applyProtection="0"/>
    <xf numFmtId="0" fontId="2" fillId="0" borderId="0" applyNumberFormat="0" applyFont="0" applyFill="0" applyBorder="0" applyAlignment="0" applyProtection="0"/>
    <xf numFmtId="0" fontId="66" fillId="108"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68" applyNumberFormat="0" applyAlignment="0" applyProtection="0"/>
    <xf numFmtId="0" fontId="66" fillId="108" borderId="168" applyNumberFormat="0" applyAlignment="0" applyProtection="0"/>
    <xf numFmtId="0" fontId="2" fillId="0" borderId="0" applyNumberFormat="0" applyFont="0" applyFill="0" applyBorder="0" applyAlignment="0" applyProtection="0"/>
    <xf numFmtId="0" fontId="66" fillId="108"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8" borderId="168" applyNumberFormat="0" applyAlignment="0" applyProtection="0"/>
    <xf numFmtId="0" fontId="66" fillId="108"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4" fontId="234" fillId="133"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38"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89" fillId="134"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0" borderId="76" applyNumberFormat="0" applyFont="0" applyBorder="0" applyAlignment="0" applyProtection="0">
      <alignment horizontal="center"/>
    </xf>
    <xf numFmtId="0" fontId="19" fillId="130"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9" fillId="95" borderId="76" applyNumberFormat="0" applyFont="0" applyBorder="0" applyAlignment="0" applyProtection="0">
      <alignment horizontal="center"/>
    </xf>
    <xf numFmtId="0" fontId="19" fillId="95"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61"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54"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5" fillId="91"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96" fillId="0" borderId="0" applyNumberFormat="0" applyFill="0" applyBorder="0" applyAlignment="0" applyProtection="0"/>
    <xf numFmtId="301" fontId="296" fillId="0" borderId="0" applyNumberFormat="0" applyFill="0" applyBorder="0" applyAlignment="0" applyProtection="0"/>
    <xf numFmtId="3" fontId="210" fillId="0" borderId="138">
      <alignment vertical="center"/>
    </xf>
    <xf numFmtId="0" fontId="10" fillId="0" borderId="0"/>
    <xf numFmtId="0" fontId="178" fillId="11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 fillId="94" borderId="127" applyFont="0">
      <alignment horizontal="right" vertical="center"/>
      <protection locked="0"/>
    </xf>
    <xf numFmtId="3" fontId="2" fillId="94" borderId="127" applyFont="0">
      <alignment horizontal="right" vertical="center"/>
      <protection locked="0"/>
    </xf>
    <xf numFmtId="3" fontId="2" fillId="94" borderId="127" applyFont="0">
      <alignment horizontal="right" vertical="center"/>
      <protection locked="0"/>
    </xf>
    <xf numFmtId="3" fontId="2" fillId="94" borderId="127" applyFont="0">
      <alignment horizontal="right" vertical="center"/>
      <protection locked="0"/>
    </xf>
    <xf numFmtId="3" fontId="2" fillId="94" borderId="127" applyFont="0">
      <alignment horizontal="right" vertical="center"/>
      <protection locked="0"/>
    </xf>
    <xf numFmtId="344" fontId="64" fillId="0" borderId="0" applyNumberFormat="0" applyFill="0" applyBorder="0" applyAlignment="0" applyProtection="0">
      <alignment horizontal="left"/>
    </xf>
    <xf numFmtId="173"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200" fillId="0" borderId="0"/>
    <xf numFmtId="0" fontId="10" fillId="0" borderId="0"/>
    <xf numFmtId="38" fontId="297" fillId="0" borderId="0">
      <alignment horizontal="center"/>
    </xf>
    <xf numFmtId="0" fontId="10" fillId="0" borderId="0"/>
    <xf numFmtId="0" fontId="298"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77" fontId="299"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7" borderId="168" applyNumberFormat="0" applyProtection="0">
      <alignment vertical="center"/>
    </xf>
    <xf numFmtId="4" fontId="29" fillId="87" borderId="168" applyNumberFormat="0" applyProtection="0">
      <alignment vertical="center"/>
    </xf>
    <xf numFmtId="4" fontId="29" fillId="87" borderId="168" applyNumberFormat="0" applyProtection="0">
      <alignment vertical="center"/>
    </xf>
    <xf numFmtId="4" fontId="29" fillId="87" borderId="168" applyNumberFormat="0" applyProtection="0">
      <alignment vertical="center"/>
    </xf>
    <xf numFmtId="4" fontId="29" fillId="87" borderId="168" applyNumberFormat="0" applyProtection="0">
      <alignment vertical="center"/>
    </xf>
    <xf numFmtId="4" fontId="300" fillId="87" borderId="168" applyNumberFormat="0" applyProtection="0">
      <alignment vertical="center"/>
    </xf>
    <xf numFmtId="4" fontId="300" fillId="87" borderId="168" applyNumberFormat="0" applyProtection="0">
      <alignment vertical="center"/>
    </xf>
    <xf numFmtId="4" fontId="300" fillId="87" borderId="168" applyNumberFormat="0" applyProtection="0">
      <alignment vertical="center"/>
    </xf>
    <xf numFmtId="4" fontId="300" fillId="87" borderId="168" applyNumberFormat="0" applyProtection="0">
      <alignment vertical="center"/>
    </xf>
    <xf numFmtId="4" fontId="300" fillId="87" borderId="168" applyNumberFormat="0" applyProtection="0">
      <alignment vertical="center"/>
    </xf>
    <xf numFmtId="4" fontId="29" fillId="87" borderId="168" applyNumberFormat="0" applyProtection="0">
      <alignment horizontal="left" vertical="center" indent="1"/>
    </xf>
    <xf numFmtId="4" fontId="29" fillId="87" borderId="168" applyNumberFormat="0" applyProtection="0">
      <alignment horizontal="left" vertical="center" indent="1"/>
    </xf>
    <xf numFmtId="4" fontId="29" fillId="87" borderId="168" applyNumberFormat="0" applyProtection="0">
      <alignment horizontal="left" vertical="center" indent="1"/>
    </xf>
    <xf numFmtId="4" fontId="29" fillId="87" borderId="168" applyNumberFormat="0" applyProtection="0">
      <alignment horizontal="left" vertical="center" indent="1"/>
    </xf>
    <xf numFmtId="4" fontId="29" fillId="87" borderId="168" applyNumberFormat="0" applyProtection="0">
      <alignment horizontal="left" vertical="center" indent="1"/>
    </xf>
    <xf numFmtId="4" fontId="29" fillId="87" borderId="168" applyNumberFormat="0" applyProtection="0">
      <alignment horizontal="left" vertical="center" indent="1"/>
    </xf>
    <xf numFmtId="4" fontId="29" fillId="87" borderId="168" applyNumberFormat="0" applyProtection="0">
      <alignment horizontal="left" vertical="center" indent="1"/>
    </xf>
    <xf numFmtId="4" fontId="29" fillId="87" borderId="168" applyNumberFormat="0" applyProtection="0">
      <alignment horizontal="left" vertical="center" indent="1"/>
    </xf>
    <xf numFmtId="4" fontId="29" fillId="87" borderId="168" applyNumberFormat="0" applyProtection="0">
      <alignment horizontal="left" vertical="center" indent="1"/>
    </xf>
    <xf numFmtId="4" fontId="29" fillId="87"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4" fontId="29" fillId="92" borderId="168" applyNumberFormat="0" applyProtection="0">
      <alignment horizontal="right" vertical="center"/>
    </xf>
    <xf numFmtId="4" fontId="29" fillId="92" borderId="168" applyNumberFormat="0" applyProtection="0">
      <alignment horizontal="right" vertical="center"/>
    </xf>
    <xf numFmtId="4" fontId="29" fillId="92" borderId="168" applyNumberFormat="0" applyProtection="0">
      <alignment horizontal="right" vertical="center"/>
    </xf>
    <xf numFmtId="4" fontId="29" fillId="92" borderId="168" applyNumberFormat="0" applyProtection="0">
      <alignment horizontal="right" vertical="center"/>
    </xf>
    <xf numFmtId="4" fontId="29" fillId="92" borderId="168" applyNumberFormat="0" applyProtection="0">
      <alignment horizontal="right" vertical="center"/>
    </xf>
    <xf numFmtId="4" fontId="29" fillId="96" borderId="168" applyNumberFormat="0" applyProtection="0">
      <alignment horizontal="right" vertical="center"/>
    </xf>
    <xf numFmtId="4" fontId="29" fillId="96" borderId="168" applyNumberFormat="0" applyProtection="0">
      <alignment horizontal="right" vertical="center"/>
    </xf>
    <xf numFmtId="4" fontId="29" fillId="96" borderId="168" applyNumberFormat="0" applyProtection="0">
      <alignment horizontal="right" vertical="center"/>
    </xf>
    <xf numFmtId="4" fontId="29" fillId="96" borderId="168" applyNumberFormat="0" applyProtection="0">
      <alignment horizontal="right" vertical="center"/>
    </xf>
    <xf numFmtId="4" fontId="29" fillId="96" borderId="168" applyNumberFormat="0" applyProtection="0">
      <alignment horizontal="right" vertical="center"/>
    </xf>
    <xf numFmtId="4" fontId="29" fillId="103" borderId="168" applyNumberFormat="0" applyProtection="0">
      <alignment horizontal="right" vertical="center"/>
    </xf>
    <xf numFmtId="4" fontId="29" fillId="103" borderId="168" applyNumberFormat="0" applyProtection="0">
      <alignment horizontal="right" vertical="center"/>
    </xf>
    <xf numFmtId="4" fontId="29" fillId="103" borderId="168" applyNumberFormat="0" applyProtection="0">
      <alignment horizontal="right" vertical="center"/>
    </xf>
    <xf numFmtId="4" fontId="29" fillId="103" borderId="168" applyNumberFormat="0" applyProtection="0">
      <alignment horizontal="right" vertical="center"/>
    </xf>
    <xf numFmtId="4" fontId="29" fillId="103"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101" borderId="168" applyNumberFormat="0" applyProtection="0">
      <alignment horizontal="right" vertical="center"/>
    </xf>
    <xf numFmtId="4" fontId="29" fillId="101" borderId="168" applyNumberFormat="0" applyProtection="0">
      <alignment horizontal="right" vertical="center"/>
    </xf>
    <xf numFmtId="4" fontId="29" fillId="101" borderId="168" applyNumberFormat="0" applyProtection="0">
      <alignment horizontal="right" vertical="center"/>
    </xf>
    <xf numFmtId="4" fontId="29" fillId="101" borderId="168" applyNumberFormat="0" applyProtection="0">
      <alignment horizontal="right" vertical="center"/>
    </xf>
    <xf numFmtId="4" fontId="29" fillId="101"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35" borderId="168" applyNumberFormat="0" applyProtection="0">
      <alignment horizontal="right" vertical="center"/>
    </xf>
    <xf numFmtId="4" fontId="29" fillId="135" borderId="168" applyNumberFormat="0" applyProtection="0">
      <alignment horizontal="right" vertical="center"/>
    </xf>
    <xf numFmtId="4" fontId="29" fillId="135" borderId="168" applyNumberFormat="0" applyProtection="0">
      <alignment horizontal="right" vertical="center"/>
    </xf>
    <xf numFmtId="4" fontId="29" fillId="135" borderId="168" applyNumberFormat="0" applyProtection="0">
      <alignment horizontal="right" vertical="center"/>
    </xf>
    <xf numFmtId="4" fontId="29" fillId="135"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189" fillId="136" borderId="168" applyNumberFormat="0" applyProtection="0">
      <alignment horizontal="left" vertical="center" indent="1"/>
    </xf>
    <xf numFmtId="4" fontId="189" fillId="136" borderId="168" applyNumberFormat="0" applyProtection="0">
      <alignment horizontal="left" vertical="center" indent="1"/>
    </xf>
    <xf numFmtId="4" fontId="189" fillId="136" borderId="168" applyNumberFormat="0" applyProtection="0">
      <alignment horizontal="left" vertical="center" indent="1"/>
    </xf>
    <xf numFmtId="4" fontId="189" fillId="136" borderId="168" applyNumberFormat="0" applyProtection="0">
      <alignment horizontal="left" vertical="center" indent="1"/>
    </xf>
    <xf numFmtId="4" fontId="189" fillId="136" borderId="168" applyNumberFormat="0" applyProtection="0">
      <alignment horizontal="left" vertical="center" indent="1"/>
    </xf>
    <xf numFmtId="4" fontId="29" fillId="137" borderId="175" applyNumberFormat="0" applyProtection="0">
      <alignment horizontal="left" vertical="center" indent="1"/>
    </xf>
    <xf numFmtId="4" fontId="29" fillId="137" borderId="175" applyNumberFormat="0" applyProtection="0">
      <alignment horizontal="left" vertical="center" indent="1"/>
    </xf>
    <xf numFmtId="4" fontId="29" fillId="137" borderId="175" applyNumberFormat="0" applyProtection="0">
      <alignment horizontal="left" vertical="center" indent="1"/>
    </xf>
    <xf numFmtId="4" fontId="29" fillId="137" borderId="175" applyNumberFormat="0" applyProtection="0">
      <alignment horizontal="left" vertical="center" indent="1"/>
    </xf>
    <xf numFmtId="4" fontId="29" fillId="137" borderId="175" applyNumberFormat="0" applyProtection="0">
      <alignment horizontal="left" vertical="center" indent="1"/>
    </xf>
    <xf numFmtId="4" fontId="301" fillId="138" borderId="0"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4" fontId="29" fillId="137" borderId="168" applyNumberFormat="0" applyProtection="0">
      <alignment horizontal="left" vertical="center" indent="1"/>
    </xf>
    <xf numFmtId="4" fontId="29" fillId="137" borderId="168" applyNumberFormat="0" applyProtection="0">
      <alignment horizontal="left" vertical="center" indent="1"/>
    </xf>
    <xf numFmtId="4" fontId="29" fillId="137" borderId="168" applyNumberFormat="0" applyProtection="0">
      <alignment horizontal="left" vertical="center" indent="1"/>
    </xf>
    <xf numFmtId="4" fontId="29" fillId="137" borderId="168" applyNumberFormat="0" applyProtection="0">
      <alignment horizontal="left" vertical="center" indent="1"/>
    </xf>
    <xf numFmtId="4" fontId="29" fillId="137" borderId="168" applyNumberFormat="0" applyProtection="0">
      <alignment horizontal="left" vertical="center" indent="1"/>
    </xf>
    <xf numFmtId="4" fontId="29" fillId="139" borderId="168" applyNumberFormat="0" applyProtection="0">
      <alignment horizontal="left" vertical="center" indent="1"/>
    </xf>
    <xf numFmtId="4" fontId="29" fillId="139" borderId="168" applyNumberFormat="0" applyProtection="0">
      <alignment horizontal="left" vertical="center" indent="1"/>
    </xf>
    <xf numFmtId="4" fontId="29" fillId="139" borderId="168" applyNumberFormat="0" applyProtection="0">
      <alignment horizontal="left" vertical="center" indent="1"/>
    </xf>
    <xf numFmtId="4" fontId="29" fillId="139" borderId="168" applyNumberFormat="0" applyProtection="0">
      <alignment horizontal="left" vertical="center" indent="1"/>
    </xf>
    <xf numFmtId="4" fontId="29"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2" fillId="139" borderId="168" applyNumberFormat="0" applyProtection="0">
      <alignment horizontal="left" vertical="center" indent="1"/>
    </xf>
    <xf numFmtId="0" fontId="45" fillId="132"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2" borderId="176" applyNumberFormat="0" applyProtection="0">
      <alignment horizontal="left" vertical="center" indent="1"/>
    </xf>
    <xf numFmtId="0" fontId="45" fillId="132" borderId="176" applyNumberFormat="0" applyProtection="0">
      <alignment horizontal="left" vertical="center" indent="1"/>
    </xf>
    <xf numFmtId="0" fontId="2" fillId="0" borderId="0" applyNumberFormat="0" applyFont="0" applyFill="0" applyBorder="0" applyAlignment="0" applyProtection="0"/>
    <xf numFmtId="0" fontId="2" fillId="112" borderId="168" applyNumberFormat="0" applyProtection="0">
      <alignment horizontal="left" vertical="center" indent="1"/>
    </xf>
    <xf numFmtId="0" fontId="2" fillId="112" borderId="168" applyNumberFormat="0" applyProtection="0">
      <alignment horizontal="left" vertical="center" indent="1"/>
    </xf>
    <xf numFmtId="0" fontId="2" fillId="112" borderId="168" applyNumberFormat="0" applyProtection="0">
      <alignment horizontal="left" vertical="center" indent="1"/>
    </xf>
    <xf numFmtId="0" fontId="2" fillId="112" borderId="168" applyNumberFormat="0" applyProtection="0">
      <alignment horizontal="left" vertical="center" indent="1"/>
    </xf>
    <xf numFmtId="0" fontId="2" fillId="112"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4" fontId="29" fillId="106" borderId="168" applyNumberFormat="0" applyProtection="0">
      <alignment vertical="center"/>
    </xf>
    <xf numFmtId="4" fontId="29" fillId="106" borderId="168" applyNumberFormat="0" applyProtection="0">
      <alignment vertical="center"/>
    </xf>
    <xf numFmtId="4" fontId="29" fillId="106" borderId="168" applyNumberFormat="0" applyProtection="0">
      <alignment vertical="center"/>
    </xf>
    <xf numFmtId="4" fontId="29" fillId="106" borderId="168" applyNumberFormat="0" applyProtection="0">
      <alignment vertical="center"/>
    </xf>
    <xf numFmtId="4" fontId="29" fillId="106" borderId="168" applyNumberFormat="0" applyProtection="0">
      <alignment vertical="center"/>
    </xf>
    <xf numFmtId="4" fontId="300" fillId="106" borderId="168" applyNumberFormat="0" applyProtection="0">
      <alignment vertical="center"/>
    </xf>
    <xf numFmtId="4" fontId="300" fillId="106" borderId="168" applyNumberFormat="0" applyProtection="0">
      <alignment vertical="center"/>
    </xf>
    <xf numFmtId="4" fontId="300" fillId="106" borderId="168" applyNumberFormat="0" applyProtection="0">
      <alignment vertical="center"/>
    </xf>
    <xf numFmtId="4" fontId="300" fillId="106" borderId="168" applyNumberFormat="0" applyProtection="0">
      <alignment vertical="center"/>
    </xf>
    <xf numFmtId="4" fontId="300" fillId="106" borderId="168" applyNumberFormat="0" applyProtection="0">
      <alignment vertical="center"/>
    </xf>
    <xf numFmtId="4" fontId="29" fillId="106" borderId="168" applyNumberFormat="0" applyProtection="0">
      <alignment horizontal="left" vertical="center" indent="1"/>
    </xf>
    <xf numFmtId="4" fontId="29" fillId="106" borderId="168" applyNumberFormat="0" applyProtection="0">
      <alignment horizontal="left" vertical="center" indent="1"/>
    </xf>
    <xf numFmtId="4" fontId="29" fillId="106" borderId="168" applyNumberFormat="0" applyProtection="0">
      <alignment horizontal="left" vertical="center" indent="1"/>
    </xf>
    <xf numFmtId="4" fontId="29" fillId="106" borderId="168" applyNumberFormat="0" applyProtection="0">
      <alignment horizontal="left" vertical="center" indent="1"/>
    </xf>
    <xf numFmtId="4" fontId="29" fillId="106" borderId="168" applyNumberFormat="0" applyProtection="0">
      <alignment horizontal="left" vertical="center" indent="1"/>
    </xf>
    <xf numFmtId="4" fontId="29" fillId="106" borderId="168" applyNumberFormat="0" applyProtection="0">
      <alignment horizontal="left" vertical="center" indent="1"/>
    </xf>
    <xf numFmtId="4" fontId="29" fillId="106" borderId="168" applyNumberFormat="0" applyProtection="0">
      <alignment horizontal="left" vertical="center" indent="1"/>
    </xf>
    <xf numFmtId="4" fontId="29" fillId="106" borderId="168" applyNumberFormat="0" applyProtection="0">
      <alignment horizontal="left" vertical="center" indent="1"/>
    </xf>
    <xf numFmtId="4" fontId="29" fillId="106" borderId="168" applyNumberFormat="0" applyProtection="0">
      <alignment horizontal="left" vertical="center" indent="1"/>
    </xf>
    <xf numFmtId="4" fontId="29" fillId="106" borderId="168" applyNumberFormat="0" applyProtection="0">
      <alignment horizontal="left" vertical="center" indent="1"/>
    </xf>
    <xf numFmtId="346" fontId="29" fillId="130" borderId="176" applyProtection="0">
      <alignment horizontal="right" vertical="center"/>
    </xf>
    <xf numFmtId="346" fontId="29" fillId="130"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0" borderId="176" applyProtection="0">
      <alignment horizontal="right" vertical="center"/>
    </xf>
    <xf numFmtId="346" fontId="29" fillId="130" borderId="176" applyProtection="0">
      <alignment horizontal="right" vertical="center"/>
    </xf>
    <xf numFmtId="346" fontId="29" fillId="130"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 fontId="300" fillId="137" borderId="168" applyNumberFormat="0" applyProtection="0">
      <alignment horizontal="right" vertical="center"/>
    </xf>
    <xf numFmtId="4" fontId="300" fillId="137" borderId="168" applyNumberFormat="0" applyProtection="0">
      <alignment horizontal="right" vertical="center"/>
    </xf>
    <xf numFmtId="4" fontId="300" fillId="137" borderId="168" applyNumberFormat="0" applyProtection="0">
      <alignment horizontal="right" vertical="center"/>
    </xf>
    <xf numFmtId="4" fontId="300" fillId="137" borderId="168" applyNumberFormat="0" applyProtection="0">
      <alignment horizontal="right" vertical="center"/>
    </xf>
    <xf numFmtId="4" fontId="300" fillId="137" borderId="168" applyNumberFormat="0" applyProtection="0">
      <alignment horizontal="right" vertical="center"/>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2" fillId="91" borderId="168" applyNumberFormat="0" applyProtection="0">
      <alignment horizontal="left" vertical="center" indent="1"/>
    </xf>
    <xf numFmtId="0" fontId="302" fillId="0" borderId="0"/>
    <xf numFmtId="4" fontId="207" fillId="137" borderId="168" applyNumberFormat="0" applyProtection="0">
      <alignment horizontal="right" vertical="center"/>
    </xf>
    <xf numFmtId="4" fontId="207" fillId="137" borderId="168" applyNumberFormat="0" applyProtection="0">
      <alignment horizontal="right" vertical="center"/>
    </xf>
    <xf numFmtId="4" fontId="207" fillId="137" borderId="168" applyNumberFormat="0" applyProtection="0">
      <alignment horizontal="right" vertical="center"/>
    </xf>
    <xf numFmtId="4" fontId="207" fillId="137" borderId="168" applyNumberFormat="0" applyProtection="0">
      <alignment horizontal="right" vertical="center"/>
    </xf>
    <xf numFmtId="4" fontId="207" fillId="137"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303" fillId="0" borderId="0"/>
    <xf numFmtId="347" fontId="161" fillId="0" borderId="0"/>
    <xf numFmtId="348" fontId="161" fillId="0" borderId="0"/>
    <xf numFmtId="0" fontId="211" fillId="0" borderId="27"/>
    <xf numFmtId="0" fontId="304"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0" borderId="0"/>
    <xf numFmtId="0" fontId="306" fillId="140" borderId="0"/>
    <xf numFmtId="0" fontId="307" fillId="140" borderId="177">
      <alignment horizontal="right"/>
    </xf>
    <xf numFmtId="0" fontId="307" fillId="140" borderId="0"/>
    <xf numFmtId="0" fontId="305" fillId="69" borderId="177">
      <protection locked="0"/>
    </xf>
    <xf numFmtId="0" fontId="305" fillId="140" borderId="0"/>
    <xf numFmtId="0" fontId="308" fillId="71" borderId="0"/>
    <xf numFmtId="0" fontId="308" fillId="97" borderId="0"/>
    <xf numFmtId="0" fontId="308" fillId="98"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9" fillId="0" borderId="0">
      <alignment horizontal="right"/>
    </xf>
    <xf numFmtId="0" fontId="232" fillId="0" borderId="0"/>
    <xf numFmtId="176" fontId="202" fillId="141" borderId="0" applyNumberFormat="0" applyFont="0"/>
    <xf numFmtId="0" fontId="161" fillId="142" borderId="0" applyNumberFormat="0" applyFont="0" applyBorder="0" applyAlignment="0" applyProtection="0"/>
    <xf numFmtId="352" fontId="309"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98" fontId="2" fillId="69" borderId="127" applyFont="0">
      <alignment horizontal="right"/>
    </xf>
    <xf numFmtId="0" fontId="10" fillId="0" borderId="0"/>
    <xf numFmtId="198" fontId="2" fillId="69" borderId="127" applyFont="0">
      <alignment horizontal="right"/>
    </xf>
    <xf numFmtId="0" fontId="2" fillId="0" borderId="0" applyNumberFormat="0" applyFont="0" applyFill="0" applyBorder="0" applyAlignment="0" applyProtection="0"/>
    <xf numFmtId="198" fontId="2" fillId="69" borderId="127" applyFont="0">
      <alignment horizontal="right"/>
    </xf>
    <xf numFmtId="198" fontId="2" fillId="69" borderId="127" applyFont="0">
      <alignment horizontal="right"/>
    </xf>
    <xf numFmtId="198" fontId="2" fillId="69" borderId="127" applyFont="0">
      <alignment horizontal="right"/>
    </xf>
    <xf numFmtId="198"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98" fontId="2" fillId="69" borderId="127" applyFont="0">
      <alignment horizontal="right"/>
    </xf>
    <xf numFmtId="198" fontId="2" fillId="69" borderId="127" applyFont="0">
      <alignment horizontal="right"/>
    </xf>
    <xf numFmtId="198" fontId="2" fillId="69" borderId="127" applyFont="0">
      <alignment horizontal="right"/>
    </xf>
    <xf numFmtId="198"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7" fontId="310" fillId="0" borderId="0">
      <alignment horizontal="right"/>
    </xf>
    <xf numFmtId="0" fontId="2" fillId="0" borderId="0" applyNumberFormat="0" applyFont="0" applyFill="0" applyBorder="0" applyAlignment="0" applyProtection="0"/>
    <xf numFmtId="0" fontId="10" fillId="0" borderId="0"/>
    <xf numFmtId="0" fontId="10" fillId="0" borderId="0"/>
    <xf numFmtId="17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4" borderId="178" applyNumberFormat="0" applyBorder="0">
      <alignment horizontal="centerContinuous"/>
    </xf>
    <xf numFmtId="0" fontId="311" fillId="104" borderId="178" applyNumberFormat="0" applyBorder="0">
      <alignment horizontal="centerContinuous"/>
    </xf>
    <xf numFmtId="0" fontId="311" fillId="104" borderId="178" applyNumberFormat="0" applyBorder="0">
      <alignment horizontal="centerContinuous"/>
    </xf>
    <xf numFmtId="0" fontId="311" fillId="104" borderId="178"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45" fillId="0" borderId="0" applyNumberFormat="0"/>
    <xf numFmtId="0" fontId="10" fillId="0" borderId="0"/>
    <xf numFmtId="177"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61" fillId="108"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3" fillId="0" borderId="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7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7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3" fontId="2" fillId="0" borderId="0" applyFont="0" applyFill="0" applyBorder="0" applyAlignment="0" applyProtection="0"/>
    <xf numFmtId="41" fontId="2" fillId="0" borderId="0" applyFont="0" applyFill="0" applyBorder="0" applyAlignment="0" applyProtection="0"/>
    <xf numFmtId="17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3"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2" fillId="68" borderId="0">
      <alignment horizontal="center"/>
    </xf>
    <xf numFmtId="0" fontId="2" fillId="0" borderId="0" applyNumberFormat="0" applyFont="0" applyFill="0" applyBorder="0" applyAlignment="0" applyProtection="0"/>
    <xf numFmtId="0" fontId="10" fillId="0" borderId="0"/>
    <xf numFmtId="242"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2" fillId="0" borderId="0" applyNumberFormat="0" applyFont="0" applyFill="0" applyBorder="0" applyAlignment="0" applyProtection="0"/>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143" borderId="127" applyFont="0">
      <alignment horizontal="right"/>
    </xf>
    <xf numFmtId="0" fontId="10" fillId="0" borderId="0"/>
    <xf numFmtId="1" fontId="2" fillId="143" borderId="127" applyFont="0">
      <alignment horizontal="right"/>
    </xf>
    <xf numFmtId="0" fontId="2" fillId="0" borderId="0" applyNumberFormat="0" applyFont="0" applyFill="0" applyBorder="0" applyAlignment="0" applyProtection="0"/>
    <xf numFmtId="1" fontId="2" fillId="143" borderId="127" applyFont="0">
      <alignment horizontal="right"/>
    </xf>
    <xf numFmtId="1" fontId="2" fillId="143" borderId="127" applyFont="0">
      <alignment horizontal="right"/>
    </xf>
    <xf numFmtId="1" fontId="2" fillId="143" borderId="127" applyFont="0">
      <alignment horizontal="right"/>
    </xf>
    <xf numFmtId="1" fontId="2" fillId="14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143" borderId="127" applyFont="0">
      <alignment horizontal="right"/>
    </xf>
    <xf numFmtId="1" fontId="2" fillId="143" borderId="127" applyFont="0">
      <alignment horizontal="right"/>
    </xf>
    <xf numFmtId="1" fontId="2" fillId="143" borderId="127" applyFont="0">
      <alignment horizontal="right"/>
    </xf>
    <xf numFmtId="1" fontId="2" fillId="14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143" borderId="127" applyFont="0"/>
    <xf numFmtId="0" fontId="10" fillId="0" borderId="0"/>
    <xf numFmtId="310" fontId="2" fillId="143" borderId="127" applyFont="0"/>
    <xf numFmtId="0" fontId="2" fillId="0" borderId="0" applyNumberFormat="0" applyFont="0" applyFill="0" applyBorder="0" applyAlignment="0" applyProtection="0"/>
    <xf numFmtId="310" fontId="2" fillId="143" borderId="127" applyFont="0"/>
    <xf numFmtId="310" fontId="2" fillId="143" borderId="127" applyFont="0"/>
    <xf numFmtId="310" fontId="2" fillId="143" borderId="127" applyFont="0"/>
    <xf numFmtId="310" fontId="2" fillId="143"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3" borderId="127" applyFont="0"/>
    <xf numFmtId="310" fontId="2" fillId="143" borderId="127" applyFont="0"/>
    <xf numFmtId="310" fontId="2" fillId="143" borderId="127" applyFont="0"/>
    <xf numFmtId="310" fontId="2" fillId="14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3" borderId="127" applyFont="0">
      <alignment horizontal="right"/>
    </xf>
    <xf numFmtId="0" fontId="10" fillId="0" borderId="0"/>
    <xf numFmtId="9" fontId="2" fillId="143" borderId="127" applyFont="0">
      <alignment horizontal="right"/>
    </xf>
    <xf numFmtId="0" fontId="2" fillId="0" borderId="0" applyNumberFormat="0" applyFont="0" applyFill="0" applyBorder="0" applyAlignment="0" applyProtection="0"/>
    <xf numFmtId="9" fontId="2" fillId="143" borderId="127" applyFont="0">
      <alignment horizontal="right"/>
    </xf>
    <xf numFmtId="9" fontId="2" fillId="143" borderId="127" applyFont="0">
      <alignment horizontal="right"/>
    </xf>
    <xf numFmtId="9" fontId="2" fillId="143" borderId="127" applyFont="0">
      <alignment horizontal="right"/>
    </xf>
    <xf numFmtId="9" fontId="2" fillId="14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3" borderId="127" applyFont="0">
      <alignment horizontal="right"/>
    </xf>
    <xf numFmtId="9" fontId="2" fillId="143" borderId="127" applyFont="0">
      <alignment horizontal="right"/>
    </xf>
    <xf numFmtId="9" fontId="2" fillId="143" borderId="127" applyFont="0">
      <alignment horizontal="right"/>
    </xf>
    <xf numFmtId="9" fontId="2" fillId="14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143" borderId="127" applyFont="0">
      <alignment horizontal="right"/>
    </xf>
    <xf numFmtId="0" fontId="10" fillId="0" borderId="0"/>
    <xf numFmtId="337" fontId="2" fillId="143" borderId="127" applyFont="0">
      <alignment horizontal="right"/>
    </xf>
    <xf numFmtId="0" fontId="2" fillId="0" borderId="0" applyNumberFormat="0" applyFont="0" applyFill="0" applyBorder="0" applyAlignment="0" applyProtection="0"/>
    <xf numFmtId="337" fontId="2" fillId="143" borderId="127" applyFont="0">
      <alignment horizontal="right"/>
    </xf>
    <xf numFmtId="337" fontId="2" fillId="143" borderId="127" applyFont="0">
      <alignment horizontal="right"/>
    </xf>
    <xf numFmtId="337" fontId="2" fillId="143" borderId="127" applyFont="0">
      <alignment horizontal="right"/>
    </xf>
    <xf numFmtId="337" fontId="2" fillId="14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143" borderId="127" applyFont="0">
      <alignment horizontal="right"/>
    </xf>
    <xf numFmtId="337" fontId="2" fillId="143" borderId="127" applyFont="0">
      <alignment horizontal="right"/>
    </xf>
    <xf numFmtId="337" fontId="2" fillId="143" borderId="127" applyFont="0">
      <alignment horizontal="right"/>
    </xf>
    <xf numFmtId="337" fontId="2" fillId="14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143" borderId="127" applyFont="0">
      <alignment horizontal="right"/>
    </xf>
    <xf numFmtId="0" fontId="10" fillId="0" borderId="0"/>
    <xf numFmtId="10" fontId="2" fillId="143" borderId="127" applyFont="0">
      <alignment horizontal="right"/>
    </xf>
    <xf numFmtId="0" fontId="2" fillId="0" borderId="0" applyNumberFormat="0" applyFont="0" applyFill="0" applyBorder="0" applyAlignment="0" applyProtection="0"/>
    <xf numFmtId="10" fontId="2" fillId="143" borderId="127" applyFont="0">
      <alignment horizontal="right"/>
    </xf>
    <xf numFmtId="10" fontId="2" fillId="143" borderId="127" applyFont="0">
      <alignment horizontal="right"/>
    </xf>
    <xf numFmtId="10" fontId="2" fillId="143" borderId="127" applyFont="0">
      <alignment horizontal="right"/>
    </xf>
    <xf numFmtId="10" fontId="2" fillId="14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143" borderId="127" applyFont="0">
      <alignment horizontal="right"/>
    </xf>
    <xf numFmtId="10" fontId="2" fillId="143" borderId="127" applyFont="0">
      <alignment horizontal="right"/>
    </xf>
    <xf numFmtId="10" fontId="2" fillId="143" borderId="127" applyFont="0">
      <alignment horizontal="right"/>
    </xf>
    <xf numFmtId="10" fontId="2" fillId="14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143" borderId="127" applyFont="0">
      <alignment horizontal="center" wrapText="1"/>
    </xf>
    <xf numFmtId="0" fontId="10" fillId="0" borderId="0"/>
    <xf numFmtId="0" fontId="2" fillId="143" borderId="127" applyFont="0">
      <alignment horizontal="center" wrapText="1"/>
    </xf>
    <xf numFmtId="0" fontId="2" fillId="0" borderId="0" applyNumberFormat="0" applyFont="0" applyFill="0" applyBorder="0" applyAlignment="0" applyProtection="0"/>
    <xf numFmtId="0" fontId="2" fillId="143" borderId="127" applyFont="0">
      <alignment horizontal="center" wrapText="1"/>
    </xf>
    <xf numFmtId="0" fontId="2" fillId="143" borderId="127" applyFont="0">
      <alignment horizontal="center" wrapText="1"/>
    </xf>
    <xf numFmtId="0" fontId="2" fillId="143" borderId="127" applyFont="0">
      <alignment horizontal="center" wrapText="1"/>
    </xf>
    <xf numFmtId="0" fontId="2" fillId="143"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143" borderId="127" applyFont="0">
      <alignment horizontal="center" wrapText="1"/>
    </xf>
    <xf numFmtId="0" fontId="2" fillId="143" borderId="127" applyFont="0">
      <alignment horizontal="center" wrapText="1"/>
    </xf>
    <xf numFmtId="0" fontId="2" fillId="143" borderId="127" applyFont="0">
      <alignment horizontal="center" wrapText="1"/>
    </xf>
    <xf numFmtId="0" fontId="2" fillId="143"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143"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143"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17" fontId="2" fillId="145" borderId="127">
      <alignment vertical="center"/>
    </xf>
    <xf numFmtId="317" fontId="2" fillId="145" borderId="127">
      <alignment vertical="center"/>
    </xf>
    <xf numFmtId="317" fontId="2" fillId="145" borderId="127">
      <alignment vertical="center"/>
    </xf>
    <xf numFmtId="317" fontId="2" fillId="145" borderId="127">
      <alignment vertical="center"/>
    </xf>
    <xf numFmtId="317" fontId="2" fillId="145" borderId="127">
      <alignment vertical="center"/>
    </xf>
    <xf numFmtId="310" fontId="2" fillId="92" borderId="127" applyFont="0">
      <alignment horizontal="right"/>
    </xf>
    <xf numFmtId="0" fontId="10" fillId="0" borderId="0"/>
    <xf numFmtId="310" fontId="2" fillId="92" borderId="127" applyFont="0">
      <alignment horizontal="right"/>
    </xf>
    <xf numFmtId="0" fontId="2" fillId="0" borderId="0" applyNumberFormat="0" applyFont="0" applyFill="0" applyBorder="0" applyAlignment="0" applyProtection="0"/>
    <xf numFmtId="310" fontId="2" fillId="92" borderId="127" applyFont="0">
      <alignment horizontal="right"/>
    </xf>
    <xf numFmtId="310" fontId="2" fillId="92" borderId="127" applyFont="0">
      <alignment horizontal="right"/>
    </xf>
    <xf numFmtId="310" fontId="2" fillId="92" borderId="127" applyFont="0">
      <alignment horizontal="right"/>
    </xf>
    <xf numFmtId="310"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10" fontId="2" fillId="92" borderId="127" applyFont="0">
      <alignment horizontal="right"/>
    </xf>
    <xf numFmtId="310" fontId="2" fillId="92" borderId="127" applyFont="0">
      <alignment horizontal="right"/>
    </xf>
    <xf numFmtId="310" fontId="2" fillId="92" borderId="127" applyFont="0">
      <alignment horizontal="right"/>
    </xf>
    <xf numFmtId="310"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92" borderId="127" applyFont="0">
      <alignment horizontal="right"/>
    </xf>
    <xf numFmtId="0" fontId="10" fillId="0" borderId="0"/>
    <xf numFmtId="1" fontId="2" fillId="92" borderId="127" applyFont="0">
      <alignment horizontal="right"/>
    </xf>
    <xf numFmtId="0" fontId="2" fillId="0" borderId="0" applyNumberFormat="0" applyFont="0" applyFill="0" applyBorder="0" applyAlignment="0" applyProtection="0"/>
    <xf numFmtId="1" fontId="2" fillId="92" borderId="127" applyFont="0">
      <alignment horizontal="right"/>
    </xf>
    <xf numFmtId="1" fontId="2" fillId="92" borderId="127" applyFont="0">
      <alignment horizontal="right"/>
    </xf>
    <xf numFmtId="1" fontId="2" fillId="92" borderId="127" applyFont="0">
      <alignment horizontal="right"/>
    </xf>
    <xf numFmtId="1"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92" borderId="127" applyFont="0">
      <alignment horizontal="right"/>
    </xf>
    <xf numFmtId="1" fontId="2" fillId="92" borderId="127" applyFont="0">
      <alignment horizontal="right"/>
    </xf>
    <xf numFmtId="1" fontId="2" fillId="92" borderId="127" applyFont="0">
      <alignment horizontal="right"/>
    </xf>
    <xf numFmtId="1"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92" borderId="127" applyFont="0"/>
    <xf numFmtId="0" fontId="10" fillId="0" borderId="0"/>
    <xf numFmtId="310" fontId="2" fillId="92" borderId="127" applyFont="0"/>
    <xf numFmtId="0" fontId="2" fillId="0" borderId="0" applyNumberFormat="0" applyFont="0" applyFill="0" applyBorder="0" applyAlignment="0" applyProtection="0"/>
    <xf numFmtId="310" fontId="2" fillId="92" borderId="127" applyFont="0"/>
    <xf numFmtId="310" fontId="2" fillId="92" borderId="127" applyFont="0"/>
    <xf numFmtId="310" fontId="2" fillId="92" borderId="127" applyFont="0"/>
    <xf numFmtId="310" fontId="2" fillId="92"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92" borderId="127" applyFont="0"/>
    <xf numFmtId="310" fontId="2" fillId="92" borderId="127" applyFont="0"/>
    <xf numFmtId="310" fontId="2" fillId="92" borderId="127" applyFont="0"/>
    <xf numFmtId="310" fontId="2" fillId="92"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92" borderId="127" applyFont="0"/>
    <xf numFmtId="0" fontId="10" fillId="0" borderId="0"/>
    <xf numFmtId="266" fontId="2" fillId="92" borderId="127" applyFont="0"/>
    <xf numFmtId="0" fontId="2" fillId="0" borderId="0" applyNumberFormat="0" applyFont="0" applyFill="0" applyBorder="0" applyAlignment="0" applyProtection="0"/>
    <xf numFmtId="266" fontId="2" fillId="92" borderId="127" applyFont="0"/>
    <xf numFmtId="266" fontId="2" fillId="92" borderId="127" applyFont="0"/>
    <xf numFmtId="266" fontId="2" fillId="92" borderId="127" applyFont="0"/>
    <xf numFmtId="266" fontId="2" fillId="92" borderId="127" applyFont="0"/>
    <xf numFmtId="3" fontId="210" fillId="0" borderId="138">
      <alignment vertical="center"/>
    </xf>
    <xf numFmtId="0" fontId="2" fillId="0" borderId="0" applyNumberFormat="0" applyFont="0" applyFill="0" applyBorder="0" applyAlignment="0" applyProtection="0"/>
    <xf numFmtId="0" fontId="10" fillId="0" borderId="0"/>
    <xf numFmtId="266" fontId="2" fillId="92" borderId="127" applyFont="0"/>
    <xf numFmtId="266" fontId="2" fillId="92" borderId="127" applyFont="0"/>
    <xf numFmtId="266" fontId="2" fillId="92" borderId="127" applyFont="0"/>
    <xf numFmtId="266" fontId="2" fillId="92"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2" borderId="127" applyFont="0">
      <alignment horizontal="right"/>
    </xf>
    <xf numFmtId="0" fontId="10" fillId="0" borderId="0"/>
    <xf numFmtId="10" fontId="2" fillId="92" borderId="127" applyFont="0">
      <alignment horizontal="right"/>
    </xf>
    <xf numFmtId="0" fontId="2" fillId="0" borderId="0" applyNumberFormat="0" applyFont="0" applyFill="0" applyBorder="0" applyAlignment="0" applyProtection="0"/>
    <xf numFmtId="10" fontId="2" fillId="92" borderId="127" applyFont="0">
      <alignment horizontal="right"/>
    </xf>
    <xf numFmtId="10" fontId="2" fillId="92" borderId="127" applyFont="0">
      <alignment horizontal="right"/>
    </xf>
    <xf numFmtId="10" fontId="2" fillId="92" borderId="127" applyFont="0">
      <alignment horizontal="right"/>
    </xf>
    <xf numFmtId="10"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2" borderId="127" applyFont="0">
      <alignment horizontal="right"/>
    </xf>
    <xf numFmtId="10" fontId="2" fillId="92" borderId="127" applyFont="0">
      <alignment horizontal="right"/>
    </xf>
    <xf numFmtId="10" fontId="2" fillId="92" borderId="127" applyFont="0">
      <alignment horizontal="right"/>
    </xf>
    <xf numFmtId="10"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92" borderId="127" applyFont="0">
      <alignment horizontal="right"/>
    </xf>
    <xf numFmtId="0" fontId="10" fillId="0" borderId="0"/>
    <xf numFmtId="9" fontId="2" fillId="92" borderId="127" applyFont="0">
      <alignment horizontal="right"/>
    </xf>
    <xf numFmtId="0" fontId="2" fillId="0" borderId="0" applyNumberFormat="0" applyFont="0" applyFill="0" applyBorder="0" applyAlignment="0" applyProtection="0"/>
    <xf numFmtId="9" fontId="2" fillId="92" borderId="127" applyFont="0">
      <alignment horizontal="right"/>
    </xf>
    <xf numFmtId="9" fontId="2" fillId="92" borderId="127" applyFont="0">
      <alignment horizontal="right"/>
    </xf>
    <xf numFmtId="9" fontId="2" fillId="92" borderId="127" applyFont="0">
      <alignment horizontal="right"/>
    </xf>
    <xf numFmtId="9"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92" borderId="127" applyFont="0">
      <alignment horizontal="right"/>
    </xf>
    <xf numFmtId="9" fontId="2" fillId="92" borderId="127" applyFont="0">
      <alignment horizontal="right"/>
    </xf>
    <xf numFmtId="9" fontId="2" fillId="92" borderId="127" applyFont="0">
      <alignment horizontal="right"/>
    </xf>
    <xf numFmtId="9"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92" borderId="127" applyFont="0">
      <alignment horizontal="right"/>
    </xf>
    <xf numFmtId="0" fontId="10" fillId="0" borderId="0"/>
    <xf numFmtId="337" fontId="2" fillId="92" borderId="127" applyFont="0">
      <alignment horizontal="right"/>
    </xf>
    <xf numFmtId="0" fontId="2" fillId="0" borderId="0" applyNumberFormat="0" applyFont="0" applyFill="0" applyBorder="0" applyAlignment="0" applyProtection="0"/>
    <xf numFmtId="337" fontId="2" fillId="92" borderId="127" applyFont="0">
      <alignment horizontal="right"/>
    </xf>
    <xf numFmtId="337" fontId="2" fillId="92" borderId="127" applyFont="0">
      <alignment horizontal="right"/>
    </xf>
    <xf numFmtId="337" fontId="2" fillId="92" borderId="127" applyFont="0">
      <alignment horizontal="right"/>
    </xf>
    <xf numFmtId="337"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92" borderId="127" applyFont="0">
      <alignment horizontal="right"/>
    </xf>
    <xf numFmtId="337" fontId="2" fillId="92" borderId="127" applyFont="0">
      <alignment horizontal="right"/>
    </xf>
    <xf numFmtId="337" fontId="2" fillId="92" borderId="127" applyFont="0">
      <alignment horizontal="right"/>
    </xf>
    <xf numFmtId="337" fontId="2" fillId="92"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2"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2" borderId="130" applyFont="0">
      <alignment horizontal="right"/>
    </xf>
    <xf numFmtId="0" fontId="2" fillId="0" borderId="0" applyNumberFormat="0" applyFont="0" applyFill="0" applyBorder="0" applyAlignment="0" applyProtection="0"/>
    <xf numFmtId="10" fontId="2" fillId="92" borderId="130" applyFont="0">
      <alignment horizontal="right"/>
    </xf>
    <xf numFmtId="10" fontId="2" fillId="92" borderId="130" applyFont="0">
      <alignment horizontal="right"/>
    </xf>
    <xf numFmtId="10" fontId="2" fillId="92" borderId="130" applyFont="0">
      <alignment horizontal="right"/>
    </xf>
    <xf numFmtId="10" fontId="2" fillId="92"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2" borderId="130" applyFont="0">
      <alignment horizontal="right"/>
    </xf>
    <xf numFmtId="10" fontId="2" fillId="92" borderId="130" applyFont="0">
      <alignment horizontal="right"/>
    </xf>
    <xf numFmtId="10" fontId="2" fillId="92" borderId="130" applyFont="0">
      <alignment horizontal="right"/>
    </xf>
    <xf numFmtId="10" fontId="2" fillId="92"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92" borderId="127" applyFont="0">
      <alignment horizontal="center" wrapText="1"/>
      <protection locked="0"/>
    </xf>
    <xf numFmtId="0" fontId="10" fillId="0" borderId="0"/>
    <xf numFmtId="0" fontId="2" fillId="92" borderId="127" applyFont="0">
      <alignment horizontal="center" wrapText="1"/>
      <protection locked="0"/>
    </xf>
    <xf numFmtId="0" fontId="2" fillId="0" borderId="0" applyNumberFormat="0" applyFont="0" applyFill="0" applyBorder="0" applyAlignment="0" applyProtection="0"/>
    <xf numFmtId="0" fontId="2" fillId="92" borderId="127" applyFont="0">
      <alignment horizontal="center" wrapText="1"/>
      <protection locked="0"/>
    </xf>
    <xf numFmtId="0" fontId="2" fillId="92" borderId="127" applyFont="0">
      <alignment horizontal="center" wrapText="1"/>
      <protection locked="0"/>
    </xf>
    <xf numFmtId="0" fontId="2" fillId="92" borderId="127" applyFont="0">
      <alignment horizontal="center" wrapText="1"/>
      <protection locked="0"/>
    </xf>
    <xf numFmtId="0" fontId="2" fillId="92"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92" borderId="127" applyFont="0">
      <alignment horizontal="center" wrapText="1"/>
      <protection locked="0"/>
    </xf>
    <xf numFmtId="0" fontId="2" fillId="92" borderId="127" applyFont="0">
      <alignment horizontal="center" wrapText="1"/>
      <protection locked="0"/>
    </xf>
    <xf numFmtId="0" fontId="2" fillId="92" borderId="127" applyFont="0">
      <alignment horizontal="center" wrapText="1"/>
      <protection locked="0"/>
    </xf>
    <xf numFmtId="0" fontId="2" fillId="92"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92"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92"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317" fillId="0" borderId="179" applyNumberFormat="0" applyAlignment="0" applyProtection="0"/>
    <xf numFmtId="0" fontId="318"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9" applyNumberFormat="0" applyProtection="0">
      <alignment horizontal="lef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2" fillId="0" borderId="0" applyNumberFormat="0" applyFill="0" applyBorder="0" applyProtection="0">
      <alignment horizontal="right" vertical="top"/>
    </xf>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8" fillId="0" borderId="111" applyNumberFormat="0" applyFill="0" applyAlignment="0" applyProtection="0">
      <alignment vertical="top"/>
    </xf>
    <xf numFmtId="0" fontId="318" fillId="0" borderId="111" applyNumberFormat="0" applyFill="0" applyAlignment="0" applyProtection="0">
      <alignment vertical="top"/>
    </xf>
    <xf numFmtId="355"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83" fontId="323"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4" fillId="146"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0"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lignment horizontal="centerContinuous"/>
    </xf>
    <xf numFmtId="0" fontId="10" fillId="0" borderId="0"/>
    <xf numFmtId="0" fontId="10" fillId="0" borderId="0"/>
    <xf numFmtId="3" fontId="210" fillId="0" borderId="138">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0" borderId="183" applyNumberFormat="0" applyFont="0">
      <alignment horizontal="center" vertical="center"/>
    </xf>
    <xf numFmtId="0" fontId="29" fillId="108"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7" borderId="0" applyNumberFormat="0">
      <alignment horizontal="left"/>
    </xf>
    <xf numFmtId="0" fontId="328" fillId="147" borderId="0" applyNumberFormat="0">
      <alignment horizontal="left"/>
    </xf>
    <xf numFmtId="0" fontId="328" fillId="147"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57" fontId="329" fillId="0" borderId="0">
      <protection locked="0"/>
    </xf>
    <xf numFmtId="357"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8" borderId="0">
      <alignment horizontal="centerContinuous"/>
    </xf>
    <xf numFmtId="0" fontId="331" fillId="63" borderId="0" applyNumberFormat="0" applyBorder="0" applyAlignment="0">
      <alignment horizontal="center"/>
    </xf>
    <xf numFmtId="0" fontId="332" fillId="0" borderId="106"/>
    <xf numFmtId="0" fontId="10" fillId="0" borderId="0"/>
    <xf numFmtId="0" fontId="332" fillId="0" borderId="106"/>
    <xf numFmtId="0" fontId="10" fillId="0" borderId="0"/>
    <xf numFmtId="0" fontId="332" fillId="0" borderId="106"/>
    <xf numFmtId="0" fontId="10" fillId="0" borderId="0"/>
    <xf numFmtId="0" fontId="332" fillId="0" borderId="106"/>
    <xf numFmtId="0" fontId="332" fillId="0" borderId="106"/>
    <xf numFmtId="252" fontId="254"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10"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2" fillId="0" borderId="185">
      <alignment horizontal="right"/>
    </xf>
    <xf numFmtId="0" fontId="273"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5" fillId="69" borderId="0">
      <alignment horizontal="center"/>
    </xf>
    <xf numFmtId="0" fontId="105" fillId="69" borderId="0">
      <alignment horizontal="center"/>
    </xf>
    <xf numFmtId="3" fontId="210" fillId="0" borderId="138">
      <alignment vertical="center"/>
    </xf>
    <xf numFmtId="0" fontId="333" fillId="103" borderId="0" applyNumberFormat="0" applyBorder="0"/>
    <xf numFmtId="0" fontId="186" fillId="0" borderId="187" applyNumberFormat="0" applyFont="0" applyFill="0" applyAlignment="0"/>
    <xf numFmtId="0" fontId="334"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80" fillId="0" borderId="63" applyNumberFormat="0" applyBorder="0">
      <protection locked="0"/>
    </xf>
    <xf numFmtId="37" fontId="335" fillId="110" borderId="0"/>
    <xf numFmtId="37" fontId="161" fillId="149" borderId="127" applyNumberFormat="0" applyAlignment="0" applyProtection="0"/>
    <xf numFmtId="0" fontId="2" fillId="0" borderId="0" applyNumberFormat="0" applyFont="0" applyFill="0" applyBorder="0" applyAlignment="0" applyProtection="0"/>
    <xf numFmtId="37" fontId="161" fillId="149" borderId="127" applyNumberFormat="0" applyAlignment="0" applyProtection="0"/>
    <xf numFmtId="37" fontId="161" fillId="149" borderId="127" applyNumberFormat="0" applyAlignment="0" applyProtection="0"/>
    <xf numFmtId="37" fontId="161" fillId="149" borderId="127" applyNumberFormat="0" applyAlignment="0" applyProtection="0"/>
    <xf numFmtId="37" fontId="161" fillId="149" borderId="127" applyNumberFormat="0" applyAlignment="0" applyProtection="0"/>
    <xf numFmtId="3" fontId="210" fillId="0" borderId="138">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7"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1">
      <alignment horizontal="center"/>
    </xf>
    <xf numFmtId="175" fontId="2" fillId="0" borderId="0" applyNumberFormat="0" applyFont="0" applyBorder="0" applyAlignment="0">
      <protection locked="0"/>
    </xf>
    <xf numFmtId="2" fontId="335" fillId="110" borderId="0" applyNumberFormat="0" applyFill="0" applyBorder="0" applyAlignment="0" applyProtection="0"/>
    <xf numFmtId="358" fontId="338" fillId="110" borderId="0" applyNumberFormat="0" applyFill="0" applyBorder="0" applyAlignment="0" applyProtection="0"/>
    <xf numFmtId="37" fontId="339" fillId="109" borderId="0" applyNumberFormat="0" applyFill="0" applyBorder="0" applyAlignment="0"/>
    <xf numFmtId="0" fontId="151" fillId="110"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44" fontId="2" fillId="0" borderId="0"/>
    <xf numFmtId="2" fontId="234"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77" fontId="340"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360" fontId="2" fillId="0" borderId="0" applyFont="0" applyFill="0" applyBorder="0" applyAlignment="0" applyProtection="0"/>
    <xf numFmtId="361" fontId="255"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8"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5" borderId="0">
      <alignment horizontal="right"/>
    </xf>
    <xf numFmtId="0" fontId="342"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8">
      <alignment vertical="center"/>
    </xf>
    <xf numFmtId="0" fontId="310" fillId="0" borderId="0" applyProtection="0">
      <alignment horizontal="center"/>
    </xf>
    <xf numFmtId="0" fontId="10" fillId="0" borderId="0"/>
    <xf numFmtId="3" fontId="210" fillId="0" borderId="138">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8">
      <alignment vertical="center"/>
    </xf>
    <xf numFmtId="0" fontId="45" fillId="0" borderId="0" applyNumberFormat="0" applyFill="0" applyBorder="0" applyProtection="0">
      <alignment horizontal="left"/>
    </xf>
    <xf numFmtId="337"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63" fontId="105" fillId="0" borderId="0"/>
    <xf numFmtId="363" fontId="105"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45" fillId="0" borderId="188" applyNumberFormat="0"/>
    <xf numFmtId="14" fontId="161" fillId="0" borderId="0" applyFont="0" applyFill="0" applyBorder="0" applyProtection="0"/>
    <xf numFmtId="16" fontId="161" fillId="0" borderId="0" applyFont="0" applyFill="0" applyBorder="0" applyProtection="0"/>
    <xf numFmtId="3" fontId="210" fillId="0" borderId="138">
      <alignment vertical="center"/>
    </xf>
    <xf numFmtId="364" fontId="344"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14" fontId="346" fillId="0" borderId="0" applyFont="0" applyFill="0" applyBorder="0" applyAlignment="0" applyProtection="0"/>
    <xf numFmtId="215" fontId="346" fillId="0" borderId="0" applyFont="0" applyFill="0" applyBorder="0" applyAlignment="0" applyProtection="0"/>
    <xf numFmtId="213" fontId="346" fillId="0" borderId="0" applyFont="0" applyFill="0" applyBorder="0" applyAlignment="0" applyProtection="0"/>
    <xf numFmtId="216"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65" fontId="9" fillId="0" borderId="0" applyFont="0" applyFill="0" applyBorder="0" applyAlignment="0" applyProtection="0"/>
    <xf numFmtId="164" fontId="9" fillId="0" borderId="0" applyFont="0" applyFill="0" applyBorder="0" applyAlignment="0" applyProtection="0"/>
    <xf numFmtId="0" fontId="347"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8" fillId="69" borderId="194" applyNumberFormat="0" applyFill="0" applyBorder="0" applyAlignment="0" applyProtection="0">
      <alignment horizontal="left"/>
    </xf>
    <xf numFmtId="0" fontId="1" fillId="0" borderId="0"/>
    <xf numFmtId="0" fontId="175" fillId="0" borderId="199"/>
    <xf numFmtId="250" fontId="177"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2" fillId="87" borderId="195" applyNumberFormat="0" applyFont="0" applyAlignment="0"/>
    <xf numFmtId="3" fontId="182" fillId="87" borderId="195" applyNumberFormat="0" applyFont="0" applyAlignment="0"/>
    <xf numFmtId="3" fontId="182" fillId="87" borderId="195" applyNumberFormat="0" applyFont="0" applyAlignment="0"/>
    <xf numFmtId="3" fontId="182" fillId="87" borderId="195" applyNumberFormat="0" applyFont="0" applyAlignment="0"/>
    <xf numFmtId="3" fontId="182" fillId="87" borderId="195" applyNumberFormat="0" applyFont="0" applyAlignment="0"/>
    <xf numFmtId="253"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253" fontId="180" fillId="106" borderId="195" applyNumberFormat="0" applyFill="0" applyBorder="0" applyAlignment="0" applyProtection="0"/>
    <xf numFmtId="0"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0"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253" fontId="180" fillId="106" borderId="195" applyNumberFormat="0" applyFill="0" applyBorder="0" applyAlignment="0" applyProtection="0"/>
    <xf numFmtId="0" fontId="180" fillId="106" borderId="195" applyNumberFormat="0" applyFill="0" applyBorder="0" applyAlignment="0" applyProtection="0"/>
    <xf numFmtId="0" fontId="184" fillId="107" borderId="201" applyNumberFormat="0" applyAlignment="0" applyProtection="0"/>
    <xf numFmtId="0" fontId="184" fillId="107" borderId="201" applyNumberFormat="0" applyAlignment="0" applyProtection="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202" fillId="0" borderId="190"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9" applyNumberFormat="0" applyFont="0" applyFill="0" applyAlignment="0" applyProtection="0"/>
    <xf numFmtId="0" fontId="150" fillId="0" borderId="199"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5" fillId="0" borderId="194" applyBorder="0"/>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vertical="center"/>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207" fontId="2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 fillId="0" borderId="0" applyFont="0" applyFill="0" applyBorder="0" applyAlignment="0" applyProtection="0"/>
    <xf numFmtId="172" fontId="2" fillId="0" borderId="0" applyFont="0" applyFill="0" applyBorder="0" applyAlignment="0" applyProtection="0"/>
    <xf numFmtId="273" fontId="163" fillId="0" borderId="0" applyFont="0" applyFill="0" applyBorder="0" applyAlignment="0" applyProtection="0">
      <alignment horizontal="righ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28" fillId="118"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3" fillId="119" borderId="195" applyNumberFormat="0" applyBorder="0" applyAlignment="0">
      <alignment horizontal="center"/>
      <protection locked="0"/>
    </xf>
    <xf numFmtId="0" fontId="233" fillId="119" borderId="195" applyNumberFormat="0" applyBorder="0" applyAlignment="0">
      <alignment horizontal="center"/>
      <protection locked="0"/>
    </xf>
    <xf numFmtId="3" fontId="234" fillId="120"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2" borderId="197" applyAlignment="0" applyProtection="0"/>
    <xf numFmtId="0" fontId="45" fillId="112" borderId="197" applyAlignment="0" applyProtection="0"/>
    <xf numFmtId="0" fontId="45" fillId="112"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4" borderId="192" applyNumberFormat="0" applyFont="0" applyBorder="0" applyAlignment="0"/>
    <xf numFmtId="0" fontId="2" fillId="124" borderId="192" applyNumberFormat="0" applyFont="0" applyBorder="0" applyAlignment="0"/>
    <xf numFmtId="0" fontId="2" fillId="124" borderId="192" applyNumberFormat="0" applyFont="0" applyBorder="0" applyAlignment="0"/>
    <xf numFmtId="0" fontId="2" fillId="124" borderId="192" applyNumberFormat="0" applyFont="0" applyBorder="0" applyAlignment="0"/>
    <xf numFmtId="0" fontId="2" fillId="124" borderId="192" applyNumberFormat="0" applyFont="0" applyBorder="0" applyAlignment="0"/>
    <xf numFmtId="0" fontId="41" fillId="125" borderId="191" applyNumberFormat="0" applyFont="0" applyBorder="0" applyAlignment="0">
      <alignment horizontal="centerContinuous"/>
    </xf>
    <xf numFmtId="0" fontId="41" fillId="125" borderId="191" applyNumberFormat="0" applyFont="0" applyBorder="0" applyAlignment="0">
      <alignment horizontal="centerContinuous"/>
    </xf>
    <xf numFmtId="0" fontId="41" fillId="125" borderId="191" applyNumberFormat="0" applyFont="0" applyBorder="0" applyAlignment="0">
      <alignment horizontal="centerContinuous"/>
    </xf>
    <xf numFmtId="0" fontId="41" fillId="125" borderId="191" applyNumberFormat="0" applyFont="0" applyBorder="0" applyAlignment="0">
      <alignment horizontal="centerContinuous"/>
    </xf>
    <xf numFmtId="0" fontId="41" fillId="125"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6" borderId="195" applyNumberFormat="0" applyBorder="0" applyAlignment="0" applyProtection="0"/>
    <xf numFmtId="10" fontId="19" fillId="106" borderId="195" applyNumberFormat="0" applyBorder="0" applyAlignment="0" applyProtection="0"/>
    <xf numFmtId="10" fontId="19" fillId="106" borderId="195" applyNumberFormat="0" applyBorder="0" applyAlignment="0" applyProtection="0"/>
    <xf numFmtId="10" fontId="19" fillId="106" borderId="195" applyNumberFormat="0" applyBorder="0" applyAlignment="0" applyProtection="0"/>
    <xf numFmtId="10" fontId="19" fillId="106" borderId="195" applyNumberFormat="0" applyBorder="0" applyAlignment="0" applyProtection="0"/>
    <xf numFmtId="10" fontId="19" fillId="106" borderId="195" applyNumberFormat="0" applyBorder="0" applyAlignment="0" applyProtection="0"/>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2" fontId="234" fillId="128"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61" fillId="0" borderId="200" applyBorder="0"/>
    <xf numFmtId="259" fontId="229" fillId="95" borderId="200" applyBorder="0"/>
    <xf numFmtId="10" fontId="9" fillId="129" borderId="192" applyBorder="0">
      <alignment horizontal="center"/>
      <protection locked="0"/>
    </xf>
    <xf numFmtId="10" fontId="9" fillId="129" borderId="192" applyBorder="0">
      <alignment horizontal="center"/>
      <protection locked="0"/>
    </xf>
    <xf numFmtId="10" fontId="9" fillId="129" borderId="192" applyBorder="0">
      <alignment horizontal="center"/>
      <protection locked="0"/>
    </xf>
    <xf numFmtId="10" fontId="9" fillId="129" borderId="192" applyBorder="0">
      <alignment horizontal="center"/>
      <protection locked="0"/>
    </xf>
    <xf numFmtId="10" fontId="9" fillId="129" borderId="192" applyBorder="0">
      <alignment horizontal="center"/>
      <protection locked="0"/>
    </xf>
    <xf numFmtId="2" fontId="234" fillId="106" borderId="195" applyNumberFormat="0" applyBorder="0" applyAlignment="0">
      <protection locked="0"/>
    </xf>
    <xf numFmtId="3" fontId="210" fillId="0" borderId="138">
      <alignment vertical="center"/>
    </xf>
    <xf numFmtId="37" fontId="202" fillId="0" borderId="0" applyNumberFormat="0" applyFill="0" applyAlignment="0"/>
    <xf numFmtId="0" fontId="284" fillId="103" borderId="196">
      <alignment horizontal="center" vertical="top" wrapText="1"/>
    </xf>
    <xf numFmtId="0" fontId="284" fillId="103" borderId="196">
      <alignment horizontal="center" vertical="top" wrapText="1"/>
    </xf>
    <xf numFmtId="0" fontId="284" fillId="103" borderId="196">
      <alignment horizontal="center" vertical="top" wrapText="1"/>
    </xf>
    <xf numFmtId="0" fontId="284" fillId="103"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4" fillId="131" borderId="196">
      <alignment horizontal="center" vertical="top"/>
    </xf>
    <xf numFmtId="0" fontId="284" fillId="131"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5" fillId="70" borderId="202"/>
    <xf numFmtId="0" fontId="285"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4" fillId="131" borderId="196">
      <alignment horizontal="center" vertical="top" wrapText="1"/>
    </xf>
    <xf numFmtId="0" fontId="284" fillId="131" borderId="196">
      <alignment horizontal="center" vertical="top" wrapText="1"/>
    </xf>
    <xf numFmtId="0" fontId="284" fillId="131" borderId="196">
      <alignment horizontal="center" vertical="top" wrapText="1"/>
    </xf>
    <xf numFmtId="0" fontId="284" fillId="131"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4" fillId="131" borderId="197">
      <alignment horizontal="center" vertical="center"/>
    </xf>
    <xf numFmtId="0" fontId="284" fillId="131" borderId="197">
      <alignment horizontal="center" vertical="center"/>
    </xf>
    <xf numFmtId="0" fontId="284" fillId="131" borderId="196">
      <alignment horizontal="center" vertical="center"/>
    </xf>
    <xf numFmtId="0" fontId="284" fillId="131" borderId="196">
      <alignment horizontal="center" vertical="center"/>
    </xf>
    <xf numFmtId="0" fontId="284" fillId="131" borderId="196">
      <alignment horizontal="center" vertical="center"/>
    </xf>
    <xf numFmtId="0" fontId="284" fillId="131" borderId="196">
      <alignment horizontal="center" vertical="center"/>
    </xf>
    <xf numFmtId="0" fontId="284" fillId="103" borderId="191">
      <alignment horizontal="center" vertical="center"/>
    </xf>
    <xf numFmtId="0" fontId="284" fillId="103" borderId="191">
      <alignment horizontal="center" vertical="center"/>
    </xf>
    <xf numFmtId="0" fontId="284" fillId="103" borderId="191">
      <alignment horizontal="center" vertical="center"/>
    </xf>
    <xf numFmtId="0" fontId="284" fillId="103" borderId="191">
      <alignment horizontal="center" vertical="center"/>
    </xf>
    <xf numFmtId="0" fontId="284" fillId="103" borderId="197">
      <alignment horizontal="center" vertical="center"/>
    </xf>
    <xf numFmtId="0" fontId="284" fillId="103" borderId="197">
      <alignment horizontal="center" vertical="center"/>
    </xf>
    <xf numFmtId="0" fontId="284" fillId="103" borderId="196">
      <alignment horizontal="center" vertical="center"/>
    </xf>
    <xf numFmtId="0" fontId="284" fillId="103" borderId="196">
      <alignment horizontal="center" vertical="center"/>
    </xf>
    <xf numFmtId="0" fontId="284" fillId="103" borderId="196">
      <alignment horizontal="center" vertical="center"/>
    </xf>
    <xf numFmtId="0" fontId="284" fillId="103"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7"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4" fontId="234" fillId="133" borderId="200" applyNumberFormat="0" applyBorder="0" applyAlignment="0" applyProtection="0">
      <alignment horizontal="center"/>
      <protection hidden="1"/>
    </xf>
    <xf numFmtId="3" fontId="288" fillId="57" borderId="195" applyNumberFormat="0" applyBorder="0" applyAlignment="0" applyProtection="0">
      <protection hidden="1"/>
    </xf>
    <xf numFmtId="3" fontId="289" fillId="134" borderId="202" applyNumberFormat="0" applyBorder="0" applyAlignment="0" applyProtection="0">
      <protection hidden="1"/>
    </xf>
    <xf numFmtId="0" fontId="19" fillId="130" borderId="200" applyNumberFormat="0" applyFont="0" applyBorder="0" applyAlignment="0" applyProtection="0">
      <alignment horizontal="center"/>
    </xf>
    <xf numFmtId="0" fontId="19" fillId="130" borderId="200" applyNumberFormat="0" applyFont="0" applyBorder="0" applyAlignment="0" applyProtection="0">
      <alignment horizontal="center"/>
    </xf>
    <xf numFmtId="0" fontId="19" fillId="95" borderId="200" applyNumberFormat="0" applyFont="0" applyBorder="0" applyAlignment="0" applyProtection="0">
      <alignment horizontal="center"/>
    </xf>
    <xf numFmtId="0" fontId="19" fillId="95" borderId="200" applyNumberFormat="0" applyFont="0" applyBorder="0" applyAlignment="0" applyProtection="0">
      <alignment horizontal="center"/>
    </xf>
    <xf numFmtId="0" fontId="161"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1" borderId="194" applyNumberFormat="0" applyBorder="0" applyAlignment="0"/>
    <xf numFmtId="3" fontId="2" fillId="94" borderId="195" applyFont="0">
      <alignment horizontal="right" vertical="center"/>
      <protection locked="0"/>
    </xf>
    <xf numFmtId="3" fontId="2" fillId="94" borderId="195" applyFont="0">
      <alignment horizontal="right" vertical="center"/>
      <protection locked="0"/>
    </xf>
    <xf numFmtId="3" fontId="2" fillId="94" borderId="195" applyFont="0">
      <alignment horizontal="right" vertical="center"/>
      <protection locked="0"/>
    </xf>
    <xf numFmtId="3" fontId="2" fillId="94" borderId="195" applyFont="0">
      <alignment horizontal="right" vertical="center"/>
      <protection locked="0"/>
    </xf>
    <xf numFmtId="3" fontId="2" fillId="94" borderId="195" applyFont="0">
      <alignment horizontal="right" vertical="center"/>
      <protection locked="0"/>
    </xf>
    <xf numFmtId="0" fontId="298" fillId="45" borderId="195"/>
    <xf numFmtId="0" fontId="2" fillId="0" borderId="204">
      <alignment vertical="center"/>
    </xf>
    <xf numFmtId="4" fontId="29" fillId="137" borderId="205" applyNumberFormat="0" applyProtection="0">
      <alignment horizontal="left" vertical="center" indent="1"/>
    </xf>
    <xf numFmtId="4" fontId="29" fillId="137" borderId="205" applyNumberFormat="0" applyProtection="0">
      <alignment horizontal="left" vertical="center" indent="1"/>
    </xf>
    <xf numFmtId="4" fontId="29" fillId="137" borderId="205" applyNumberFormat="0" applyProtection="0">
      <alignment horizontal="left" vertical="center" indent="1"/>
    </xf>
    <xf numFmtId="4" fontId="29" fillId="137" borderId="205" applyNumberFormat="0" applyProtection="0">
      <alignment horizontal="left" vertical="center" indent="1"/>
    </xf>
    <xf numFmtId="4" fontId="29" fillId="137"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8" fontId="2" fillId="69" borderId="195" applyFont="0">
      <alignment horizontal="right"/>
    </xf>
    <xf numFmtId="198" fontId="2" fillId="69" borderId="195" applyFont="0">
      <alignment horizontal="right"/>
    </xf>
    <xf numFmtId="198" fontId="2" fillId="69" borderId="195" applyFont="0">
      <alignment horizontal="right"/>
    </xf>
    <xf numFmtId="198" fontId="2" fillId="69" borderId="195" applyFont="0">
      <alignment horizontal="right"/>
    </xf>
    <xf numFmtId="198" fontId="2" fillId="69" borderId="195" applyFont="0">
      <alignment horizontal="right"/>
    </xf>
    <xf numFmtId="198" fontId="2" fillId="69" borderId="195" applyFont="0">
      <alignment horizontal="right"/>
    </xf>
    <xf numFmtId="198" fontId="2" fillId="69" borderId="195" applyFont="0">
      <alignment horizontal="right"/>
    </xf>
    <xf numFmtId="198" fontId="2" fillId="69" borderId="195" applyFont="0">
      <alignment horizontal="right"/>
    </xf>
    <xf numFmtId="198" fontId="2" fillId="69" borderId="195" applyFont="0">
      <alignment horizontal="right"/>
    </xf>
    <xf numFmtId="198"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4" fillId="0" borderId="200" applyNumberFormat="0" applyFill="0" applyBorder="0" applyAlignment="0" applyProtection="0">
      <alignment horizontal="center"/>
      <protection locked="0"/>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1" fontId="2" fillId="143" borderId="195" applyFont="0">
      <alignment horizontal="right"/>
    </xf>
    <xf numFmtId="1" fontId="2" fillId="143" borderId="195" applyFont="0">
      <alignment horizontal="right"/>
    </xf>
    <xf numFmtId="1" fontId="2" fillId="143" borderId="195" applyFont="0">
      <alignment horizontal="right"/>
    </xf>
    <xf numFmtId="1" fontId="2" fillId="143" borderId="195" applyFont="0">
      <alignment horizontal="right"/>
    </xf>
    <xf numFmtId="1" fontId="2" fillId="143" borderId="195" applyFont="0">
      <alignment horizontal="right"/>
    </xf>
    <xf numFmtId="1" fontId="2" fillId="143" borderId="195" applyFont="0">
      <alignment horizontal="right"/>
    </xf>
    <xf numFmtId="1" fontId="2" fillId="143" borderId="195" applyFont="0">
      <alignment horizontal="right"/>
    </xf>
    <xf numFmtId="1" fontId="2" fillId="143" borderId="195" applyFont="0">
      <alignment horizontal="right"/>
    </xf>
    <xf numFmtId="1" fontId="2" fillId="143" borderId="195" applyFont="0">
      <alignment horizontal="right"/>
    </xf>
    <xf numFmtId="1" fontId="2" fillId="143" borderId="195" applyFont="0">
      <alignment horizontal="right"/>
    </xf>
    <xf numFmtId="310" fontId="2" fillId="143" borderId="195" applyFont="0"/>
    <xf numFmtId="310" fontId="2" fillId="143" borderId="195" applyFont="0"/>
    <xf numFmtId="310" fontId="2" fillId="143" borderId="195" applyFont="0"/>
    <xf numFmtId="310" fontId="2" fillId="143" borderId="195" applyFont="0"/>
    <xf numFmtId="310" fontId="2" fillId="143" borderId="195" applyFont="0"/>
    <xf numFmtId="310" fontId="2" fillId="143" borderId="195" applyFont="0"/>
    <xf numFmtId="310" fontId="2" fillId="143" borderId="195" applyFont="0"/>
    <xf numFmtId="310" fontId="2" fillId="143" borderId="195" applyFont="0"/>
    <xf numFmtId="310" fontId="2" fillId="143" borderId="195" applyFont="0"/>
    <xf numFmtId="310" fontId="2" fillId="143" borderId="195" applyFont="0"/>
    <xf numFmtId="9" fontId="2" fillId="143" borderId="195" applyFont="0">
      <alignment horizontal="right"/>
    </xf>
    <xf numFmtId="9" fontId="2" fillId="143" borderId="195" applyFont="0">
      <alignment horizontal="right"/>
    </xf>
    <xf numFmtId="9" fontId="2" fillId="143" borderId="195" applyFont="0">
      <alignment horizontal="right"/>
    </xf>
    <xf numFmtId="9" fontId="2" fillId="143" borderId="195" applyFont="0">
      <alignment horizontal="right"/>
    </xf>
    <xf numFmtId="9" fontId="2" fillId="143" borderId="195" applyFont="0">
      <alignment horizontal="right"/>
    </xf>
    <xf numFmtId="9" fontId="2" fillId="143" borderId="195" applyFont="0">
      <alignment horizontal="right"/>
    </xf>
    <xf numFmtId="9" fontId="2" fillId="143" borderId="195" applyFont="0">
      <alignment horizontal="right"/>
    </xf>
    <xf numFmtId="9" fontId="2" fillId="143" borderId="195" applyFont="0">
      <alignment horizontal="right"/>
    </xf>
    <xf numFmtId="9" fontId="2" fillId="143" borderId="195" applyFont="0">
      <alignment horizontal="right"/>
    </xf>
    <xf numFmtId="9" fontId="2" fillId="143" borderId="195" applyFont="0">
      <alignment horizontal="right"/>
    </xf>
    <xf numFmtId="337" fontId="2" fillId="143" borderId="195" applyFont="0">
      <alignment horizontal="right"/>
    </xf>
    <xf numFmtId="337" fontId="2" fillId="143" borderId="195" applyFont="0">
      <alignment horizontal="right"/>
    </xf>
    <xf numFmtId="337" fontId="2" fillId="143" borderId="195" applyFont="0">
      <alignment horizontal="right"/>
    </xf>
    <xf numFmtId="337" fontId="2" fillId="143" borderId="195" applyFont="0">
      <alignment horizontal="right"/>
    </xf>
    <xf numFmtId="337" fontId="2" fillId="143" borderId="195" applyFont="0">
      <alignment horizontal="right"/>
    </xf>
    <xf numFmtId="337" fontId="2" fillId="143" borderId="195" applyFont="0">
      <alignment horizontal="right"/>
    </xf>
    <xf numFmtId="337" fontId="2" fillId="143" borderId="195" applyFont="0">
      <alignment horizontal="right"/>
    </xf>
    <xf numFmtId="337" fontId="2" fillId="143" borderId="195" applyFont="0">
      <alignment horizontal="right"/>
    </xf>
    <xf numFmtId="337" fontId="2" fillId="143" borderId="195" applyFont="0">
      <alignment horizontal="right"/>
    </xf>
    <xf numFmtId="337" fontId="2" fillId="143" borderId="195" applyFont="0">
      <alignment horizontal="right"/>
    </xf>
    <xf numFmtId="10" fontId="2" fillId="143" borderId="195" applyFont="0">
      <alignment horizontal="right"/>
    </xf>
    <xf numFmtId="10" fontId="2" fillId="143" borderId="195" applyFont="0">
      <alignment horizontal="right"/>
    </xf>
    <xf numFmtId="10" fontId="2" fillId="143" borderId="195" applyFont="0">
      <alignment horizontal="right"/>
    </xf>
    <xf numFmtId="10" fontId="2" fillId="143" borderId="195" applyFont="0">
      <alignment horizontal="right"/>
    </xf>
    <xf numFmtId="10" fontId="2" fillId="143" borderId="195" applyFont="0">
      <alignment horizontal="right"/>
    </xf>
    <xf numFmtId="10" fontId="2" fillId="143" borderId="195" applyFont="0">
      <alignment horizontal="right"/>
    </xf>
    <xf numFmtId="10" fontId="2" fillId="143" borderId="195" applyFont="0">
      <alignment horizontal="right"/>
    </xf>
    <xf numFmtId="10" fontId="2" fillId="143" borderId="195" applyFont="0">
      <alignment horizontal="right"/>
    </xf>
    <xf numFmtId="10" fontId="2" fillId="143" borderId="195" applyFont="0">
      <alignment horizontal="right"/>
    </xf>
    <xf numFmtId="10" fontId="2" fillId="143" borderId="195" applyFont="0">
      <alignment horizontal="right"/>
    </xf>
    <xf numFmtId="0" fontId="2" fillId="143" borderId="195" applyFont="0">
      <alignment horizontal="center" wrapText="1"/>
    </xf>
    <xf numFmtId="0" fontId="2" fillId="143" borderId="195" applyFont="0">
      <alignment horizontal="center" wrapText="1"/>
    </xf>
    <xf numFmtId="0" fontId="2" fillId="143" borderId="195" applyFont="0">
      <alignment horizontal="center" wrapText="1"/>
    </xf>
    <xf numFmtId="0" fontId="2" fillId="143" borderId="195" applyFont="0">
      <alignment horizontal="center" wrapText="1"/>
    </xf>
    <xf numFmtId="0" fontId="2" fillId="143" borderId="195" applyFont="0">
      <alignment horizontal="center" wrapText="1"/>
    </xf>
    <xf numFmtId="0" fontId="2" fillId="143" borderId="195" applyFont="0">
      <alignment horizontal="center" wrapText="1"/>
    </xf>
    <xf numFmtId="0" fontId="2" fillId="143" borderId="195" applyFont="0">
      <alignment horizontal="center" wrapText="1"/>
    </xf>
    <xf numFmtId="0" fontId="2" fillId="143" borderId="195" applyFont="0">
      <alignment horizontal="center" wrapText="1"/>
    </xf>
    <xf numFmtId="0" fontId="2" fillId="143" borderId="195" applyFont="0">
      <alignment horizontal="center" wrapText="1"/>
    </xf>
    <xf numFmtId="0" fontId="2" fillId="143" borderId="195" applyFont="0">
      <alignment horizontal="center" wrapText="1"/>
    </xf>
    <xf numFmtId="49" fontId="2" fillId="143" borderId="195" applyFont="0"/>
    <xf numFmtId="49" fontId="2" fillId="143"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17" fontId="2" fillId="145" borderId="195">
      <alignment vertical="center"/>
    </xf>
    <xf numFmtId="317" fontId="2" fillId="145" borderId="195">
      <alignment vertical="center"/>
    </xf>
    <xf numFmtId="317" fontId="2" fillId="145" borderId="195">
      <alignment vertical="center"/>
    </xf>
    <xf numFmtId="317" fontId="2" fillId="145" borderId="195">
      <alignment vertical="center"/>
    </xf>
    <xf numFmtId="317" fontId="2" fillId="145" borderId="195">
      <alignment vertical="center"/>
    </xf>
    <xf numFmtId="310" fontId="2" fillId="92" borderId="195" applyFont="0">
      <alignment horizontal="right"/>
    </xf>
    <xf numFmtId="310" fontId="2" fillId="92" borderId="195" applyFont="0">
      <alignment horizontal="right"/>
    </xf>
    <xf numFmtId="310" fontId="2" fillId="92" borderId="195" applyFont="0">
      <alignment horizontal="right"/>
    </xf>
    <xf numFmtId="310" fontId="2" fillId="92" borderId="195" applyFont="0">
      <alignment horizontal="right"/>
    </xf>
    <xf numFmtId="310" fontId="2" fillId="92" borderId="195" applyFont="0">
      <alignment horizontal="right"/>
    </xf>
    <xf numFmtId="310" fontId="2" fillId="92" borderId="195" applyFont="0">
      <alignment horizontal="right"/>
    </xf>
    <xf numFmtId="310" fontId="2" fillId="92" borderId="195" applyFont="0">
      <alignment horizontal="right"/>
    </xf>
    <xf numFmtId="310" fontId="2" fillId="92" borderId="195" applyFont="0">
      <alignment horizontal="right"/>
    </xf>
    <xf numFmtId="310" fontId="2" fillId="92" borderId="195" applyFont="0">
      <alignment horizontal="right"/>
    </xf>
    <xf numFmtId="310" fontId="2" fillId="92" borderId="195" applyFont="0">
      <alignment horizontal="right"/>
    </xf>
    <xf numFmtId="1" fontId="2" fillId="92" borderId="195" applyFont="0">
      <alignment horizontal="right"/>
    </xf>
    <xf numFmtId="1" fontId="2" fillId="92" borderId="195" applyFont="0">
      <alignment horizontal="right"/>
    </xf>
    <xf numFmtId="1" fontId="2" fillId="92" borderId="195" applyFont="0">
      <alignment horizontal="right"/>
    </xf>
    <xf numFmtId="1" fontId="2" fillId="92" borderId="195" applyFont="0">
      <alignment horizontal="right"/>
    </xf>
    <xf numFmtId="1" fontId="2" fillId="92" borderId="195" applyFont="0">
      <alignment horizontal="right"/>
    </xf>
    <xf numFmtId="1" fontId="2" fillId="92" borderId="195" applyFont="0">
      <alignment horizontal="right"/>
    </xf>
    <xf numFmtId="1" fontId="2" fillId="92" borderId="195" applyFont="0">
      <alignment horizontal="right"/>
    </xf>
    <xf numFmtId="1" fontId="2" fillId="92" borderId="195" applyFont="0">
      <alignment horizontal="right"/>
    </xf>
    <xf numFmtId="1" fontId="2" fillId="92" borderId="195" applyFont="0">
      <alignment horizontal="right"/>
    </xf>
    <xf numFmtId="1" fontId="2" fillId="92" borderId="195" applyFont="0">
      <alignment horizontal="right"/>
    </xf>
    <xf numFmtId="310" fontId="2" fillId="92" borderId="195" applyFont="0"/>
    <xf numFmtId="310" fontId="2" fillId="92" borderId="195" applyFont="0"/>
    <xf numFmtId="310" fontId="2" fillId="92" borderId="195" applyFont="0"/>
    <xf numFmtId="310" fontId="2" fillId="92" borderId="195" applyFont="0"/>
    <xf numFmtId="310" fontId="2" fillId="92" borderId="195" applyFont="0"/>
    <xf numFmtId="310" fontId="2" fillId="92" borderId="195" applyFont="0"/>
    <xf numFmtId="310" fontId="2" fillId="92" borderId="195" applyFont="0"/>
    <xf numFmtId="310" fontId="2" fillId="92" borderId="195" applyFont="0"/>
    <xf numFmtId="310" fontId="2" fillId="92" borderId="195" applyFont="0"/>
    <xf numFmtId="310" fontId="2" fillId="92" borderId="195" applyFont="0"/>
    <xf numFmtId="266" fontId="2" fillId="92" borderId="195" applyFont="0"/>
    <xf numFmtId="266" fontId="2" fillId="92" borderId="195" applyFont="0"/>
    <xf numFmtId="266" fontId="2" fillId="92" borderId="195" applyFont="0"/>
    <xf numFmtId="266" fontId="2" fillId="92" borderId="195" applyFont="0"/>
    <xf numFmtId="266" fontId="2" fillId="92" borderId="195" applyFont="0"/>
    <xf numFmtId="266" fontId="2" fillId="92" borderId="195" applyFont="0"/>
    <xf numFmtId="266" fontId="2" fillId="92" borderId="195" applyFont="0"/>
    <xf numFmtId="266" fontId="2" fillId="92" borderId="195" applyFont="0"/>
    <xf numFmtId="266" fontId="2" fillId="92" borderId="195" applyFont="0"/>
    <xf numFmtId="266" fontId="2" fillId="92" borderId="195" applyFont="0"/>
    <xf numFmtId="10" fontId="2" fillId="92" borderId="195" applyFont="0">
      <alignment horizontal="right"/>
    </xf>
    <xf numFmtId="10" fontId="2" fillId="92" borderId="195" applyFont="0">
      <alignment horizontal="right"/>
    </xf>
    <xf numFmtId="10" fontId="2" fillId="92" borderId="195" applyFont="0">
      <alignment horizontal="right"/>
    </xf>
    <xf numFmtId="10" fontId="2" fillId="92" borderId="195" applyFont="0">
      <alignment horizontal="right"/>
    </xf>
    <xf numFmtId="10" fontId="2" fillId="92" borderId="195" applyFont="0">
      <alignment horizontal="right"/>
    </xf>
    <xf numFmtId="10" fontId="2" fillId="92" borderId="195" applyFont="0">
      <alignment horizontal="right"/>
    </xf>
    <xf numFmtId="10" fontId="2" fillId="92" borderId="195" applyFont="0">
      <alignment horizontal="right"/>
    </xf>
    <xf numFmtId="10" fontId="2" fillId="92" borderId="195" applyFont="0">
      <alignment horizontal="right"/>
    </xf>
    <xf numFmtId="10" fontId="2" fillId="92" borderId="195" applyFont="0">
      <alignment horizontal="right"/>
    </xf>
    <xf numFmtId="10" fontId="2" fillId="92" borderId="195" applyFont="0">
      <alignment horizontal="right"/>
    </xf>
    <xf numFmtId="9" fontId="2" fillId="92" borderId="195" applyFont="0">
      <alignment horizontal="right"/>
    </xf>
    <xf numFmtId="9" fontId="2" fillId="92" borderId="195" applyFont="0">
      <alignment horizontal="right"/>
    </xf>
    <xf numFmtId="9" fontId="2" fillId="92" borderId="195" applyFont="0">
      <alignment horizontal="right"/>
    </xf>
    <xf numFmtId="9" fontId="2" fillId="92" borderId="195" applyFont="0">
      <alignment horizontal="right"/>
    </xf>
    <xf numFmtId="9" fontId="2" fillId="92" borderId="195" applyFont="0">
      <alignment horizontal="right"/>
    </xf>
    <xf numFmtId="9" fontId="2" fillId="92" borderId="195" applyFont="0">
      <alignment horizontal="right"/>
    </xf>
    <xf numFmtId="9" fontId="2" fillId="92" borderId="195" applyFont="0">
      <alignment horizontal="right"/>
    </xf>
    <xf numFmtId="9" fontId="2" fillId="92" borderId="195" applyFont="0">
      <alignment horizontal="right"/>
    </xf>
    <xf numFmtId="9" fontId="2" fillId="92" borderId="195" applyFont="0">
      <alignment horizontal="right"/>
    </xf>
    <xf numFmtId="9" fontId="2" fillId="92" borderId="195" applyFont="0">
      <alignment horizontal="right"/>
    </xf>
    <xf numFmtId="337" fontId="2" fillId="92" borderId="195" applyFont="0">
      <alignment horizontal="right"/>
    </xf>
    <xf numFmtId="337" fontId="2" fillId="92" borderId="195" applyFont="0">
      <alignment horizontal="right"/>
    </xf>
    <xf numFmtId="337" fontId="2" fillId="92" borderId="195" applyFont="0">
      <alignment horizontal="right"/>
    </xf>
    <xf numFmtId="337" fontId="2" fillId="92" borderId="195" applyFont="0">
      <alignment horizontal="right"/>
    </xf>
    <xf numFmtId="337" fontId="2" fillId="92" borderId="195" applyFont="0">
      <alignment horizontal="right"/>
    </xf>
    <xf numFmtId="337" fontId="2" fillId="92" borderId="195" applyFont="0">
      <alignment horizontal="right"/>
    </xf>
    <xf numFmtId="337" fontId="2" fillId="92" borderId="195" applyFont="0">
      <alignment horizontal="right"/>
    </xf>
    <xf numFmtId="337" fontId="2" fillId="92" borderId="195" applyFont="0">
      <alignment horizontal="right"/>
    </xf>
    <xf numFmtId="337" fontId="2" fillId="92" borderId="195" applyFont="0">
      <alignment horizontal="right"/>
    </xf>
    <xf numFmtId="337" fontId="2" fillId="92" borderId="195" applyFont="0">
      <alignment horizontal="right"/>
    </xf>
    <xf numFmtId="10" fontId="2" fillId="92" borderId="196" applyFont="0">
      <alignment horizontal="right"/>
    </xf>
    <xf numFmtId="10" fontId="2" fillId="92" borderId="196" applyFont="0">
      <alignment horizontal="right"/>
    </xf>
    <xf numFmtId="10" fontId="2" fillId="92" borderId="196" applyFont="0">
      <alignment horizontal="right"/>
    </xf>
    <xf numFmtId="10" fontId="2" fillId="92" borderId="196" applyFont="0">
      <alignment horizontal="right"/>
    </xf>
    <xf numFmtId="10" fontId="2" fillId="92" borderId="196" applyFont="0">
      <alignment horizontal="right"/>
    </xf>
    <xf numFmtId="10" fontId="2" fillId="92" borderId="196" applyFont="0">
      <alignment horizontal="right"/>
    </xf>
    <xf numFmtId="10" fontId="2" fillId="92" borderId="196" applyFont="0">
      <alignment horizontal="right"/>
    </xf>
    <xf numFmtId="10" fontId="2" fillId="92" borderId="196" applyFont="0">
      <alignment horizontal="right"/>
    </xf>
    <xf numFmtId="10" fontId="2" fillId="92" borderId="196" applyFont="0">
      <alignment horizontal="right"/>
    </xf>
    <xf numFmtId="10" fontId="2" fillId="92" borderId="196" applyFont="0">
      <alignment horizontal="right"/>
    </xf>
    <xf numFmtId="0" fontId="2" fillId="92" borderId="195" applyFont="0">
      <alignment horizontal="center" wrapText="1"/>
      <protection locked="0"/>
    </xf>
    <xf numFmtId="0" fontId="2" fillId="92" borderId="195" applyFont="0">
      <alignment horizontal="center" wrapText="1"/>
      <protection locked="0"/>
    </xf>
    <xf numFmtId="0" fontId="2" fillId="92" borderId="195" applyFont="0">
      <alignment horizontal="center" wrapText="1"/>
      <protection locked="0"/>
    </xf>
    <xf numFmtId="0" fontId="2" fillId="92" borderId="195" applyFont="0">
      <alignment horizontal="center" wrapText="1"/>
      <protection locked="0"/>
    </xf>
    <xf numFmtId="0" fontId="2" fillId="92" borderId="195" applyFont="0">
      <alignment horizontal="center" wrapText="1"/>
      <protection locked="0"/>
    </xf>
    <xf numFmtId="0" fontId="2" fillId="92" borderId="195" applyFont="0">
      <alignment horizontal="center" wrapText="1"/>
      <protection locked="0"/>
    </xf>
    <xf numFmtId="0" fontId="2" fillId="92" borderId="195" applyFont="0">
      <alignment horizontal="center" wrapText="1"/>
      <protection locked="0"/>
    </xf>
    <xf numFmtId="0" fontId="2" fillId="92" borderId="195" applyFont="0">
      <alignment horizontal="center" wrapText="1"/>
      <protection locked="0"/>
    </xf>
    <xf numFmtId="0" fontId="2" fillId="92" borderId="195" applyFont="0">
      <alignment horizontal="center" wrapText="1"/>
      <protection locked="0"/>
    </xf>
    <xf numFmtId="0" fontId="2" fillId="92" borderId="195" applyFont="0">
      <alignment horizontal="center" wrapText="1"/>
      <protection locked="0"/>
    </xf>
    <xf numFmtId="49" fontId="2" fillId="92" borderId="195" applyFont="0"/>
    <xf numFmtId="49" fontId="2" fillId="92" borderId="195" applyFont="0"/>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6" fillId="0" borderId="194" applyFill="0" applyBorder="0" applyProtection="0">
      <alignment horizontal="left" vertical="top"/>
    </xf>
    <xf numFmtId="0" fontId="186" fillId="130" borderId="206" applyNumberFormat="0" applyFont="0">
      <alignment horizontal="center" vertical="center"/>
    </xf>
    <xf numFmtId="356" fontId="45" fillId="68" borderId="202" applyNumberFormat="0" applyBorder="0" applyAlignment="0">
      <alignment horizontal="right"/>
    </xf>
    <xf numFmtId="0" fontId="332" fillId="0" borderId="192"/>
    <xf numFmtId="0" fontId="332" fillId="0" borderId="192"/>
    <xf numFmtId="0" fontId="332" fillId="0" borderId="192"/>
    <xf numFmtId="0" fontId="332" fillId="0" borderId="192"/>
    <xf numFmtId="0" fontId="332"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334" fillId="0" borderId="202" applyNumberFormat="0" applyFill="0" applyBorder="0" applyAlignment="0" applyProtection="0">
      <alignment horizontal="center"/>
      <protection locked="0"/>
    </xf>
    <xf numFmtId="37" fontId="161" fillId="149" borderId="195" applyNumberFormat="0" applyAlignment="0" applyProtection="0"/>
    <xf numFmtId="37" fontId="161" fillId="149" borderId="195" applyNumberFormat="0" applyAlignment="0" applyProtection="0"/>
    <xf numFmtId="37" fontId="161" fillId="149" borderId="195" applyNumberFormat="0" applyAlignment="0" applyProtection="0"/>
    <xf numFmtId="37" fontId="161" fillId="149" borderId="195" applyNumberFormat="0" applyAlignment="0" applyProtection="0"/>
    <xf numFmtId="37" fontId="161" fillId="149"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4" fillId="69" borderId="195" applyBorder="0" applyAlignment="0"/>
    <xf numFmtId="177" fontId="340" fillId="69" borderId="194">
      <alignment horizontal="center"/>
    </xf>
    <xf numFmtId="0" fontId="347" fillId="0" borderId="0" applyNumberFormat="0" applyFill="0" applyBorder="0" applyAlignment="0" applyProtection="0"/>
    <xf numFmtId="0" fontId="1" fillId="0" borderId="0"/>
    <xf numFmtId="0" fontId="1" fillId="0" borderId="0"/>
  </cellStyleXfs>
  <cellXfs count="846">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8" xfId="0" applyFont="1" applyBorder="1" applyAlignment="1">
      <alignment vertical="center"/>
    </xf>
    <xf numFmtId="0" fontId="85" fillId="0" borderId="0" xfId="0" applyFont="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6"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202"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202"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202"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202"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202"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202"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78" fontId="84" fillId="0" borderId="60" xfId="0" applyNumberFormat="1" applyFont="1" applyBorder="1" applyAlignment="1">
      <alignment horizontal="center"/>
    </xf>
    <xf numFmtId="178" fontId="85" fillId="0" borderId="0" xfId="0" applyNumberFormat="1" applyFont="1" applyAlignment="1">
      <alignment horizontal="center"/>
    </xf>
    <xf numFmtId="178" fontId="84" fillId="0" borderId="58" xfId="0" applyNumberFormat="1" applyFont="1" applyBorder="1" applyAlignment="1">
      <alignment horizontal="center"/>
    </xf>
    <xf numFmtId="178" fontId="92" fillId="0" borderId="0" xfId="0" applyNumberFormat="1" applyFont="1" applyAlignment="1">
      <alignment horizontal="center"/>
    </xf>
    <xf numFmtId="178" fontId="84" fillId="0" borderId="61" xfId="0" applyNumberFormat="1" applyFont="1" applyBorder="1" applyAlignment="1">
      <alignment horizontal="center"/>
    </xf>
    <xf numFmtId="178" fontId="90" fillId="0" borderId="0" xfId="0" applyNumberFormat="1" applyFont="1" applyAlignment="1">
      <alignment horizontal="center"/>
    </xf>
    <xf numFmtId="178" fontId="84" fillId="0" borderId="62" xfId="0" applyNumberFormat="1" applyFont="1" applyBorder="1" applyAlignment="1">
      <alignment horizontal="center"/>
    </xf>
    <xf numFmtId="0" fontId="84" fillId="0" borderId="18" xfId="0" applyFont="1" applyBorder="1" applyAlignment="1">
      <alignment vertical="center"/>
    </xf>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6" fontId="2" fillId="3" borderId="18" xfId="1" applyNumberFormat="1" applyFont="1" applyFill="1" applyBorder="1" applyAlignment="1" applyProtection="1">
      <alignment horizontal="center" vertical="center" wrapText="1"/>
      <protection locked="0"/>
    </xf>
    <xf numFmtId="176" fontId="2" fillId="3" borderId="3" xfId="1" applyNumberFormat="1" applyFont="1" applyFill="1" applyBorder="1" applyAlignment="1" applyProtection="1">
      <alignment horizontal="center" vertical="center" wrapText="1"/>
      <protection locked="0"/>
    </xf>
    <xf numFmtId="176"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0" fontId="45" fillId="3" borderId="23" xfId="16" applyFont="1" applyFill="1" applyBorder="1" applyProtection="1">
      <protection locked="0"/>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0" fontId="45" fillId="0" borderId="0" xfId="11" applyFont="1" applyAlignment="1">
      <alignment horizontal="center"/>
    </xf>
    <xf numFmtId="176"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3"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8" xfId="0" applyFont="1" applyBorder="1" applyAlignment="1">
      <alignment vertical="center" wrapText="1"/>
    </xf>
    <xf numFmtId="202"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99" fillId="3" borderId="78" xfId="0" applyFont="1" applyFill="1" applyBorder="1" applyAlignment="1">
      <alignment horizontal="left"/>
    </xf>
    <xf numFmtId="0" fontId="99"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80"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80" fontId="9" fillId="36" borderId="24" xfId="20" applyBorder="1"/>
    <xf numFmtId="180" fontId="9" fillId="36" borderId="89" xfId="20" applyBorder="1"/>
    <xf numFmtId="180" fontId="9" fillId="36" borderId="25" xfId="20" applyBorder="1"/>
    <xf numFmtId="0" fontId="3" fillId="0" borderId="92" xfId="0" applyFont="1" applyBorder="1" applyAlignment="1">
      <alignment horizontal="center" vertical="center"/>
    </xf>
    <xf numFmtId="0" fontId="3" fillId="0" borderId="93" xfId="0" applyFont="1" applyBorder="1" applyAlignment="1">
      <alignment vertical="center"/>
    </xf>
    <xf numFmtId="180"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100"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1" xfId="5" applyNumberFormat="1" applyFont="1" applyBorder="1" applyAlignment="1" applyProtection="1">
      <alignment horizontal="left" vertical="center"/>
      <protection locked="0"/>
    </xf>
    <xf numFmtId="0" fontId="102"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9" xfId="0" applyFont="1" applyBorder="1" applyAlignment="1">
      <alignment horizontal="left" vertical="center" wrapText="1"/>
    </xf>
    <xf numFmtId="10" fontId="96"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100"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102"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80" fontId="2" fillId="36" borderId="0" xfId="20" applyFont="1"/>
    <xf numFmtId="180"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76" fontId="3" fillId="0" borderId="99" xfId="7" applyNumberFormat="1" applyFont="1" applyBorder="1"/>
    <xf numFmtId="176" fontId="3" fillId="0" borderId="81" xfId="7" applyNumberFormat="1" applyFont="1" applyBorder="1"/>
    <xf numFmtId="0" fontId="99" fillId="0" borderId="99" xfId="0" applyFont="1" applyBorder="1" applyAlignment="1">
      <alignment horizontal="left" wrapText="1" indent="2"/>
    </xf>
    <xf numFmtId="176"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76" fontId="4" fillId="0" borderId="81" xfId="7" applyNumberFormat="1" applyFont="1" applyBorder="1"/>
    <xf numFmtId="0" fontId="109" fillId="3" borderId="63" xfId="0" applyFont="1" applyFill="1" applyBorder="1" applyAlignment="1">
      <alignment horizontal="left"/>
    </xf>
    <xf numFmtId="0" fontId="109" fillId="3" borderId="0" xfId="0" applyFont="1" applyFill="1" applyAlignment="1">
      <alignment horizontal="center"/>
    </xf>
    <xf numFmtId="176" fontId="3" fillId="3" borderId="0" xfId="7" applyNumberFormat="1" applyFont="1" applyFill="1" applyBorder="1"/>
    <xf numFmtId="176" fontId="3" fillId="3" borderId="0" xfId="7" applyNumberFormat="1" applyFont="1" applyFill="1" applyBorder="1" applyAlignment="1">
      <alignment vertical="center"/>
    </xf>
    <xf numFmtId="176" fontId="3" fillId="3" borderId="96" xfId="7" applyNumberFormat="1" applyFont="1" applyFill="1" applyBorder="1"/>
    <xf numFmtId="176" fontId="3" fillId="0" borderId="99" xfId="7" applyNumberFormat="1" applyFont="1" applyFill="1" applyBorder="1"/>
    <xf numFmtId="176" fontId="3" fillId="0" borderId="99" xfId="7" applyNumberFormat="1" applyFont="1" applyFill="1" applyBorder="1" applyAlignment="1">
      <alignment vertical="center"/>
    </xf>
    <xf numFmtId="0" fontId="99" fillId="0" borderId="99"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202" fontId="87" fillId="2" borderId="91"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8" xfId="0" applyFont="1" applyBorder="1" applyAlignment="1">
      <alignment horizontal="left" vertical="center" wrapText="1"/>
    </xf>
    <xf numFmtId="0" fontId="6" fillId="0" borderId="114" xfId="17" applyBorder="1" applyAlignment="1" applyProtection="1"/>
    <xf numFmtId="0" fontId="111" fillId="0" borderId="0" xfId="0" applyFont="1" applyAlignment="1">
      <alignment horizontal="left" vertical="top" wrapText="1"/>
    </xf>
    <xf numFmtId="202"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2" fillId="3" borderId="114" xfId="20954" applyFont="1" applyFill="1" applyBorder="1" applyAlignment="1">
      <alignment horizontal="left" vertical="center" wrapText="1"/>
    </xf>
    <xf numFmtId="0" fontId="123" fillId="0" borderId="114" xfId="20954" applyFont="1" applyBorder="1" applyAlignment="1">
      <alignment horizontal="left" vertical="center" wrapText="1" indent="1"/>
    </xf>
    <xf numFmtId="0" fontId="124" fillId="3" borderId="124" xfId="0" applyFont="1" applyFill="1" applyBorder="1" applyAlignment="1">
      <alignment horizontal="left" vertical="center" wrapText="1"/>
    </xf>
    <xf numFmtId="0" fontId="123" fillId="3" borderId="114" xfId="20954" applyFont="1" applyFill="1" applyBorder="1" applyAlignment="1">
      <alignment horizontal="left" vertical="center" wrapText="1" indent="1"/>
    </xf>
    <xf numFmtId="0" fontId="122" fillId="0" borderId="124" xfId="0" applyFont="1" applyBorder="1" applyAlignment="1">
      <alignment horizontal="left" vertical="center" wrapText="1"/>
    </xf>
    <xf numFmtId="0" fontId="124" fillId="0" borderId="124" xfId="0" applyFont="1" applyBorder="1" applyAlignment="1">
      <alignment horizontal="left" vertical="center" wrapText="1"/>
    </xf>
    <xf numFmtId="0" fontId="124" fillId="0" borderId="124" xfId="0" applyFont="1" applyBorder="1" applyAlignment="1">
      <alignment vertical="center" wrapText="1"/>
    </xf>
    <xf numFmtId="0" fontId="125" fillId="0" borderId="124" xfId="0" applyFont="1" applyBorder="1" applyAlignment="1">
      <alignment horizontal="left" vertical="center" wrapText="1" indent="1"/>
    </xf>
    <xf numFmtId="0" fontId="125" fillId="3" borderId="124" xfId="0" applyFont="1" applyFill="1" applyBorder="1" applyAlignment="1">
      <alignment horizontal="left" vertical="center" wrapText="1" indent="1"/>
    </xf>
    <xf numFmtId="0" fontId="124" fillId="3" borderId="125" xfId="0" applyFont="1" applyFill="1" applyBorder="1" applyAlignment="1">
      <alignment horizontal="left" vertical="center" wrapText="1"/>
    </xf>
    <xf numFmtId="0" fontId="125" fillId="0" borderId="114" xfId="20954" applyFont="1" applyBorder="1" applyAlignment="1">
      <alignment horizontal="left" vertical="center" wrapText="1" indent="1"/>
    </xf>
    <xf numFmtId="0" fontId="124" fillId="0" borderId="114" xfId="0" applyFont="1" applyBorder="1" applyAlignment="1">
      <alignment horizontal="left" vertical="center" wrapText="1"/>
    </xf>
    <xf numFmtId="0" fontId="126" fillId="0" borderId="114" xfId="20954" applyFont="1" applyBorder="1" applyAlignment="1">
      <alignment horizontal="center" vertical="center" wrapText="1"/>
    </xf>
    <xf numFmtId="0" fontId="124" fillId="3" borderId="126" xfId="0" applyFont="1" applyFill="1" applyBorder="1" applyAlignment="1">
      <alignment horizontal="left" vertical="center" wrapText="1"/>
    </xf>
    <xf numFmtId="0" fontId="0" fillId="0" borderId="127" xfId="0" applyBorder="1" applyAlignment="1">
      <alignment horizontal="center"/>
    </xf>
    <xf numFmtId="0" fontId="123" fillId="3" borderId="127" xfId="20954" applyFont="1" applyFill="1" applyBorder="1" applyAlignment="1">
      <alignment horizontal="left" vertical="center" wrapText="1" indent="1"/>
    </xf>
    <xf numFmtId="0" fontId="123" fillId="3" borderId="124" xfId="0" applyFont="1" applyFill="1" applyBorder="1" applyAlignment="1">
      <alignment horizontal="left" vertical="center" wrapText="1" indent="1"/>
    </xf>
    <xf numFmtId="0" fontId="123" fillId="0" borderId="127" xfId="20954" applyFont="1" applyBorder="1" applyAlignment="1">
      <alignment horizontal="left" vertical="center" wrapText="1" indent="1"/>
    </xf>
    <xf numFmtId="0" fontId="124" fillId="0" borderId="127" xfId="20954" applyFont="1" applyBorder="1" applyAlignment="1">
      <alignment horizontal="left" vertical="center" wrapText="1"/>
    </xf>
    <xf numFmtId="0" fontId="124" fillId="0" borderId="127" xfId="0" applyFont="1" applyBorder="1" applyAlignment="1">
      <alignment vertical="center" wrapText="1"/>
    </xf>
    <xf numFmtId="0" fontId="126" fillId="0" borderId="127" xfId="20954" applyFont="1" applyBorder="1" applyAlignment="1">
      <alignment horizontal="center" vertical="center" wrapText="1"/>
    </xf>
    <xf numFmtId="0" fontId="124" fillId="3" borderId="127" xfId="20954" applyFont="1" applyFill="1" applyBorder="1" applyAlignment="1">
      <alignment horizontal="left" vertical="center" wrapText="1"/>
    </xf>
    <xf numFmtId="0" fontId="124"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4" fillId="0" borderId="132" xfId="0" applyFont="1" applyBorder="1" applyAlignment="1">
      <alignment horizontal="justify" vertical="center" wrapText="1"/>
    </xf>
    <xf numFmtId="0" fontId="123" fillId="0" borderId="124" xfId="0" applyFont="1" applyBorder="1" applyAlignment="1">
      <alignment horizontal="left" vertical="center" wrapText="1" indent="1"/>
    </xf>
    <xf numFmtId="0" fontId="123" fillId="0" borderId="125" xfId="0" applyFont="1" applyBorder="1" applyAlignment="1">
      <alignment horizontal="left" vertical="center" wrapText="1" indent="1"/>
    </xf>
    <xf numFmtId="0" fontId="124" fillId="0" borderId="124" xfId="0" applyFont="1" applyBorder="1" applyAlignment="1">
      <alignment horizontal="justify" vertical="center" wrapText="1"/>
    </xf>
    <xf numFmtId="0" fontId="122" fillId="0" borderId="124" xfId="0" applyFont="1" applyBorder="1" applyAlignment="1">
      <alignment horizontal="justify" vertical="center" wrapText="1"/>
    </xf>
    <xf numFmtId="0" fontId="124" fillId="3" borderId="124" xfId="0" applyFont="1" applyFill="1" applyBorder="1" applyAlignment="1">
      <alignment horizontal="justify" vertical="center" wrapText="1"/>
    </xf>
    <xf numFmtId="0" fontId="124" fillId="0" borderId="125" xfId="0" applyFont="1" applyBorder="1" applyAlignment="1">
      <alignment horizontal="justify" vertical="center" wrapText="1"/>
    </xf>
    <xf numFmtId="0" fontId="124" fillId="0" borderId="126" xfId="0" applyFont="1" applyBorder="1" applyAlignment="1">
      <alignment horizontal="justify" vertical="center" wrapText="1"/>
    </xf>
    <xf numFmtId="0" fontId="122" fillId="0" borderId="124" xfId="0" applyFont="1" applyBorder="1" applyAlignment="1">
      <alignment vertical="center" wrapText="1"/>
    </xf>
    <xf numFmtId="0" fontId="123" fillId="0" borderId="124" xfId="0" applyFont="1" applyBorder="1" applyAlignment="1">
      <alignment horizontal="left" vertical="center" wrapText="1"/>
    </xf>
    <xf numFmtId="0" fontId="124" fillId="0" borderId="133" xfId="0" applyFont="1" applyBorder="1" applyAlignment="1">
      <alignment vertical="center" wrapText="1"/>
    </xf>
    <xf numFmtId="0" fontId="124"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202" fontId="94" fillId="0" borderId="0" xfId="0" applyNumberFormat="1" applyFont="1" applyAlignment="1">
      <alignment horizontal="right"/>
    </xf>
    <xf numFmtId="0" fontId="123" fillId="3" borderId="125" xfId="0" applyFont="1" applyFill="1" applyBorder="1" applyAlignment="1">
      <alignment horizontal="left" vertical="center" wrapText="1" indent="1"/>
    </xf>
    <xf numFmtId="0" fontId="123" fillId="3" borderId="127" xfId="0" applyFont="1" applyFill="1" applyBorder="1" applyAlignment="1">
      <alignment horizontal="left" vertical="center" wrapText="1" indent="1"/>
    </xf>
    <xf numFmtId="178" fontId="84" fillId="0" borderId="127" xfId="0" applyNumberFormat="1" applyFont="1" applyBorder="1" applyAlignment="1">
      <alignment horizontal="center"/>
    </xf>
    <xf numFmtId="0" fontId="84" fillId="0" borderId="127" xfId="0" applyFont="1" applyBorder="1"/>
    <xf numFmtId="0" fontId="123" fillId="0" borderId="127" xfId="0" applyFont="1" applyBorder="1" applyAlignment="1">
      <alignment horizontal="left" vertical="center" wrapText="1" indent="1"/>
    </xf>
    <xf numFmtId="0" fontId="124" fillId="3" borderId="127" xfId="0" applyFont="1" applyFill="1" applyBorder="1" applyAlignment="1">
      <alignment horizontal="left" vertical="center" wrapText="1"/>
    </xf>
    <xf numFmtId="0" fontId="125" fillId="3" borderId="127" xfId="0" applyFont="1" applyFill="1" applyBorder="1" applyAlignment="1">
      <alignment horizontal="left" vertical="center" wrapText="1" indent="1"/>
    </xf>
    <xf numFmtId="0" fontId="127" fillId="0" borderId="127" xfId="0" applyFont="1" applyBorder="1" applyAlignment="1">
      <alignment horizontal="justify"/>
    </xf>
    <xf numFmtId="178" fontId="86" fillId="0" borderId="127" xfId="0" applyNumberFormat="1" applyFont="1" applyBorder="1" applyAlignment="1">
      <alignment horizontal="center"/>
    </xf>
    <xf numFmtId="178" fontId="86" fillId="0" borderId="56" xfId="0" applyNumberFormat="1" applyFont="1" applyBorder="1" applyAlignment="1">
      <alignment horizontal="center"/>
    </xf>
    <xf numFmtId="178" fontId="88" fillId="0" borderId="58" xfId="0" applyNumberFormat="1" applyFont="1" applyBorder="1" applyAlignment="1">
      <alignment horizontal="center"/>
    </xf>
    <xf numFmtId="178" fontId="46" fillId="0" borderId="58" xfId="0" applyNumberFormat="1" applyFont="1" applyBorder="1" applyAlignment="1">
      <alignment horizontal="center"/>
    </xf>
    <xf numFmtId="0" fontId="84" fillId="0" borderId="127" xfId="0" applyFont="1" applyBorder="1" applyAlignment="1">
      <alignment horizontal="center"/>
    </xf>
    <xf numFmtId="0" fontId="114" fillId="0" borderId="127" xfId="0" applyFont="1" applyBorder="1"/>
    <xf numFmtId="49" fontId="116" fillId="0" borderId="127" xfId="5" applyNumberFormat="1" applyFont="1" applyBorder="1" applyAlignment="1" applyProtection="1">
      <alignment horizontal="right" vertical="center"/>
      <protection locked="0"/>
    </xf>
    <xf numFmtId="0" fontId="115" fillId="3" borderId="127" xfId="13" applyFont="1" applyFill="1" applyBorder="1" applyAlignment="1" applyProtection="1">
      <alignment horizontal="left" vertical="center" wrapText="1"/>
      <protection locked="0"/>
    </xf>
    <xf numFmtId="49" fontId="115" fillId="3" borderId="127" xfId="5" applyNumberFormat="1" applyFont="1" applyFill="1" applyBorder="1" applyAlignment="1" applyProtection="1">
      <alignment horizontal="right" vertical="center"/>
      <protection locked="0"/>
    </xf>
    <xf numFmtId="0" fontId="115" fillId="0" borderId="127" xfId="13" applyFont="1" applyBorder="1" applyAlignment="1" applyProtection="1">
      <alignment horizontal="left" vertical="center" wrapText="1"/>
      <protection locked="0"/>
    </xf>
    <xf numFmtId="49" fontId="115" fillId="0" borderId="127" xfId="5" applyNumberFormat="1" applyFont="1" applyBorder="1" applyAlignment="1" applyProtection="1">
      <alignment horizontal="right" vertical="center"/>
      <protection locked="0"/>
    </xf>
    <xf numFmtId="0" fontId="117" fillId="0" borderId="127" xfId="13" applyFont="1" applyBorder="1" applyAlignment="1" applyProtection="1">
      <alignment horizontal="left" vertical="center" wrapText="1"/>
      <protection locked="0"/>
    </xf>
    <xf numFmtId="0" fontId="114" fillId="0" borderId="127" xfId="0" applyFont="1" applyBorder="1" applyAlignment="1">
      <alignment horizontal="center" vertical="center" wrapText="1"/>
    </xf>
    <xf numFmtId="14" fontId="111" fillId="0" borderId="0" xfId="0" applyNumberFormat="1" applyFont="1"/>
    <xf numFmtId="175" fontId="96" fillId="0" borderId="0" xfId="7" applyFont="1"/>
    <xf numFmtId="0" fontId="111" fillId="0" borderId="0" xfId="0" applyFont="1" applyAlignment="1">
      <alignment wrapText="1"/>
    </xf>
    <xf numFmtId="0" fontId="110" fillId="0" borderId="127" xfId="0" applyFont="1" applyBorder="1"/>
    <xf numFmtId="0" fontId="110" fillId="0" borderId="127" xfId="0" applyFont="1" applyBorder="1" applyAlignment="1">
      <alignment horizontal="left" indent="8"/>
    </xf>
    <xf numFmtId="0" fontId="110" fillId="0" borderId="127" xfId="0" applyFont="1" applyBorder="1" applyAlignment="1">
      <alignment wrapText="1"/>
    </xf>
    <xf numFmtId="0" fontId="114" fillId="0" borderId="0" xfId="0" applyFont="1"/>
    <xf numFmtId="0" fontId="113" fillId="0" borderId="127" xfId="0" applyFont="1" applyBorder="1"/>
    <xf numFmtId="49" fontId="116" fillId="0" borderId="127" xfId="5" applyNumberFormat="1" applyFont="1" applyBorder="1" applyAlignment="1" applyProtection="1">
      <alignment horizontal="right" vertical="center" wrapText="1"/>
      <protection locked="0"/>
    </xf>
    <xf numFmtId="49" fontId="115" fillId="3" borderId="127" xfId="5" applyNumberFormat="1" applyFont="1" applyFill="1" applyBorder="1" applyAlignment="1" applyProtection="1">
      <alignment horizontal="right" vertical="center" wrapText="1"/>
      <protection locked="0"/>
    </xf>
    <xf numFmtId="49" fontId="115" fillId="0" borderId="127" xfId="5" applyNumberFormat="1" applyFont="1" applyBorder="1" applyAlignment="1" applyProtection="1">
      <alignment horizontal="right" vertical="center" wrapText="1"/>
      <protection locked="0"/>
    </xf>
    <xf numFmtId="0" fontId="110" fillId="0" borderId="127"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127"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7" xfId="0" applyFont="1" applyBorder="1" applyAlignment="1">
      <alignment horizontal="left" vertical="center" wrapText="1"/>
    </xf>
    <xf numFmtId="0" fontId="113" fillId="0" borderId="127" xfId="0" applyFont="1" applyBorder="1" applyAlignment="1">
      <alignment horizontal="left" wrapText="1" indent="1"/>
    </xf>
    <xf numFmtId="0" fontId="113" fillId="0" borderId="127" xfId="0" applyFont="1" applyBorder="1" applyAlignment="1">
      <alignment horizontal="left" vertical="center" indent="1"/>
    </xf>
    <xf numFmtId="0" fontId="111" fillId="0" borderId="127" xfId="0" applyFont="1" applyBorder="1"/>
    <xf numFmtId="0" fontId="110" fillId="0" borderId="127" xfId="0" applyFont="1" applyBorder="1" applyAlignment="1">
      <alignment horizontal="left" wrapText="1" indent="1"/>
    </xf>
    <xf numFmtId="0" fontId="110" fillId="0" borderId="127" xfId="0" applyFont="1" applyBorder="1" applyAlignment="1">
      <alignment horizontal="left" indent="1"/>
    </xf>
    <xf numFmtId="0" fontId="110" fillId="0" borderId="127" xfId="0" applyFont="1" applyBorder="1" applyAlignment="1">
      <alignment horizontal="left" wrapText="1" indent="4"/>
    </xf>
    <xf numFmtId="0" fontId="110" fillId="0" borderId="127" xfId="0" applyFont="1" applyBorder="1" applyAlignment="1">
      <alignment horizontal="left" indent="3"/>
    </xf>
    <xf numFmtId="0" fontId="113" fillId="0" borderId="127" xfId="0" applyFont="1" applyBorder="1" applyAlignment="1">
      <alignment horizontal="left" indent="1"/>
    </xf>
    <xf numFmtId="0" fontId="114" fillId="0" borderId="7" xfId="0" applyFont="1" applyBorder="1"/>
    <xf numFmtId="0" fontId="111" fillId="0" borderId="127" xfId="0" applyFont="1" applyBorder="1" applyAlignment="1">
      <alignment horizontal="left" wrapText="1" indent="2"/>
    </xf>
    <xf numFmtId="0" fontId="111" fillId="0" borderId="127" xfId="0" applyFont="1" applyBorder="1" applyAlignment="1">
      <alignment horizontal="left" wrapText="1"/>
    </xf>
    <xf numFmtId="0" fontId="110" fillId="0" borderId="127"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6" xfId="0" applyFont="1" applyBorder="1" applyAlignment="1">
      <alignment horizontal="center" vertical="center" wrapText="1"/>
    </xf>
    <xf numFmtId="0" fontId="110" fillId="0" borderId="130" xfId="0" applyFont="1" applyBorder="1" applyAlignment="1">
      <alignment horizontal="center" vertical="center" wrapText="1"/>
    </xf>
    <xf numFmtId="0" fontId="110" fillId="0" borderId="107" xfId="0" applyFont="1" applyBorder="1" applyAlignment="1">
      <alignment horizontal="center" vertical="center" wrapText="1"/>
    </xf>
    <xf numFmtId="49" fontId="110" fillId="0" borderId="23" xfId="0" applyNumberFormat="1" applyFont="1" applyBorder="1" applyAlignment="1">
      <alignment horizontal="left" wrapText="1" indent="1"/>
    </xf>
    <xf numFmtId="0" fontId="110" fillId="0" borderId="21" xfId="0" applyFont="1" applyBorder="1" applyAlignment="1">
      <alignment horizontal="left" wrapText="1" indent="1"/>
    </xf>
    <xf numFmtId="49" fontId="110" fillId="0" borderId="81" xfId="0" applyNumberFormat="1" applyFont="1" applyBorder="1" applyAlignment="1">
      <alignment horizontal="left" wrapText="1" indent="1"/>
    </xf>
    <xf numFmtId="0" fontId="110" fillId="0" borderId="18" xfId="0" applyFont="1" applyBorder="1" applyAlignment="1">
      <alignment horizontal="left" wrapText="1" indent="1"/>
    </xf>
    <xf numFmtId="49" fontId="110" fillId="0" borderId="18" xfId="0" applyNumberFormat="1" applyFont="1" applyBorder="1" applyAlignment="1">
      <alignment horizontal="left" wrapText="1" indent="3"/>
    </xf>
    <xf numFmtId="49" fontId="110" fillId="0" borderId="81" xfId="0" applyNumberFormat="1" applyFont="1" applyBorder="1" applyAlignment="1">
      <alignment horizontal="left" wrapText="1" indent="3"/>
    </xf>
    <xf numFmtId="49" fontId="110" fillId="0" borderId="18" xfId="0" applyNumberFormat="1" applyFont="1" applyBorder="1" applyAlignment="1">
      <alignment horizontal="left" wrapText="1" indent="2"/>
    </xf>
    <xf numFmtId="49" fontId="110" fillId="0" borderId="81" xfId="0" applyNumberFormat="1" applyFont="1" applyBorder="1" applyAlignment="1">
      <alignment horizontal="left" wrapText="1" indent="2"/>
    </xf>
    <xf numFmtId="49" fontId="110" fillId="0" borderId="81" xfId="0" applyNumberFormat="1" applyFont="1" applyBorder="1" applyAlignment="1">
      <alignment horizontal="left" vertical="top" wrapText="1" indent="2"/>
    </xf>
    <xf numFmtId="49" fontId="110" fillId="0" borderId="81" xfId="0" applyNumberFormat="1" applyFont="1" applyBorder="1" applyAlignment="1">
      <alignment horizontal="left" indent="1"/>
    </xf>
    <xf numFmtId="0" fontId="110" fillId="0" borderId="18" xfId="0" applyFont="1" applyBorder="1" applyAlignment="1">
      <alignment horizontal="left" indent="1"/>
    </xf>
    <xf numFmtId="49" fontId="110" fillId="0" borderId="18" xfId="0" applyNumberFormat="1" applyFont="1" applyBorder="1" applyAlignment="1">
      <alignment horizontal="left" indent="1"/>
    </xf>
    <xf numFmtId="49" fontId="110" fillId="0" borderId="18" xfId="0" applyNumberFormat="1" applyFont="1" applyBorder="1" applyAlignment="1">
      <alignment horizontal="left" indent="3"/>
    </xf>
    <xf numFmtId="49" fontId="110" fillId="0" borderId="81" xfId="0" applyNumberFormat="1" applyFont="1" applyBorder="1" applyAlignment="1">
      <alignment horizontal="left" indent="3"/>
    </xf>
    <xf numFmtId="0" fontId="110" fillId="0" borderId="18" xfId="0" applyFont="1" applyBorder="1" applyAlignment="1">
      <alignment horizontal="left" indent="2"/>
    </xf>
    <xf numFmtId="0" fontId="110" fillId="0" borderId="81" xfId="0" applyFont="1" applyBorder="1" applyAlignment="1">
      <alignment horizontal="left" indent="2"/>
    </xf>
    <xf numFmtId="0" fontId="110" fillId="0" borderId="81" xfId="0" applyFont="1" applyBorder="1" applyAlignment="1">
      <alignment horizontal="left" indent="1"/>
    </xf>
    <xf numFmtId="0" fontId="113" fillId="0" borderId="64" xfId="0" applyFont="1" applyBorder="1"/>
    <xf numFmtId="0" fontId="110" fillId="0" borderId="75" xfId="0" applyFont="1" applyBorder="1" applyAlignment="1">
      <alignment horizontal="center" vertical="center" wrapText="1"/>
    </xf>
    <xf numFmtId="0" fontId="110" fillId="0" borderId="81" xfId="0" applyFont="1" applyBorder="1" applyAlignment="1">
      <alignment horizontal="center" vertical="center" wrapText="1"/>
    </xf>
    <xf numFmtId="0" fontId="110" fillId="0" borderId="0" xfId="0" applyFont="1" applyAlignment="1">
      <alignment horizontal="left"/>
    </xf>
    <xf numFmtId="0" fontId="113" fillId="0" borderId="127"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7"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2" xfId="0" applyFont="1" applyBorder="1" applyAlignment="1">
      <alignment horizontal="left" vertical="center" wrapText="1" indent="1" readingOrder="1"/>
    </xf>
    <xf numFmtId="0" fontId="131" fillId="0" borderId="127" xfId="0" applyFont="1" applyBorder="1" applyAlignment="1">
      <alignment horizontal="left" indent="3"/>
    </xf>
    <xf numFmtId="0" fontId="113" fillId="0" borderId="127" xfId="0" applyFont="1" applyBorder="1" applyAlignment="1">
      <alignment vertical="center" wrapText="1" readingOrder="1"/>
    </xf>
    <xf numFmtId="0" fontId="131" fillId="0" borderId="127" xfId="0" applyFont="1" applyBorder="1" applyAlignment="1">
      <alignment horizontal="left" indent="2"/>
    </xf>
    <xf numFmtId="0" fontId="110" fillId="0" borderId="123" xfId="0" applyFont="1" applyBorder="1" applyAlignment="1">
      <alignment vertical="center" wrapText="1" readingOrder="1"/>
    </xf>
    <xf numFmtId="0" fontId="131" fillId="0" borderId="131" xfId="0" applyFont="1" applyBorder="1" applyAlignment="1">
      <alignment horizontal="left" indent="2"/>
    </xf>
    <xf numFmtId="0" fontId="110" fillId="0" borderId="122" xfId="0" applyFont="1" applyBorder="1" applyAlignment="1">
      <alignment vertical="center" wrapText="1" readingOrder="1"/>
    </xf>
    <xf numFmtId="0" fontId="110" fillId="0" borderId="121" xfId="0" applyFont="1" applyBorder="1" applyAlignment="1">
      <alignment vertical="center" wrapText="1" readingOrder="1"/>
    </xf>
    <xf numFmtId="0" fontId="131" fillId="0" borderId="7" xfId="0" applyFont="1" applyBorder="1"/>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79" borderId="16" xfId="0" applyFont="1" applyFill="1" applyBorder="1" applyAlignment="1">
      <alignment horizontal="center" vertical="center"/>
    </xf>
    <xf numFmtId="0" fontId="135" fillId="79" borderId="17" xfId="0" applyFont="1" applyFill="1" applyBorder="1" applyAlignment="1">
      <alignment horizontal="center" vertical="center"/>
    </xf>
    <xf numFmtId="0" fontId="135" fillId="80" borderId="127" xfId="0" applyFont="1" applyFill="1" applyBorder="1" applyAlignment="1">
      <alignment horizontal="left" vertical="center"/>
    </xf>
    <xf numFmtId="203" fontId="135" fillId="80" borderId="81" xfId="7" applyNumberFormat="1" applyFont="1" applyFill="1" applyBorder="1" applyAlignment="1">
      <alignment horizontal="left" vertical="center"/>
    </xf>
    <xf numFmtId="49" fontId="137" fillId="0" borderId="127" xfId="0" applyNumberFormat="1" applyFont="1" applyBorder="1" applyAlignment="1">
      <alignment horizontal="left" vertical="center"/>
    </xf>
    <xf numFmtId="203" fontId="137" fillId="0" borderId="81" xfId="7" applyNumberFormat="1" applyFont="1" applyFill="1" applyBorder="1" applyAlignment="1">
      <alignment horizontal="left" vertical="center"/>
    </xf>
    <xf numFmtId="0" fontId="137" fillId="0" borderId="127" xfId="0" applyFont="1" applyBorder="1" applyAlignment="1">
      <alignment horizontal="left" vertical="center"/>
    </xf>
    <xf numFmtId="0" fontId="135" fillId="0" borderId="127" xfId="0" applyFont="1" applyBorder="1" applyAlignment="1">
      <alignment horizontal="left" vertical="center"/>
    </xf>
    <xf numFmtId="10" fontId="96" fillId="0" borderId="81" xfId="0" applyNumberFormat="1" applyFont="1" applyBorder="1" applyAlignment="1">
      <alignment horizontal="right" vertical="center" wrapText="1"/>
    </xf>
    <xf numFmtId="0" fontId="139" fillId="81" borderId="22" xfId="0" applyFont="1" applyFill="1" applyBorder="1" applyAlignment="1">
      <alignment horizontal="left" vertical="center"/>
    </xf>
    <xf numFmtId="10" fontId="133" fillId="82" borderId="23"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3" borderId="127" xfId="0" applyFont="1" applyFill="1" applyBorder="1" applyAlignment="1">
      <alignment horizontal="center" vertical="center" wrapText="1"/>
    </xf>
    <xf numFmtId="0" fontId="4" fillId="82" borderId="127" xfId="0" applyFont="1" applyFill="1" applyBorder="1" applyAlignment="1">
      <alignment vertical="center" wrapText="1"/>
    </xf>
    <xf numFmtId="203" fontId="4" fillId="82" borderId="127" xfId="7" applyNumberFormat="1" applyFont="1" applyFill="1" applyBorder="1" applyAlignment="1">
      <alignment vertical="center"/>
    </xf>
    <xf numFmtId="203" fontId="4" fillId="82" borderId="81" xfId="7" applyNumberFormat="1" applyFont="1" applyFill="1" applyBorder="1" applyAlignment="1">
      <alignment vertical="center"/>
    </xf>
    <xf numFmtId="0" fontId="137" fillId="80" borderId="127" xfId="0" applyFont="1" applyFill="1" applyBorder="1" applyAlignment="1">
      <alignment horizontal="left" vertical="center" wrapText="1" indent="3"/>
    </xf>
    <xf numFmtId="203" fontId="4" fillId="35" borderId="127" xfId="7" applyNumberFormat="1" applyFont="1" applyFill="1" applyBorder="1" applyAlignment="1">
      <alignment vertical="center"/>
    </xf>
    <xf numFmtId="0" fontId="143" fillId="80" borderId="127" xfId="0" applyFont="1" applyFill="1" applyBorder="1" applyAlignment="1">
      <alignment horizontal="left" vertical="center" wrapText="1" indent="5"/>
    </xf>
    <xf numFmtId="0" fontId="144" fillId="79" borderId="127" xfId="0" applyFont="1" applyFill="1" applyBorder="1" applyAlignment="1">
      <alignment horizontal="left" vertical="center" wrapText="1" indent="1"/>
    </xf>
    <xf numFmtId="203" fontId="144" fillId="79" borderId="127" xfId="7" applyNumberFormat="1" applyFont="1" applyFill="1" applyBorder="1" applyAlignment="1">
      <alignment vertical="center"/>
    </xf>
    <xf numFmtId="203" fontId="144" fillId="81" borderId="81" xfId="7" applyNumberFormat="1" applyFont="1" applyFill="1" applyBorder="1" applyAlignment="1">
      <alignment vertical="center"/>
    </xf>
    <xf numFmtId="203" fontId="145" fillId="80" borderId="127" xfId="7" applyNumberFormat="1" applyFont="1" applyFill="1" applyBorder="1" applyAlignment="1">
      <alignment vertical="center"/>
    </xf>
    <xf numFmtId="203" fontId="145" fillId="81" borderId="81" xfId="7" applyNumberFormat="1" applyFont="1" applyFill="1" applyBorder="1" applyAlignment="1">
      <alignment vertical="center"/>
    </xf>
    <xf numFmtId="203" fontId="145" fillId="80" borderId="22" xfId="7" applyNumberFormat="1" applyFont="1" applyFill="1" applyBorder="1" applyAlignment="1">
      <alignment vertical="center"/>
    </xf>
    <xf numFmtId="203" fontId="145" fillId="81" borderId="23" xfId="7" applyNumberFormat="1" applyFont="1" applyFill="1" applyBorder="1" applyAlignment="1">
      <alignment vertical="center"/>
    </xf>
    <xf numFmtId="0" fontId="349" fillId="0" borderId="0" xfId="0" applyFont="1"/>
    <xf numFmtId="0" fontId="94" fillId="0" borderId="189"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14" fontId="94" fillId="0" borderId="0" xfId="0" applyNumberFormat="1" applyFont="1"/>
    <xf numFmtId="0" fontId="94" fillId="0" borderId="114" xfId="0" applyFont="1" applyBorder="1" applyAlignment="1">
      <alignment horizontal="center" vertical="center" wrapText="1"/>
    </xf>
    <xf numFmtId="0" fontId="351" fillId="0" borderId="114" xfId="0" applyFont="1" applyBorder="1" applyAlignment="1">
      <alignment horizontal="center" vertical="center"/>
    </xf>
    <xf numFmtId="0" fontId="350" fillId="0" borderId="114" xfId="0" applyFont="1" applyBorder="1" applyAlignment="1">
      <alignment horizontal="center"/>
    </xf>
    <xf numFmtId="0" fontId="120" fillId="3" borderId="114" xfId="20954" applyFont="1" applyFill="1" applyBorder="1" applyAlignment="1">
      <alignment horizontal="left" vertical="center" wrapText="1"/>
    </xf>
    <xf numFmtId="0" fontId="94" fillId="0" borderId="114" xfId="20954" applyFont="1" applyBorder="1" applyAlignment="1">
      <alignment horizontal="left" vertical="center" wrapText="1" indent="1"/>
    </xf>
    <xf numFmtId="0" fontId="352" fillId="3" borderId="124" xfId="0" applyFont="1" applyFill="1" applyBorder="1" applyAlignment="1">
      <alignment horizontal="left" vertical="center" wrapText="1"/>
    </xf>
    <xf numFmtId="0" fontId="94" fillId="3" borderId="114" xfId="20954" applyFont="1" applyFill="1" applyBorder="1" applyAlignment="1">
      <alignment horizontal="left" vertical="center" wrapText="1" indent="1"/>
    </xf>
    <xf numFmtId="0" fontId="120" fillId="0" borderId="124" xfId="0" applyFont="1" applyBorder="1" applyAlignment="1">
      <alignment horizontal="left" vertical="center" wrapText="1"/>
    </xf>
    <xf numFmtId="0" fontId="352" fillId="0" borderId="124" xfId="0" applyFont="1" applyBorder="1" applyAlignment="1">
      <alignment horizontal="left" vertical="center" wrapText="1"/>
    </xf>
    <xf numFmtId="0" fontId="352" fillId="0" borderId="124" xfId="0" applyFont="1" applyBorder="1" applyAlignment="1">
      <alignment vertical="center" wrapText="1"/>
    </xf>
    <xf numFmtId="0" fontId="353" fillId="0" borderId="124" xfId="0" applyFont="1" applyBorder="1" applyAlignment="1">
      <alignment horizontal="left" vertical="center" wrapText="1" indent="1"/>
    </xf>
    <xf numFmtId="0" fontId="353" fillId="3" borderId="124" xfId="0" applyFont="1" applyFill="1" applyBorder="1" applyAlignment="1">
      <alignment horizontal="left" vertical="center" wrapText="1" indent="1"/>
    </xf>
    <xf numFmtId="0" fontId="352" fillId="3" borderId="125" xfId="0" applyFont="1" applyFill="1" applyBorder="1" applyAlignment="1">
      <alignment horizontal="left" vertical="center" wrapText="1"/>
    </xf>
    <xf numFmtId="0" fontId="353" fillId="0" borderId="114" xfId="20954" applyFont="1" applyBorder="1" applyAlignment="1">
      <alignment horizontal="left" vertical="center" wrapText="1" indent="1"/>
    </xf>
    <xf numFmtId="0" fontId="352" fillId="0" borderId="114" xfId="0" applyFont="1" applyBorder="1" applyAlignment="1">
      <alignment horizontal="left" vertical="center" wrapText="1"/>
    </xf>
    <xf numFmtId="0" fontId="352" fillId="0" borderId="114" xfId="20954" applyFont="1" applyBorder="1" applyAlignment="1">
      <alignment horizontal="center" vertical="center" wrapText="1"/>
    </xf>
    <xf numFmtId="0" fontId="352" fillId="3" borderId="126" xfId="0" applyFont="1" applyFill="1" applyBorder="1" applyAlignment="1">
      <alignment horizontal="left" vertical="center" wrapText="1"/>
    </xf>
    <xf numFmtId="0" fontId="350" fillId="0" borderId="127" xfId="0" applyFont="1" applyBorder="1" applyAlignment="1">
      <alignment horizontal="center"/>
    </xf>
    <xf numFmtId="0" fontId="94" fillId="3" borderId="127" xfId="20954" applyFont="1" applyFill="1" applyBorder="1" applyAlignment="1">
      <alignment horizontal="left" vertical="center" wrapText="1" indent="1"/>
    </xf>
    <xf numFmtId="0" fontId="94" fillId="3" borderId="124" xfId="0" applyFont="1" applyFill="1" applyBorder="1" applyAlignment="1">
      <alignment horizontal="left" vertical="center" wrapText="1" indent="1"/>
    </xf>
    <xf numFmtId="0" fontId="94" fillId="0" borderId="127" xfId="20954" applyFont="1" applyBorder="1" applyAlignment="1">
      <alignment horizontal="left" vertical="center" wrapText="1" indent="1"/>
    </xf>
    <xf numFmtId="0" fontId="94" fillId="0" borderId="124" xfId="0" applyFont="1" applyBorder="1" applyAlignment="1">
      <alignment horizontal="left" vertical="center" wrapText="1" indent="1"/>
    </xf>
    <xf numFmtId="0" fontId="94" fillId="0" borderId="125" xfId="0" applyFont="1" applyBorder="1" applyAlignment="1">
      <alignment horizontal="left" vertical="center" wrapText="1" indent="1"/>
    </xf>
    <xf numFmtId="0" fontId="352" fillId="0" borderId="127" xfId="20954" applyFont="1" applyBorder="1" applyAlignment="1">
      <alignment horizontal="left" vertical="center" wrapText="1"/>
    </xf>
    <xf numFmtId="0" fontId="352" fillId="0" borderId="127" xfId="0" applyFont="1" applyBorder="1" applyAlignment="1">
      <alignment vertical="center" wrapText="1"/>
    </xf>
    <xf numFmtId="0" fontId="352" fillId="0" borderId="127" xfId="20954" applyFont="1" applyBorder="1" applyAlignment="1">
      <alignment horizontal="center" vertical="center" wrapText="1"/>
    </xf>
    <xf numFmtId="0" fontId="352" fillId="3" borderId="127" xfId="20954" applyFont="1" applyFill="1" applyBorder="1" applyAlignment="1">
      <alignment horizontal="left" vertical="center" wrapText="1"/>
    </xf>
    <xf numFmtId="0" fontId="354" fillId="0" borderId="0" xfId="0" applyFont="1" applyAlignment="1">
      <alignment horizontal="justify"/>
    </xf>
    <xf numFmtId="0" fontId="352" fillId="0" borderId="127"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7" xfId="0" applyFont="1" applyBorder="1" applyAlignment="1">
      <alignment vertical="center"/>
    </xf>
    <xf numFmtId="0" fontId="45" fillId="0" borderId="127" xfId="0" applyFont="1" applyBorder="1" applyAlignment="1">
      <alignment vertical="center" wrapText="1"/>
    </xf>
    <xf numFmtId="0" fontId="352" fillId="0" borderId="195" xfId="20954" applyFont="1" applyBorder="1" applyAlignment="1">
      <alignment horizontal="left" vertical="center" wrapText="1"/>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5" fillId="3" borderId="0" xfId="37364" applyFont="1" applyFill="1" applyAlignment="1" applyProtection="1">
      <alignment vertical="center"/>
      <protection locked="0"/>
    </xf>
    <xf numFmtId="0" fontId="131" fillId="3" borderId="195" xfId="5" applyFont="1" applyFill="1" applyBorder="1" applyAlignment="1" applyProtection="1">
      <alignment vertical="center" wrapText="1"/>
      <protection locked="0"/>
    </xf>
    <xf numFmtId="0" fontId="131" fillId="0" borderId="195" xfId="37365" applyFont="1" applyBorder="1" applyAlignment="1" applyProtection="1">
      <alignment horizontal="center" vertical="center" wrapText="1"/>
      <protection locked="0"/>
    </xf>
    <xf numFmtId="3" fontId="131" fillId="3" borderId="195" xfId="1" applyNumberFormat="1" applyFont="1" applyFill="1" applyBorder="1" applyAlignment="1" applyProtection="1">
      <alignment horizontal="center" vertical="center" wrapText="1"/>
      <protection locked="0"/>
    </xf>
    <xf numFmtId="9" fontId="131" fillId="3" borderId="195" xfId="15" applyNumberFormat="1" applyFont="1" applyFill="1" applyBorder="1" applyAlignment="1" applyProtection="1">
      <alignment horizontal="center" vertical="center" wrapText="1"/>
      <protection locked="0"/>
    </xf>
    <xf numFmtId="0" fontId="131" fillId="3" borderId="195" xfId="37365" applyFont="1" applyFill="1" applyBorder="1" applyAlignment="1" applyProtection="1">
      <alignment horizontal="center" vertical="center" wrapText="1"/>
      <protection locked="0"/>
    </xf>
    <xf numFmtId="0" fontId="355" fillId="3" borderId="195" xfId="37365" applyFont="1" applyFill="1" applyBorder="1" applyProtection="1">
      <protection locked="0"/>
    </xf>
    <xf numFmtId="3" fontId="131" fillId="150" borderId="195" xfId="5" applyNumberFormat="1" applyFont="1" applyFill="1" applyBorder="1"/>
    <xf numFmtId="0" fontId="356" fillId="3" borderId="195" xfId="37365" applyFont="1" applyFill="1" applyBorder="1" applyAlignment="1" applyProtection="1">
      <alignment horizontal="right"/>
      <protection locked="0"/>
    </xf>
    <xf numFmtId="365" fontId="131" fillId="150" borderId="195" xfId="5" applyNumberFormat="1" applyFont="1" applyFill="1" applyBorder="1" applyProtection="1">
      <protection locked="0"/>
    </xf>
    <xf numFmtId="176" fontId="131" fillId="150" borderId="195" xfId="1" applyNumberFormat="1" applyFont="1" applyFill="1" applyBorder="1" applyAlignment="1" applyProtection="1"/>
    <xf numFmtId="0" fontId="131" fillId="3" borderId="195" xfId="37365" applyFont="1" applyFill="1" applyBorder="1" applyAlignment="1" applyProtection="1">
      <alignment horizontal="left" vertical="center"/>
      <protection locked="0"/>
    </xf>
    <xf numFmtId="3" fontId="131" fillId="3" borderId="195" xfId="5" applyNumberFormat="1" applyFont="1" applyFill="1" applyBorder="1" applyProtection="1">
      <protection locked="0"/>
    </xf>
    <xf numFmtId="0" fontId="131" fillId="3" borderId="195" xfId="5" applyFont="1" applyFill="1" applyBorder="1" applyProtection="1">
      <protection locked="0"/>
    </xf>
    <xf numFmtId="0" fontId="357" fillId="3" borderId="195" xfId="37365" applyFont="1" applyFill="1" applyBorder="1" applyAlignment="1" applyProtection="1">
      <alignment horizontal="right"/>
      <protection locked="0"/>
    </xf>
    <xf numFmtId="0" fontId="131" fillId="0" borderId="195" xfId="37365" applyFont="1" applyBorder="1" applyAlignment="1" applyProtection="1">
      <alignment horizontal="left" vertical="center"/>
      <protection locked="0"/>
    </xf>
    <xf numFmtId="0" fontId="355" fillId="3" borderId="195" xfId="16" applyFont="1" applyFill="1" applyBorder="1" applyProtection="1">
      <protection locked="0"/>
    </xf>
    <xf numFmtId="3" fontId="355" fillId="75" borderId="195" xfId="16" applyNumberFormat="1" applyFont="1" applyFill="1" applyBorder="1"/>
    <xf numFmtId="0" fontId="360" fillId="0" borderId="0" xfId="37364" applyFont="1" applyAlignment="1" applyProtection="1">
      <alignment vertical="center"/>
      <protection locked="0"/>
    </xf>
    <xf numFmtId="0" fontId="131" fillId="0" borderId="195" xfId="37365" applyFont="1" applyBorder="1" applyAlignment="1" applyProtection="1">
      <alignment horizontal="center" vertical="top" wrapText="1"/>
      <protection locked="0"/>
    </xf>
    <xf numFmtId="0" fontId="355" fillId="3" borderId="195" xfId="37365" applyFont="1" applyFill="1" applyBorder="1" applyAlignment="1" applyProtection="1">
      <alignment wrapText="1"/>
      <protection locked="0"/>
    </xf>
    <xf numFmtId="0" fontId="120" fillId="75" borderId="100" xfId="20952" applyFont="1" applyFill="1" applyBorder="1">
      <alignment vertical="center"/>
    </xf>
    <xf numFmtId="0" fontId="120" fillId="75" borderId="101" xfId="20952" applyFont="1" applyFill="1" applyBorder="1">
      <alignment vertical="center"/>
    </xf>
    <xf numFmtId="0" fontId="120" fillId="75" borderId="98" xfId="20952" applyFont="1" applyFill="1" applyBorder="1">
      <alignment vertical="center"/>
    </xf>
    <xf numFmtId="176" fontId="120" fillId="75" borderId="98" xfId="7" applyNumberFormat="1" applyFont="1" applyFill="1" applyBorder="1" applyAlignment="1">
      <alignment horizontal="right" vertical="center"/>
    </xf>
    <xf numFmtId="0" fontId="120" fillId="76" borderId="101" xfId="20952" applyFont="1" applyFill="1" applyBorder="1">
      <alignment vertical="center"/>
    </xf>
    <xf numFmtId="0" fontId="120" fillId="3" borderId="101" xfId="20952" applyFont="1" applyFill="1" applyBorder="1">
      <alignment vertical="center"/>
    </xf>
    <xf numFmtId="0" fontId="94" fillId="69" borderId="97" xfId="20952" applyFont="1" applyFill="1" applyBorder="1" applyAlignment="1">
      <alignment horizontal="center" vertical="center"/>
    </xf>
    <xf numFmtId="0" fontId="94" fillId="69" borderId="98" xfId="20952" applyFont="1" applyFill="1" applyBorder="1" applyAlignment="1">
      <alignment horizontal="left" vertical="center" wrapText="1"/>
    </xf>
    <xf numFmtId="176" fontId="94" fillId="0" borderId="99" xfId="7" applyNumberFormat="1" applyFont="1" applyFill="1" applyBorder="1" applyAlignment="1" applyProtection="1">
      <alignment horizontal="right" vertical="center"/>
      <protection locked="0"/>
    </xf>
    <xf numFmtId="0" fontId="120" fillId="76" borderId="99" xfId="20952" applyFont="1" applyFill="1" applyBorder="1" applyAlignment="1">
      <alignment horizontal="center" vertical="center"/>
    </xf>
    <xf numFmtId="0" fontId="120" fillId="76" borderId="101" xfId="20952" applyFont="1" applyFill="1" applyBorder="1" applyAlignment="1">
      <alignment vertical="top" wrapText="1"/>
    </xf>
    <xf numFmtId="0" fontId="94" fillId="69" borderId="101" xfId="20952" applyFont="1" applyFill="1" applyBorder="1" applyAlignment="1">
      <alignment vertical="center" wrapText="1"/>
    </xf>
    <xf numFmtId="0" fontId="94" fillId="69" borderId="98" xfId="20952" applyFont="1" applyFill="1" applyBorder="1" applyAlignment="1">
      <alignment horizontal="left" vertical="center"/>
    </xf>
    <xf numFmtId="366" fontId="94" fillId="0" borderId="99" xfId="7" applyNumberFormat="1" applyFont="1" applyFill="1" applyBorder="1" applyAlignment="1" applyProtection="1">
      <alignment horizontal="right" vertical="center"/>
      <protection locked="0"/>
    </xf>
    <xf numFmtId="0" fontId="94" fillId="3" borderId="97" xfId="20952" applyFont="1" applyFill="1" applyBorder="1" applyAlignment="1">
      <alignment horizontal="center" vertical="center"/>
    </xf>
    <xf numFmtId="176" fontId="94" fillId="76" borderId="99" xfId="7" applyNumberFormat="1" applyFont="1" applyFill="1" applyBorder="1" applyAlignment="1" applyProtection="1">
      <alignment horizontal="right" vertical="center"/>
      <protection locked="0"/>
    </xf>
    <xf numFmtId="176" fontId="94" fillId="3" borderId="99" xfId="7" applyNumberFormat="1" applyFont="1" applyFill="1" applyBorder="1" applyAlignment="1" applyProtection="1">
      <alignment horizontal="right" vertical="center"/>
      <protection locked="0"/>
    </xf>
    <xf numFmtId="0" fontId="94" fillId="69" borderId="99" xfId="20952" applyFont="1" applyFill="1" applyBorder="1" applyAlignment="1">
      <alignment horizontal="center" vertical="center"/>
    </xf>
    <xf numFmtId="0" fontId="350" fillId="0" borderId="0" xfId="0" applyFont="1" applyAlignment="1">
      <alignment wrapText="1"/>
    </xf>
    <xf numFmtId="0" fontId="106" fillId="69" borderId="202" xfId="20952" applyFont="1" applyFill="1" applyBorder="1" applyAlignment="1" applyProtection="1">
      <alignment horizontal="center" vertical="center"/>
      <protection locked="0"/>
    </xf>
    <xf numFmtId="0" fontId="107" fillId="76" borderId="195" xfId="20952" applyFont="1" applyFill="1" applyBorder="1" applyAlignment="1" applyProtection="1">
      <alignment horizontal="center" vertical="center"/>
      <protection locked="0"/>
    </xf>
    <xf numFmtId="176" fontId="350" fillId="0" borderId="114" xfId="7" applyNumberFormat="1" applyFont="1" applyBorder="1"/>
    <xf numFmtId="176" fontId="350" fillId="35" borderId="114" xfId="7" applyNumberFormat="1" applyFont="1" applyFill="1" applyBorder="1"/>
    <xf numFmtId="176" fontId="350" fillId="0" borderId="114" xfId="7" applyNumberFormat="1" applyFont="1" applyBorder="1" applyAlignment="1">
      <alignment vertical="center"/>
    </xf>
    <xf numFmtId="176" fontId="350" fillId="35" borderId="114" xfId="7" applyNumberFormat="1" applyFont="1" applyFill="1" applyBorder="1" applyAlignment="1">
      <alignment vertical="center"/>
    </xf>
    <xf numFmtId="176" fontId="350" fillId="0" borderId="127" xfId="7" applyNumberFormat="1" applyFont="1" applyBorder="1"/>
    <xf numFmtId="176" fontId="350" fillId="35" borderId="127" xfId="7" applyNumberFormat="1" applyFont="1" applyFill="1" applyBorder="1"/>
    <xf numFmtId="176" fontId="0" fillId="0" borderId="127" xfId="7" applyNumberFormat="1" applyFont="1" applyBorder="1"/>
    <xf numFmtId="176" fontId="0" fillId="35" borderId="127" xfId="7" applyNumberFormat="1" applyFont="1" applyFill="1" applyBorder="1"/>
    <xf numFmtId="176" fontId="0" fillId="0" borderId="195" xfId="7" applyNumberFormat="1" applyFont="1" applyBorder="1"/>
    <xf numFmtId="176" fontId="0" fillId="35" borderId="195" xfId="7" applyNumberFormat="1" applyFont="1" applyFill="1" applyBorder="1"/>
    <xf numFmtId="176" fontId="2" fillId="0" borderId="127" xfId="7" applyNumberFormat="1" applyFont="1" applyBorder="1" applyAlignment="1">
      <alignment horizontal="right"/>
    </xf>
    <xf numFmtId="176" fontId="2" fillId="35" borderId="127" xfId="7" applyNumberFormat="1" applyFont="1" applyFill="1" applyBorder="1" applyAlignment="1">
      <alignment horizontal="right"/>
    </xf>
    <xf numFmtId="176" fontId="2" fillId="35" borderId="81" xfId="7" applyNumberFormat="1" applyFont="1" applyFill="1" applyBorder="1" applyAlignment="1">
      <alignment horizontal="right"/>
    </xf>
    <xf numFmtId="176" fontId="94" fillId="0" borderId="195" xfId="7" applyNumberFormat="1" applyFont="1" applyBorder="1" applyAlignment="1">
      <alignment horizontal="right"/>
    </xf>
    <xf numFmtId="176" fontId="94" fillId="35" borderId="195" xfId="7" applyNumberFormat="1" applyFont="1" applyFill="1" applyBorder="1" applyAlignment="1">
      <alignment horizontal="right"/>
    </xf>
    <xf numFmtId="176" fontId="103" fillId="35" borderId="99" xfId="7" applyNumberFormat="1" applyFont="1" applyFill="1" applyBorder="1" applyAlignment="1">
      <alignment vertical="center" wrapText="1"/>
    </xf>
    <xf numFmtId="176" fontId="103" fillId="35" borderId="100" xfId="7" applyNumberFormat="1" applyFont="1" applyFill="1" applyBorder="1" applyAlignment="1">
      <alignment vertical="center" wrapText="1"/>
    </xf>
    <xf numFmtId="176" fontId="103" fillId="35" borderId="81" xfId="7" applyNumberFormat="1" applyFont="1" applyFill="1" applyBorder="1" applyAlignment="1">
      <alignment vertical="center" wrapText="1"/>
    </xf>
    <xf numFmtId="176" fontId="103" fillId="35" borderId="84" xfId="7" applyNumberFormat="1" applyFont="1" applyFill="1" applyBorder="1" applyAlignment="1">
      <alignment vertical="center" wrapText="1"/>
    </xf>
    <xf numFmtId="176" fontId="103" fillId="0" borderId="99" xfId="7" applyNumberFormat="1" applyFont="1" applyBorder="1" applyAlignment="1">
      <alignment vertical="center" wrapText="1"/>
    </xf>
    <xf numFmtId="176" fontId="103" fillId="0" borderId="100" xfId="7" applyNumberFormat="1" applyFont="1" applyBorder="1" applyAlignment="1">
      <alignment vertical="center" wrapText="1"/>
    </xf>
    <xf numFmtId="176" fontId="103" fillId="0" borderId="84" xfId="7" applyNumberFormat="1" applyFont="1" applyBorder="1" applyAlignment="1">
      <alignment vertical="center" wrapText="1"/>
    </xf>
    <xf numFmtId="176" fontId="103" fillId="35" borderId="22" xfId="7" applyNumberFormat="1" applyFont="1" applyFill="1" applyBorder="1" applyAlignment="1">
      <alignment vertical="center" wrapText="1"/>
    </xf>
    <xf numFmtId="176" fontId="103" fillId="35" borderId="24" xfId="7" applyNumberFormat="1" applyFont="1" applyFill="1" applyBorder="1" applyAlignment="1">
      <alignment vertical="center" wrapText="1"/>
    </xf>
    <xf numFmtId="176" fontId="103" fillId="35" borderId="23" xfId="7" applyNumberFormat="1" applyFont="1" applyFill="1" applyBorder="1" applyAlignment="1">
      <alignment vertical="center" wrapText="1"/>
    </xf>
    <xf numFmtId="176" fontId="103" fillId="35" borderId="38" xfId="7" applyNumberFormat="1" applyFont="1" applyFill="1" applyBorder="1" applyAlignment="1">
      <alignment vertical="center" wrapText="1"/>
    </xf>
    <xf numFmtId="176" fontId="84" fillId="0" borderId="80" xfId="7" applyNumberFormat="1" applyFont="1" applyFill="1" applyBorder="1" applyAlignment="1">
      <alignment horizontal="center" vertical="center"/>
    </xf>
    <xf numFmtId="176" fontId="84" fillId="0" borderId="127" xfId="7" applyNumberFormat="1" applyFont="1" applyFill="1" applyBorder="1" applyAlignment="1">
      <alignment horizontal="center" vertical="center"/>
    </xf>
    <xf numFmtId="176" fontId="86" fillId="35" borderId="22" xfId="7" applyNumberFormat="1" applyFont="1" applyFill="1" applyBorder="1" applyAlignment="1">
      <alignment horizontal="center" vertical="center"/>
    </xf>
    <xf numFmtId="176" fontId="84" fillId="35" borderId="17" xfId="7" applyNumberFormat="1" applyFont="1" applyFill="1" applyBorder="1" applyAlignment="1">
      <alignment horizontal="center" vertical="center"/>
    </xf>
    <xf numFmtId="176" fontId="84" fillId="0" borderId="19" xfId="7" applyNumberFormat="1" applyFont="1" applyBorder="1"/>
    <xf numFmtId="176" fontId="84" fillId="0" borderId="19" xfId="7" applyNumberFormat="1" applyFont="1" applyBorder="1" applyAlignment="1">
      <alignment wrapText="1"/>
    </xf>
    <xf numFmtId="176" fontId="84" fillId="35" borderId="19" xfId="7" applyNumberFormat="1" applyFont="1" applyFill="1" applyBorder="1" applyAlignment="1">
      <alignment horizontal="center" vertical="center" wrapText="1"/>
    </xf>
    <xf numFmtId="176" fontId="84" fillId="35" borderId="23" xfId="7" applyNumberFormat="1" applyFont="1" applyFill="1" applyBorder="1" applyAlignment="1">
      <alignment horizontal="center" vertical="center" wrapText="1"/>
    </xf>
    <xf numFmtId="176" fontId="84" fillId="0" borderId="3" xfId="7" applyNumberFormat="1" applyFont="1" applyBorder="1"/>
    <xf numFmtId="176" fontId="84" fillId="35" borderId="22" xfId="7" applyNumberFormat="1" applyFont="1" applyFill="1" applyBorder="1"/>
    <xf numFmtId="176" fontId="84" fillId="0" borderId="31" xfId="7" applyNumberFormat="1" applyFont="1" applyBorder="1" applyAlignment="1">
      <alignment horizontal="center" vertical="center"/>
    </xf>
    <xf numFmtId="176" fontId="84" fillId="0" borderId="11" xfId="7" applyNumberFormat="1" applyFont="1" applyBorder="1" applyAlignment="1">
      <alignment horizontal="center" vertical="center"/>
    </xf>
    <xf numFmtId="176" fontId="88" fillId="0" borderId="11" xfId="7" applyNumberFormat="1" applyFont="1" applyBorder="1" applyAlignment="1">
      <alignment horizontal="center" vertical="center"/>
    </xf>
    <xf numFmtId="176" fontId="84" fillId="0" borderId="12" xfId="7" applyNumberFormat="1" applyFont="1" applyBorder="1" applyAlignment="1">
      <alignment horizontal="center" vertical="center"/>
    </xf>
    <xf numFmtId="176" fontId="86" fillId="0" borderId="13" xfId="7" applyNumberFormat="1" applyFont="1" applyBorder="1" applyAlignment="1">
      <alignment horizontal="center" vertical="center"/>
    </xf>
    <xf numFmtId="176" fontId="84" fillId="0" borderId="14" xfId="7" applyNumberFormat="1" applyFont="1" applyBorder="1" applyAlignment="1">
      <alignment horizontal="center" vertical="center"/>
    </xf>
    <xf numFmtId="176" fontId="88" fillId="0" borderId="12" xfId="7" applyNumberFormat="1" applyFont="1" applyBorder="1" applyAlignment="1">
      <alignment vertical="center"/>
    </xf>
    <xf numFmtId="176" fontId="84" fillId="0" borderId="127" xfId="7" applyNumberFormat="1" applyFont="1" applyBorder="1" applyAlignment="1">
      <alignment horizontal="center" vertical="center"/>
    </xf>
    <xf numFmtId="176" fontId="86" fillId="0" borderId="127" xfId="7" applyNumberFormat="1" applyFont="1" applyBorder="1" applyAlignment="1">
      <alignment horizontal="center" vertical="center"/>
    </xf>
    <xf numFmtId="176" fontId="84" fillId="0" borderId="127" xfId="7" applyNumberFormat="1" applyFont="1" applyBorder="1" applyAlignment="1">
      <alignment horizontal="center"/>
    </xf>
    <xf numFmtId="176" fontId="84" fillId="0" borderId="127" xfId="7" applyNumberFormat="1" applyFont="1" applyBorder="1"/>
    <xf numFmtId="176" fontId="84" fillId="0" borderId="18" xfId="7" applyNumberFormat="1" applyFont="1" applyBorder="1"/>
    <xf numFmtId="176" fontId="84" fillId="0" borderId="20" xfId="7" applyNumberFormat="1" applyFont="1" applyBorder="1"/>
    <xf numFmtId="176" fontId="84" fillId="35" borderId="52" xfId="7" applyNumberFormat="1" applyFont="1" applyFill="1" applyBorder="1"/>
    <xf numFmtId="176" fontId="84" fillId="35" borderId="21" xfId="7" applyNumberFormat="1" applyFont="1" applyFill="1" applyBorder="1"/>
    <xf numFmtId="176" fontId="84" fillId="35" borderId="23" xfId="7" applyNumberFormat="1" applyFont="1" applyFill="1" applyBorder="1"/>
    <xf numFmtId="176" fontId="84" fillId="35" borderId="53" xfId="7" applyNumberFormat="1" applyFont="1" applyFill="1" applyBorder="1"/>
    <xf numFmtId="176" fontId="3" fillId="0" borderId="3" xfId="7" applyNumberFormat="1" applyFont="1" applyBorder="1"/>
    <xf numFmtId="176" fontId="3" fillId="0" borderId="8" xfId="7" applyNumberFormat="1" applyFont="1" applyBorder="1"/>
    <xf numFmtId="176" fontId="3" fillId="35" borderId="22" xfId="7" applyNumberFormat="1" applyFont="1" applyFill="1" applyBorder="1"/>
    <xf numFmtId="176" fontId="9" fillId="36" borderId="0" xfId="7" applyNumberFormat="1" applyFont="1" applyFill="1"/>
    <xf numFmtId="176" fontId="3" fillId="0" borderId="85" xfId="7" applyNumberFormat="1" applyFont="1" applyBorder="1" applyAlignment="1">
      <alignment vertical="center"/>
    </xf>
    <xf numFmtId="176" fontId="3" fillId="0" borderId="64" xfId="7" applyNumberFormat="1" applyFont="1" applyBorder="1" applyAlignment="1">
      <alignment vertical="center"/>
    </xf>
    <xf numFmtId="176" fontId="3" fillId="3" borderId="83" xfId="7" applyNumberFormat="1" applyFont="1" applyFill="1" applyBorder="1" applyAlignment="1">
      <alignment vertical="center"/>
    </xf>
    <xf numFmtId="176" fontId="3" fillId="3" borderId="84" xfId="7" applyNumberFormat="1" applyFont="1" applyFill="1" applyBorder="1" applyAlignment="1">
      <alignment vertical="center"/>
    </xf>
    <xf numFmtId="176" fontId="3" fillId="0" borderId="80" xfId="7" applyNumberFormat="1" applyFont="1" applyBorder="1" applyAlignment="1">
      <alignment vertical="center"/>
    </xf>
    <xf numFmtId="176" fontId="3" fillId="0" borderId="86" xfId="7" applyNumberFormat="1" applyFont="1" applyBorder="1" applyAlignment="1">
      <alignment vertical="center"/>
    </xf>
    <xf numFmtId="176" fontId="3" fillId="0" borderId="81" xfId="7" applyNumberFormat="1" applyFont="1" applyBorder="1" applyAlignment="1">
      <alignment vertical="center"/>
    </xf>
    <xf numFmtId="176" fontId="3" fillId="0" borderId="22" xfId="7" applyNumberFormat="1" applyFont="1" applyBorder="1" applyAlignment="1">
      <alignment vertical="center"/>
    </xf>
    <xf numFmtId="176" fontId="3" fillId="0" borderId="24" xfId="7" applyNumberFormat="1" applyFont="1" applyBorder="1" applyAlignment="1">
      <alignment vertical="center"/>
    </xf>
    <xf numFmtId="176" fontId="3" fillId="0" borderId="23" xfId="7" applyNumberFormat="1" applyFont="1" applyBorder="1" applyAlignment="1">
      <alignment vertical="center"/>
    </xf>
    <xf numFmtId="176" fontId="3" fillId="0" borderId="26" xfId="7" applyNumberFormat="1" applyFont="1" applyBorder="1" applyAlignment="1">
      <alignment vertical="center"/>
    </xf>
    <xf numFmtId="176" fontId="3" fillId="0" borderId="17" xfId="7" applyNumberFormat="1" applyFont="1" applyBorder="1" applyAlignment="1">
      <alignment vertical="center"/>
    </xf>
    <xf numFmtId="176" fontId="3" fillId="0" borderId="90" xfId="7" applyNumberFormat="1" applyFont="1" applyBorder="1" applyAlignment="1">
      <alignment vertical="center"/>
    </xf>
    <xf numFmtId="176" fontId="3" fillId="0" borderId="91" xfId="7" applyNumberFormat="1" applyFont="1" applyBorder="1" applyAlignment="1">
      <alignment vertical="center"/>
    </xf>
    <xf numFmtId="9" fontId="3" fillId="0" borderId="94" xfId="20950" applyFont="1" applyBorder="1" applyAlignment="1">
      <alignment vertical="center"/>
    </xf>
    <xf numFmtId="9" fontId="3" fillId="0" borderId="95" xfId="20950" applyFont="1" applyBorder="1" applyAlignment="1">
      <alignment vertical="center"/>
    </xf>
    <xf numFmtId="9" fontId="94" fillId="0" borderId="99" xfId="20950" applyFont="1" applyFill="1" applyBorder="1" applyAlignment="1" applyProtection="1">
      <alignment horizontal="right" vertical="center"/>
      <protection locked="0"/>
    </xf>
    <xf numFmtId="176" fontId="131" fillId="0" borderId="195" xfId="7" applyNumberFormat="1" applyFont="1" applyBorder="1"/>
    <xf numFmtId="176" fontId="9" fillId="36" borderId="99" xfId="7" applyNumberFormat="1" applyFont="1" applyFill="1" applyBorder="1"/>
    <xf numFmtId="176" fontId="114" fillId="0" borderId="127" xfId="7" applyNumberFormat="1" applyFont="1" applyBorder="1"/>
    <xf numFmtId="367" fontId="110" fillId="0" borderId="127" xfId="7" applyNumberFormat="1" applyFont="1" applyBorder="1"/>
    <xf numFmtId="176" fontId="110" fillId="0" borderId="127" xfId="7" applyNumberFormat="1" applyFont="1" applyBorder="1"/>
    <xf numFmtId="176" fontId="110" fillId="35" borderId="127" xfId="7" applyNumberFormat="1" applyFont="1" applyFill="1" applyBorder="1"/>
    <xf numFmtId="176" fontId="113" fillId="0" borderId="127" xfId="7" applyNumberFormat="1" applyFont="1" applyBorder="1"/>
    <xf numFmtId="176" fontId="111" fillId="0" borderId="127" xfId="7" applyNumberFormat="1" applyFont="1" applyBorder="1"/>
    <xf numFmtId="176" fontId="111" fillId="77" borderId="127" xfId="7" applyNumberFormat="1" applyFont="1" applyFill="1" applyBorder="1"/>
    <xf numFmtId="176" fontId="110" fillId="0" borderId="127" xfId="7" applyNumberFormat="1" applyFont="1" applyBorder="1" applyAlignment="1">
      <alignment horizontal="left" indent="1"/>
    </xf>
    <xf numFmtId="176" fontId="113" fillId="75" borderId="127" xfId="7" applyNumberFormat="1" applyFont="1" applyFill="1" applyBorder="1"/>
    <xf numFmtId="176" fontId="113" fillId="0" borderId="18" xfId="7" applyNumberFormat="1" applyFont="1" applyBorder="1"/>
    <xf numFmtId="176" fontId="110" fillId="0" borderId="81" xfId="7" applyNumberFormat="1" applyFont="1" applyBorder="1"/>
    <xf numFmtId="176" fontId="110" fillId="0" borderId="130" xfId="7" applyNumberFormat="1" applyFont="1" applyBorder="1"/>
    <xf numFmtId="176" fontId="110" fillId="0" borderId="18" xfId="7" applyNumberFormat="1" applyFont="1" applyBorder="1" applyAlignment="1">
      <alignment horizontal="left" indent="1"/>
    </xf>
    <xf numFmtId="176" fontId="110" fillId="0" borderId="18" xfId="7" applyNumberFormat="1" applyFont="1" applyBorder="1" applyAlignment="1">
      <alignment horizontal="left" indent="2"/>
    </xf>
    <xf numFmtId="176" fontId="110" fillId="0" borderId="18" xfId="7" applyNumberFormat="1" applyFont="1" applyBorder="1" applyAlignment="1">
      <alignment horizontal="left" indent="3"/>
    </xf>
    <xf numFmtId="176" fontId="110" fillId="78" borderId="18" xfId="7" applyNumberFormat="1" applyFont="1" applyFill="1" applyBorder="1"/>
    <xf numFmtId="176" fontId="110" fillId="78" borderId="127" xfId="7" applyNumberFormat="1" applyFont="1" applyFill="1" applyBorder="1"/>
    <xf numFmtId="176" fontId="110" fillId="78" borderId="81" xfId="7" applyNumberFormat="1" applyFont="1" applyFill="1" applyBorder="1"/>
    <xf numFmtId="176" fontId="110" fillId="78" borderId="130" xfId="7" applyNumberFormat="1" applyFont="1" applyFill="1" applyBorder="1"/>
    <xf numFmtId="176" fontId="110" fillId="0" borderId="18" xfId="7" applyNumberFormat="1" applyFont="1" applyBorder="1" applyAlignment="1">
      <alignment horizontal="left" vertical="top" wrapText="1" indent="2"/>
    </xf>
    <xf numFmtId="176" fontId="110" fillId="0" borderId="18" xfId="7" applyNumberFormat="1" applyFont="1" applyBorder="1" applyAlignment="1">
      <alignment horizontal="left" wrapText="1" indent="3"/>
    </xf>
    <xf numFmtId="176" fontId="110" fillId="0" borderId="18" xfId="7" applyNumberFormat="1" applyFont="1" applyBorder="1" applyAlignment="1">
      <alignment horizontal="left" wrapText="1" indent="2"/>
    </xf>
    <xf numFmtId="176" fontId="110" fillId="0" borderId="18" xfId="7" applyNumberFormat="1" applyFont="1" applyBorder="1" applyAlignment="1">
      <alignment horizontal="left" wrapText="1" indent="1"/>
    </xf>
    <xf numFmtId="176" fontId="110" fillId="0" borderId="21" xfId="7" applyNumberFormat="1" applyFont="1" applyBorder="1" applyAlignment="1">
      <alignment horizontal="left" wrapText="1" indent="1"/>
    </xf>
    <xf numFmtId="176" fontId="110" fillId="0" borderId="22" xfId="7" applyNumberFormat="1" applyFont="1" applyBorder="1"/>
    <xf numFmtId="176" fontId="110" fillId="0" borderId="23" xfId="7" applyNumberFormat="1" applyFont="1" applyBorder="1"/>
    <xf numFmtId="176" fontId="110" fillId="0" borderId="25" xfId="7" applyNumberFormat="1" applyFont="1" applyBorder="1"/>
    <xf numFmtId="367" fontId="110" fillId="0" borderId="127" xfId="7" applyNumberFormat="1" applyFont="1" applyBorder="1" applyAlignment="1">
      <alignment horizontal="left" vertical="center" wrapText="1"/>
    </xf>
    <xf numFmtId="367" fontId="110" fillId="0" borderId="127" xfId="7" applyNumberFormat="1" applyFont="1" applyBorder="1" applyAlignment="1">
      <alignment horizontal="center" vertical="center" wrapText="1"/>
    </xf>
    <xf numFmtId="367" fontId="110" fillId="0" borderId="127" xfId="7" applyNumberFormat="1" applyFont="1" applyBorder="1" applyAlignment="1">
      <alignment horizontal="center" vertical="center"/>
    </xf>
    <xf numFmtId="367" fontId="113" fillId="0" borderId="127" xfId="7" applyNumberFormat="1" applyFont="1" applyBorder="1" applyAlignment="1">
      <alignment horizontal="left" vertical="center" wrapText="1"/>
    </xf>
    <xf numFmtId="176" fontId="115" fillId="0" borderId="127" xfId="7" applyNumberFormat="1" applyFont="1" applyBorder="1"/>
    <xf numFmtId="176" fontId="115" fillId="0" borderId="195" xfId="7" applyNumberFormat="1" applyFont="1" applyBorder="1"/>
    <xf numFmtId="0" fontId="115" fillId="0" borderId="195" xfId="0" applyFont="1" applyBorder="1"/>
    <xf numFmtId="175" fontId="115" fillId="0" borderId="195" xfId="7" applyFont="1" applyBorder="1"/>
    <xf numFmtId="176" fontId="115" fillId="0" borderId="202" xfId="7" applyNumberFormat="1" applyFont="1" applyBorder="1"/>
    <xf numFmtId="0" fontId="115" fillId="0" borderId="202" xfId="0" applyFont="1" applyBorder="1"/>
    <xf numFmtId="175" fontId="115" fillId="0" borderId="202" xfId="7" applyFont="1" applyBorder="1"/>
    <xf numFmtId="202" fontId="2" fillId="0" borderId="208" xfId="0" applyNumberFormat="1" applyFont="1" applyBorder="1" applyAlignment="1" applyProtection="1">
      <alignment vertical="center" wrapText="1"/>
      <protection locked="0"/>
    </xf>
    <xf numFmtId="202" fontId="84" fillId="0" borderId="208" xfId="0" applyNumberFormat="1" applyFont="1" applyBorder="1" applyAlignment="1" applyProtection="1">
      <alignment vertical="center" wrapText="1"/>
      <protection locked="0"/>
    </xf>
    <xf numFmtId="202" fontId="84" fillId="0" borderId="209" xfId="0" applyNumberFormat="1" applyFont="1" applyBorder="1" applyAlignment="1" applyProtection="1">
      <alignment vertical="center" wrapText="1"/>
      <protection locked="0"/>
    </xf>
    <xf numFmtId="202" fontId="2" fillId="0" borderId="208" xfId="0" applyNumberFormat="1" applyFont="1" applyBorder="1" applyAlignment="1" applyProtection="1">
      <alignment horizontal="right" vertical="center" wrapText="1"/>
      <protection locked="0"/>
    </xf>
    <xf numFmtId="9" fontId="45" fillId="0" borderId="208" xfId="20950" applyFont="1" applyBorder="1" applyAlignment="1" applyProtection="1">
      <alignment horizontal="right" vertical="center" wrapText="1"/>
      <protection locked="0"/>
    </xf>
    <xf numFmtId="9" fontId="84" fillId="0" borderId="208" xfId="20950" applyFont="1" applyBorder="1" applyAlignment="1" applyProtection="1">
      <alignment vertical="center" wrapText="1"/>
      <protection locked="0"/>
    </xf>
    <xf numFmtId="9" fontId="84" fillId="0" borderId="209" xfId="20950" applyFont="1" applyBorder="1" applyAlignment="1" applyProtection="1">
      <alignment vertical="center" wrapText="1"/>
      <protection locked="0"/>
    </xf>
    <xf numFmtId="202" fontId="2" fillId="2" borderId="208" xfId="0" applyNumberFormat="1" applyFont="1" applyFill="1" applyBorder="1" applyAlignment="1" applyProtection="1">
      <alignment vertical="center"/>
      <protection locked="0"/>
    </xf>
    <xf numFmtId="202" fontId="87" fillId="2" borderId="208" xfId="0" applyNumberFormat="1" applyFont="1" applyFill="1" applyBorder="1" applyAlignment="1" applyProtection="1">
      <alignment vertical="center"/>
      <protection locked="0"/>
    </xf>
    <xf numFmtId="202" fontId="87" fillId="2" borderId="209" xfId="0" applyNumberFormat="1" applyFont="1" applyFill="1" applyBorder="1" applyAlignment="1" applyProtection="1">
      <alignment vertical="center"/>
      <protection locked="0"/>
    </xf>
    <xf numFmtId="202" fontId="2" fillId="2" borderId="202" xfId="0" applyNumberFormat="1" applyFont="1" applyFill="1" applyBorder="1" applyAlignment="1" applyProtection="1">
      <alignment vertical="center"/>
      <protection locked="0"/>
    </xf>
    <xf numFmtId="202" fontId="87" fillId="2" borderId="202" xfId="0" applyNumberFormat="1" applyFont="1" applyFill="1" applyBorder="1" applyAlignment="1" applyProtection="1">
      <alignment vertical="center"/>
      <protection locked="0"/>
    </xf>
    <xf numFmtId="176" fontId="3" fillId="0" borderId="81" xfId="7" applyNumberFormat="1" applyFont="1" applyBorder="1" applyAlignment="1">
      <alignment horizontal="right" vertical="center" wrapText="1"/>
    </xf>
    <xf numFmtId="176" fontId="4" fillId="35" borderId="81" xfId="7" applyNumberFormat="1" applyFont="1" applyFill="1" applyBorder="1" applyAlignment="1">
      <alignment horizontal="left" vertical="center" wrapText="1"/>
    </xf>
    <xf numFmtId="176" fontId="3" fillId="0" borderId="23" xfId="7" applyNumberFormat="1" applyFont="1" applyBorder="1" applyAlignment="1">
      <alignment horizontal="right" vertical="center" wrapText="1"/>
    </xf>
    <xf numFmtId="0" fontId="2" fillId="0" borderId="210" xfId="0" applyFont="1" applyBorder="1"/>
    <xf numFmtId="0" fontId="45" fillId="0" borderId="211" xfId="0" applyFont="1" applyBorder="1" applyAlignment="1">
      <alignment horizontal="center" vertical="center" wrapText="1"/>
    </xf>
    <xf numFmtId="0" fontId="45" fillId="0" borderId="212" xfId="0" applyFont="1" applyBorder="1" applyAlignment="1">
      <alignment horizontal="center" vertical="center" wrapText="1"/>
    </xf>
    <xf numFmtId="0" fontId="2" fillId="0" borderId="213" xfId="0" applyFont="1" applyBorder="1" applyAlignment="1">
      <alignment wrapText="1"/>
    </xf>
    <xf numFmtId="0" fontId="84" fillId="0" borderId="214" xfId="0" applyFont="1" applyBorder="1"/>
    <xf numFmtId="0" fontId="2" fillId="0" borderId="215" xfId="0" applyFont="1" applyBorder="1" applyAlignment="1">
      <alignment wrapText="1"/>
    </xf>
    <xf numFmtId="0" fontId="84" fillId="0" borderId="216" xfId="0" applyFont="1" applyBorder="1"/>
    <xf numFmtId="0" fontId="45" fillId="0" borderId="215" xfId="0" applyFont="1" applyBorder="1" applyAlignment="1">
      <alignment horizontal="center" vertical="center" wrapText="1"/>
    </xf>
    <xf numFmtId="0" fontId="45" fillId="0" borderId="216" xfId="0" applyFont="1" applyBorder="1" applyAlignment="1">
      <alignment horizontal="center" vertical="center" wrapText="1"/>
    </xf>
    <xf numFmtId="0" fontId="2" fillId="0" borderId="214" xfId="0" applyFont="1" applyBorder="1"/>
    <xf numFmtId="0" fontId="2" fillId="0" borderId="214" xfId="0" applyFont="1" applyBorder="1" applyAlignment="1">
      <alignment wrapText="1"/>
    </xf>
    <xf numFmtId="9" fontId="84" fillId="0" borderId="214" xfId="20950" applyFont="1" applyBorder="1"/>
    <xf numFmtId="10" fontId="84" fillId="0" borderId="214" xfId="20950" applyNumberFormat="1" applyFont="1" applyBorder="1"/>
    <xf numFmtId="0" fontId="2" fillId="0" borderId="87" xfId="0" applyFont="1" applyBorder="1" applyAlignment="1">
      <alignment vertical="center"/>
    </xf>
    <xf numFmtId="0" fontId="2" fillId="0" borderId="192" xfId="0" applyFont="1" applyBorder="1" applyAlignment="1">
      <alignment wrapText="1"/>
    </xf>
    <xf numFmtId="10" fontId="84" fillId="0" borderId="217" xfId="20950" applyNumberFormat="1" applyFont="1" applyBorder="1"/>
    <xf numFmtId="0" fontId="84" fillId="0" borderId="217" xfId="0" applyFont="1" applyBorder="1"/>
    <xf numFmtId="9" fontId="3" fillId="0" borderId="19" xfId="20950" applyFont="1" applyBorder="1"/>
    <xf numFmtId="9" fontId="3" fillId="35" borderId="23" xfId="20950" applyFont="1" applyFill="1" applyBorder="1"/>
    <xf numFmtId="0" fontId="362" fillId="0" borderId="0" xfId="0" applyFont="1" applyAlignment="1">
      <alignment horizontal="justify"/>
    </xf>
    <xf numFmtId="0" fontId="113" fillId="0" borderId="127" xfId="0" applyFont="1" applyBorder="1" applyAlignment="1">
      <alignment horizontal="center"/>
    </xf>
    <xf numFmtId="0" fontId="113" fillId="0" borderId="0" xfId="0" applyFont="1"/>
    <xf numFmtId="0" fontId="113" fillId="0" borderId="67" xfId="0" applyFont="1" applyBorder="1"/>
    <xf numFmtId="176" fontId="113" fillId="0" borderId="81" xfId="7" applyNumberFormat="1" applyFont="1" applyBorder="1"/>
    <xf numFmtId="176" fontId="113" fillId="0" borderId="130" xfId="7" applyNumberFormat="1" applyFont="1" applyBorder="1"/>
    <xf numFmtId="367" fontId="113" fillId="0" borderId="127" xfId="7" applyNumberFormat="1" applyFont="1" applyBorder="1"/>
    <xf numFmtId="367" fontId="113" fillId="0" borderId="127" xfId="7" applyNumberFormat="1" applyFont="1" applyBorder="1" applyAlignment="1">
      <alignment horizontal="center" vertical="center"/>
    </xf>
    <xf numFmtId="0" fontId="355" fillId="0" borderId="127" xfId="0" applyFont="1" applyBorder="1" applyAlignment="1">
      <alignment horizontal="left" indent="2"/>
    </xf>
    <xf numFmtId="176" fontId="116" fillId="0" borderId="195" xfId="7" applyNumberFormat="1" applyFont="1" applyBorder="1"/>
    <xf numFmtId="0" fontId="116" fillId="0" borderId="195" xfId="0" applyFont="1" applyBorder="1"/>
    <xf numFmtId="175" fontId="116" fillId="0" borderId="195" xfId="7" applyFont="1" applyBorder="1"/>
    <xf numFmtId="0" fontId="355" fillId="0" borderId="0" xfId="0" applyFont="1"/>
    <xf numFmtId="176" fontId="3" fillId="0" borderId="0" xfId="0" applyNumberFormat="1" applyFont="1"/>
    <xf numFmtId="10" fontId="2" fillId="0" borderId="208" xfId="20950" applyNumberFormat="1" applyFont="1" applyBorder="1" applyAlignment="1" applyProtection="1">
      <alignment horizontal="right" vertical="center" wrapText="1"/>
      <protection locked="0"/>
    </xf>
    <xf numFmtId="10" fontId="84" fillId="0" borderId="208" xfId="20950" applyNumberFormat="1" applyFont="1" applyBorder="1" applyAlignment="1" applyProtection="1">
      <alignment vertical="center" wrapText="1"/>
      <protection locked="0"/>
    </xf>
    <xf numFmtId="10" fontId="84" fillId="0" borderId="209" xfId="20950" applyNumberFormat="1" applyFont="1" applyBorder="1" applyAlignment="1" applyProtection="1">
      <alignment vertical="center" wrapText="1"/>
      <protection locked="0"/>
    </xf>
    <xf numFmtId="10" fontId="9" fillId="36" borderId="0" xfId="20950" applyNumberFormat="1" applyFont="1" applyFill="1"/>
    <xf numFmtId="10" fontId="9" fillId="36" borderId="96" xfId="20950" applyNumberFormat="1" applyFont="1" applyFill="1" applyBorder="1"/>
    <xf numFmtId="10" fontId="2" fillId="36" borderId="0" xfId="20950" applyNumberFormat="1" applyFont="1" applyFill="1"/>
    <xf numFmtId="10" fontId="2" fillId="36" borderId="96" xfId="20950" applyNumberFormat="1" applyFont="1" applyFill="1" applyBorder="1"/>
    <xf numFmtId="10" fontId="2" fillId="2" borderId="208" xfId="20950" applyNumberFormat="1" applyFont="1" applyFill="1" applyBorder="1" applyAlignment="1" applyProtection="1">
      <alignment vertical="center"/>
      <protection locked="0"/>
    </xf>
    <xf numFmtId="10" fontId="87" fillId="2" borderId="208" xfId="20950" applyNumberFormat="1" applyFont="1" applyFill="1" applyBorder="1" applyAlignment="1" applyProtection="1">
      <alignment vertical="center"/>
      <protection locked="0"/>
    </xf>
    <xf numFmtId="10" fontId="87" fillId="2" borderId="209" xfId="20950" applyNumberFormat="1" applyFont="1" applyFill="1" applyBorder="1" applyAlignment="1" applyProtection="1">
      <alignment vertical="center"/>
      <protection locked="0"/>
    </xf>
    <xf numFmtId="10" fontId="2" fillId="2" borderId="202" xfId="20950" applyNumberFormat="1" applyFont="1" applyFill="1" applyBorder="1" applyAlignment="1" applyProtection="1">
      <alignment vertical="center"/>
      <protection locked="0"/>
    </xf>
    <xf numFmtId="10" fontId="87" fillId="2" borderId="202" xfId="20950" applyNumberFormat="1" applyFont="1" applyFill="1" applyBorder="1" applyAlignment="1" applyProtection="1">
      <alignment vertical="center"/>
      <protection locked="0"/>
    </xf>
    <xf numFmtId="10" fontId="87" fillId="2" borderId="91" xfId="20950" applyNumberFormat="1" applyFont="1" applyFill="1" applyBorder="1" applyAlignment="1" applyProtection="1">
      <alignment vertical="center"/>
      <protection locked="0"/>
    </xf>
    <xf numFmtId="10" fontId="2" fillId="2" borderId="22"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0" fontId="87" fillId="2" borderId="23" xfId="20950" applyNumberFormat="1" applyFont="1" applyFill="1" applyBorder="1" applyAlignment="1" applyProtection="1">
      <alignment vertical="center"/>
      <protection locked="0"/>
    </xf>
    <xf numFmtId="10" fontId="115" fillId="0" borderId="195" xfId="20950" applyNumberFormat="1" applyFont="1" applyBorder="1"/>
    <xf numFmtId="10" fontId="115" fillId="0" borderId="202" xfId="20950" applyNumberFormat="1" applyFont="1" applyBorder="1"/>
    <xf numFmtId="10" fontId="116" fillId="0" borderId="195" xfId="20950" applyNumberFormat="1" applyFont="1" applyBorder="1"/>
    <xf numFmtId="10" fontId="4" fillId="35" borderId="215" xfId="0" applyNumberFormat="1" applyFont="1" applyFill="1" applyBorder="1" applyAlignment="1">
      <alignment horizontal="center" vertical="center" wrapText="1"/>
    </xf>
    <xf numFmtId="0" fontId="4" fillId="35" borderId="216" xfId="0" applyFont="1" applyFill="1" applyBorder="1" applyAlignment="1">
      <alignment horizontal="center" vertical="center" wrapText="1"/>
    </xf>
    <xf numFmtId="176" fontId="350" fillId="0" borderId="0" xfId="0" applyNumberFormat="1" applyFont="1"/>
    <xf numFmtId="176" fontId="350" fillId="0" borderId="114" xfId="7" applyNumberFormat="1" applyFont="1" applyFill="1" applyBorder="1"/>
    <xf numFmtId="178" fontId="132" fillId="0" borderId="57" xfId="0" applyNumberFormat="1" applyFont="1" applyBorder="1" applyAlignment="1">
      <alignment horizontal="center"/>
    </xf>
    <xf numFmtId="202" fontId="2" fillId="0" borderId="19" xfId="2" applyNumberFormat="1" applyFont="1" applyFill="1" applyBorder="1" applyAlignment="1" applyProtection="1">
      <alignment vertical="top"/>
      <protection locked="0"/>
    </xf>
    <xf numFmtId="202" fontId="2" fillId="0" borderId="19" xfId="2" applyNumberFormat="1" applyFont="1" applyFill="1" applyBorder="1" applyAlignment="1" applyProtection="1">
      <alignment vertical="top" wrapText="1"/>
      <protection locked="0"/>
    </xf>
    <xf numFmtId="0" fontId="350" fillId="0" borderId="215" xfId="0" applyFont="1" applyBorder="1"/>
    <xf numFmtId="176" fontId="111" fillId="0" borderId="0" xfId="0" applyNumberFormat="1" applyFont="1"/>
    <xf numFmtId="0" fontId="93" fillId="0" borderId="66" xfId="0" applyFont="1" applyBorder="1" applyAlignment="1">
      <alignment horizontal="left" wrapText="1"/>
    </xf>
    <xf numFmtId="0" fontId="93" fillId="0" borderId="65" xfId="0" applyFont="1" applyBorder="1" applyAlignment="1">
      <alignment horizontal="left" wrapText="1"/>
    </xf>
    <xf numFmtId="0" fontId="93" fillId="0" borderId="135" xfId="0" applyFont="1" applyBorder="1" applyAlignment="1">
      <alignment horizontal="center" vertical="center"/>
    </xf>
    <xf numFmtId="0" fontId="93" fillId="0" borderId="30" xfId="0" applyFont="1" applyBorder="1" applyAlignment="1">
      <alignment horizontal="center" vertical="center"/>
    </xf>
    <xf numFmtId="0" fontId="93" fillId="0" borderId="136" xfId="0" applyFont="1" applyBorder="1" applyAlignment="1">
      <alignment horizontal="center" vertical="center"/>
    </xf>
    <xf numFmtId="176" fontId="350" fillId="0" borderId="128" xfId="7" applyNumberFormat="1" applyFont="1" applyBorder="1" applyAlignment="1">
      <alignment horizontal="center"/>
    </xf>
    <xf numFmtId="176" fontId="350" fillId="0" borderId="129" xfId="7" applyNumberFormat="1" applyFont="1" applyBorder="1" applyAlignment="1">
      <alignment horizontal="center"/>
    </xf>
    <xf numFmtId="176" fontId="350" fillId="0" borderId="130" xfId="7" applyNumberFormat="1" applyFont="1" applyBorder="1" applyAlignment="1">
      <alignment horizontal="center"/>
    </xf>
    <xf numFmtId="0" fontId="350" fillId="0" borderId="114" xfId="0" applyFont="1" applyBorder="1" applyAlignment="1">
      <alignment horizontal="center" vertical="center"/>
    </xf>
    <xf numFmtId="0" fontId="351" fillId="0" borderId="115" xfId="0" applyFont="1" applyBorder="1" applyAlignment="1">
      <alignment horizontal="center" vertical="center"/>
    </xf>
    <xf numFmtId="0" fontId="351" fillId="0" borderId="7" xfId="0" applyFont="1" applyBorder="1" applyAlignment="1">
      <alignment horizontal="center" vertical="center"/>
    </xf>
    <xf numFmtId="0" fontId="120" fillId="0" borderId="16" xfId="0" applyFont="1" applyBorder="1" applyAlignment="1">
      <alignment horizontal="center" vertical="center"/>
    </xf>
    <xf numFmtId="0" fontId="120" fillId="0" borderId="17" xfId="0" applyFont="1" applyBorder="1" applyAlignment="1">
      <alignment horizontal="center" vertical="center"/>
    </xf>
    <xf numFmtId="0" fontId="350" fillId="0" borderId="116" xfId="0" applyFont="1" applyBorder="1" applyAlignment="1">
      <alignment horizontal="center"/>
    </xf>
    <xf numFmtId="0" fontId="350" fillId="0" borderId="117" xfId="0" applyFont="1" applyBorder="1" applyAlignment="1">
      <alignment horizontal="center"/>
    </xf>
    <xf numFmtId="0" fontId="350" fillId="0" borderId="118" xfId="0" applyFont="1" applyBorder="1" applyAlignment="1">
      <alignment horizontal="center"/>
    </xf>
    <xf numFmtId="176" fontId="350" fillId="0" borderId="116" xfId="7" applyNumberFormat="1" applyFont="1" applyBorder="1" applyAlignment="1">
      <alignment horizontal="center"/>
    </xf>
    <xf numFmtId="176" fontId="350" fillId="0" borderId="117" xfId="7" applyNumberFormat="1" applyFont="1" applyBorder="1" applyAlignment="1">
      <alignment horizontal="center"/>
    </xf>
    <xf numFmtId="176" fontId="350" fillId="0" borderId="118"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9" fillId="0" borderId="131"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215" xfId="0" applyFont="1" applyBorder="1" applyAlignment="1">
      <alignment horizontal="center" vertical="center" wrapText="1"/>
    </xf>
    <xf numFmtId="0" fontId="45" fillId="0" borderId="216"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3" borderId="7" xfId="0" applyFont="1" applyFill="1" applyBorder="1" applyAlignment="1">
      <alignment horizontal="center" vertical="center" wrapText="1"/>
    </xf>
    <xf numFmtId="0" fontId="3" fillId="83" borderId="127" xfId="0" applyFont="1" applyFill="1" applyBorder="1" applyAlignment="1">
      <alignment horizontal="center" vertical="center" wrapText="1"/>
    </xf>
    <xf numFmtId="0" fontId="3" fillId="83" borderId="7" xfId="11" applyFont="1" applyFill="1" applyBorder="1" applyAlignment="1">
      <alignment horizontal="center" vertical="top"/>
    </xf>
    <xf numFmtId="0" fontId="4" fillId="82" borderId="64" xfId="0" applyFont="1" applyFill="1" applyBorder="1" applyAlignment="1">
      <alignment horizontal="center" vertical="center" wrapText="1"/>
    </xf>
    <xf numFmtId="0" fontId="4" fillId="82"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1" xfId="13" applyFont="1" applyFill="1" applyBorder="1" applyAlignment="1" applyProtection="1">
      <alignment horizontal="center" vertical="center" wrapText="1"/>
      <protection locked="0"/>
    </xf>
    <xf numFmtId="0" fontId="98"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6" fontId="45" fillId="3" borderId="69" xfId="1" applyNumberFormat="1" applyFont="1" applyFill="1" applyBorder="1" applyAlignment="1" applyProtection="1">
      <alignment horizontal="center"/>
      <protection locked="0"/>
    </xf>
    <xf numFmtId="176" fontId="45" fillId="3" borderId="27" xfId="1" applyNumberFormat="1" applyFont="1" applyFill="1" applyBorder="1" applyAlignment="1" applyProtection="1">
      <alignment horizontal="center"/>
      <protection locked="0"/>
    </xf>
    <xf numFmtId="176" fontId="45" fillId="3" borderId="28" xfId="1" applyNumberFormat="1" applyFont="1" applyFill="1" applyBorder="1" applyAlignment="1" applyProtection="1">
      <alignment horizontal="center"/>
      <protection locked="0"/>
    </xf>
    <xf numFmtId="176" fontId="45" fillId="0" borderId="15" xfId="1" applyNumberFormat="1" applyFont="1" applyFill="1" applyBorder="1" applyAlignment="1" applyProtection="1">
      <alignment horizontal="center"/>
      <protection locked="0"/>
    </xf>
    <xf numFmtId="176" fontId="45" fillId="0" borderId="16" xfId="1" applyNumberFormat="1" applyFont="1" applyFill="1" applyBorder="1" applyAlignment="1" applyProtection="1">
      <alignment horizontal="center"/>
      <protection locked="0"/>
    </xf>
    <xf numFmtId="176"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6" fontId="45" fillId="0" borderId="72" xfId="1" applyNumberFormat="1" applyFont="1" applyFill="1" applyBorder="1" applyAlignment="1" applyProtection="1">
      <alignment horizontal="center" vertical="center" wrapText="1"/>
      <protection locked="0"/>
    </xf>
    <xf numFmtId="176"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4" xfId="0" applyFont="1" applyBorder="1" applyAlignment="1">
      <alignment horizontal="left" vertical="center"/>
    </xf>
    <xf numFmtId="0" fontId="99"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218" xfId="0" applyFont="1" applyBorder="1" applyAlignment="1">
      <alignment horizontal="center" vertical="center" wrapText="1"/>
    </xf>
    <xf numFmtId="0" fontId="3" fillId="0" borderId="219" xfId="0" applyFont="1" applyBorder="1" applyAlignment="1">
      <alignment horizontal="center" vertical="center" wrapText="1"/>
    </xf>
    <xf numFmtId="0" fontId="3" fillId="0" borderId="220"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3" fillId="0" borderId="104"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0" xfId="0" applyFont="1" applyBorder="1" applyAlignment="1">
      <alignment horizontal="left" vertical="center" wrapText="1"/>
    </xf>
    <xf numFmtId="0" fontId="113" fillId="0" borderId="112" xfId="0" applyFont="1" applyBorder="1" applyAlignment="1">
      <alignment horizontal="left" vertical="center" wrapText="1"/>
    </xf>
    <xf numFmtId="0" fontId="113" fillId="0" borderId="113" xfId="0" applyFont="1" applyBorder="1" applyAlignment="1">
      <alignment horizontal="left" vertical="center" wrapText="1"/>
    </xf>
    <xf numFmtId="0" fontId="114" fillId="0" borderId="106"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108" xfId="0" applyFont="1" applyBorder="1" applyAlignment="1">
      <alignment horizontal="center" vertical="center" wrapText="1"/>
    </xf>
    <xf numFmtId="0" fontId="114" fillId="0" borderId="85" xfId="0" applyFont="1" applyBorder="1" applyAlignment="1">
      <alignment horizontal="center" vertical="center" wrapText="1"/>
    </xf>
    <xf numFmtId="0" fontId="114" fillId="0" borderId="111" xfId="0" applyFont="1" applyBorder="1" applyAlignment="1">
      <alignment horizontal="center" vertical="center" wrapText="1"/>
    </xf>
    <xf numFmtId="0" fontId="114" fillId="0" borderId="75"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7" xfId="0" applyFont="1" applyBorder="1" applyAlignment="1">
      <alignment horizontal="center" vertical="center" wrapText="1"/>
    </xf>
    <xf numFmtId="0" fontId="118" fillId="0" borderId="127" xfId="0" applyFont="1" applyBorder="1" applyAlignment="1">
      <alignment horizontal="center" vertical="center"/>
    </xf>
    <xf numFmtId="0" fontId="118" fillId="0" borderId="106" xfId="0" applyFont="1" applyBorder="1" applyAlignment="1">
      <alignment horizontal="center" vertical="center"/>
    </xf>
    <xf numFmtId="0" fontId="118" fillId="0" borderId="108" xfId="0" applyFont="1" applyBorder="1" applyAlignment="1">
      <alignment horizontal="center" vertical="center"/>
    </xf>
    <xf numFmtId="0" fontId="118" fillId="0" borderId="85" xfId="0" applyFont="1" applyBorder="1" applyAlignment="1">
      <alignment horizontal="center" vertical="center"/>
    </xf>
    <xf numFmtId="0" fontId="118" fillId="0" borderId="75" xfId="0" applyFont="1" applyBorder="1" applyAlignment="1">
      <alignment horizontal="center" vertical="center"/>
    </xf>
    <xf numFmtId="0" fontId="114" fillId="0" borderId="127" xfId="0" applyFont="1" applyBorder="1" applyAlignment="1">
      <alignment horizontal="center" vertical="center" wrapText="1"/>
    </xf>
    <xf numFmtId="0" fontId="110" fillId="0" borderId="130" xfId="0" applyFont="1" applyBorder="1" applyAlignment="1">
      <alignment horizontal="center" vertical="center" wrapText="1"/>
    </xf>
    <xf numFmtId="0" fontId="113" fillId="0" borderId="106" xfId="0" applyFont="1" applyBorder="1" applyAlignment="1">
      <alignment horizontal="center" vertical="center" wrapText="1"/>
    </xf>
    <xf numFmtId="0" fontId="113" fillId="0" borderId="108" xfId="0" applyFont="1" applyBorder="1" applyAlignment="1">
      <alignment horizontal="center" vertical="center" wrapText="1"/>
    </xf>
    <xf numFmtId="0" fontId="113" fillId="0" borderId="70"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85" xfId="0" applyFont="1" applyBorder="1" applyAlignment="1">
      <alignment horizontal="center" vertical="center" wrapText="1"/>
    </xf>
    <xf numFmtId="0" fontId="113" fillId="0" borderId="75" xfId="0" applyFont="1" applyBorder="1" applyAlignment="1">
      <alignment horizontal="center" vertical="center" wrapText="1"/>
    </xf>
    <xf numFmtId="0" fontId="110" fillId="0" borderId="128" xfId="0" applyFont="1" applyBorder="1" applyAlignment="1">
      <alignment horizontal="center" vertical="center" wrapText="1"/>
    </xf>
    <xf numFmtId="0" fontId="110" fillId="0" borderId="129" xfId="0" applyFont="1" applyBorder="1" applyAlignment="1">
      <alignment horizontal="center" vertical="center" wrapText="1"/>
    </xf>
    <xf numFmtId="0" fontId="113" fillId="0" borderId="76"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5" xfId="0" applyFont="1" applyBorder="1" applyAlignment="1">
      <alignment horizontal="center" vertical="center" wrapText="1"/>
    </xf>
    <xf numFmtId="0" fontId="113" fillId="0" borderId="54" xfId="0" applyFont="1" applyBorder="1" applyAlignment="1">
      <alignment horizontal="left" vertical="top" wrapText="1"/>
    </xf>
    <xf numFmtId="0" fontId="113" fillId="0" borderId="77" xfId="0" applyFont="1" applyBorder="1" applyAlignment="1">
      <alignment horizontal="left" vertical="top" wrapText="1"/>
    </xf>
    <xf numFmtId="0" fontId="113" fillId="0" borderId="63" xfId="0" applyFont="1" applyBorder="1" applyAlignment="1">
      <alignment horizontal="left" vertical="top" wrapText="1"/>
    </xf>
    <xf numFmtId="0" fontId="113" fillId="0" borderId="96" xfId="0" applyFont="1" applyBorder="1" applyAlignment="1">
      <alignment horizontal="left" vertical="top" wrapText="1"/>
    </xf>
    <xf numFmtId="0" fontId="113" fillId="0" borderId="103" xfId="0" applyFont="1" applyBorder="1" applyAlignment="1">
      <alignment horizontal="left" vertical="top" wrapText="1"/>
    </xf>
    <xf numFmtId="0" fontId="113" fillId="0" borderId="134" xfId="0" applyFont="1" applyBorder="1" applyAlignment="1">
      <alignment horizontal="left" vertical="top" wrapText="1"/>
    </xf>
    <xf numFmtId="0" fontId="113" fillId="0" borderId="87" xfId="0" applyFont="1" applyBorder="1" applyAlignment="1">
      <alignment horizontal="center" vertical="center" wrapText="1"/>
    </xf>
    <xf numFmtId="0" fontId="113" fillId="0" borderId="67" xfId="0" applyFont="1" applyBorder="1" applyAlignment="1">
      <alignment horizontal="center" vertical="center" wrapText="1"/>
    </xf>
    <xf numFmtId="0" fontId="110" fillId="0" borderId="64" xfId="0" applyFont="1" applyBorder="1" applyAlignment="1">
      <alignment horizontal="center" vertical="center" wrapText="1"/>
    </xf>
    <xf numFmtId="0" fontId="110" fillId="0" borderId="69"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28" xfId="0" applyFont="1" applyBorder="1" applyAlignment="1">
      <alignment horizontal="center" vertical="center" wrapText="1"/>
    </xf>
    <xf numFmtId="0" fontId="110" fillId="0" borderId="106" xfId="0" applyFont="1" applyBorder="1" applyAlignment="1">
      <alignment horizontal="center" vertical="top" wrapText="1"/>
    </xf>
    <xf numFmtId="0" fontId="110" fillId="0" borderId="107" xfId="0" applyFont="1" applyBorder="1" applyAlignment="1">
      <alignment horizontal="center" vertical="top" wrapText="1"/>
    </xf>
    <xf numFmtId="0" fontId="110" fillId="0" borderId="129" xfId="0" applyFont="1" applyBorder="1" applyAlignment="1">
      <alignment horizontal="center" vertical="top" wrapText="1"/>
    </xf>
    <xf numFmtId="0" fontId="110" fillId="0" borderId="130" xfId="0" applyFont="1" applyBorder="1" applyAlignment="1">
      <alignment horizontal="center" vertical="top" wrapText="1"/>
    </xf>
    <xf numFmtId="0" fontId="130" fillId="0" borderId="119" xfId="0" applyFont="1" applyBorder="1" applyAlignment="1">
      <alignment horizontal="left" vertical="top" wrapText="1"/>
    </xf>
    <xf numFmtId="0" fontId="130" fillId="0" borderId="120" xfId="0" applyFont="1" applyBorder="1" applyAlignment="1">
      <alignment horizontal="left" vertical="top" wrapText="1"/>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5" fillId="0" borderId="127" xfId="0" applyFont="1" applyBorder="1" applyAlignment="1">
      <alignment horizontal="center" vertical="center" wrapText="1"/>
    </xf>
    <xf numFmtId="0" fontId="115" fillId="0" borderId="131"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4.9989318521683403E-2"/>
  </sheetPr>
  <dimension ref="A1:C38"/>
  <sheetViews>
    <sheetView tabSelected="1" zoomScale="80" zoomScaleNormal="80" workbookViewId="0">
      <selection activeCell="G25" sqref="G25"/>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2"/>
      <c r="B1" s="98" t="s">
        <v>209</v>
      </c>
      <c r="C1" s="92"/>
    </row>
    <row r="2" spans="1:3">
      <c r="A2" s="99">
        <v>1</v>
      </c>
      <c r="B2" s="194" t="s">
        <v>210</v>
      </c>
      <c r="C2" s="36" t="s">
        <v>751</v>
      </c>
    </row>
    <row r="3" spans="1:3">
      <c r="A3" s="99">
        <v>2</v>
      </c>
      <c r="B3" s="195" t="s">
        <v>206</v>
      </c>
      <c r="C3" s="36" t="s">
        <v>752</v>
      </c>
    </row>
    <row r="4" spans="1:3">
      <c r="A4" s="99">
        <v>3</v>
      </c>
      <c r="B4" s="196" t="s">
        <v>211</v>
      </c>
      <c r="C4" s="36" t="s">
        <v>753</v>
      </c>
    </row>
    <row r="5" spans="1:3">
      <c r="A5" s="100">
        <v>4</v>
      </c>
      <c r="B5" s="197" t="s">
        <v>207</v>
      </c>
      <c r="C5" s="36" t="s">
        <v>754</v>
      </c>
    </row>
    <row r="6" spans="1:3" s="101" customFormat="1" ht="45.75" customHeight="1">
      <c r="A6" s="716" t="s">
        <v>283</v>
      </c>
      <c r="B6" s="717"/>
      <c r="C6" s="717"/>
    </row>
    <row r="7" spans="1:3" ht="15">
      <c r="A7" s="102" t="s">
        <v>29</v>
      </c>
      <c r="B7" s="98" t="s">
        <v>208</v>
      </c>
    </row>
    <row r="8" spans="1:3">
      <c r="A8" s="92">
        <v>1</v>
      </c>
      <c r="B8" s="126" t="s">
        <v>20</v>
      </c>
    </row>
    <row r="9" spans="1:3">
      <c r="A9" s="92">
        <v>2</v>
      </c>
      <c r="B9" s="127" t="s">
        <v>21</v>
      </c>
    </row>
    <row r="10" spans="1:3">
      <c r="A10" s="92">
        <v>3</v>
      </c>
      <c r="B10" s="127" t="s">
        <v>22</v>
      </c>
    </row>
    <row r="11" spans="1:3">
      <c r="A11" s="92">
        <v>4</v>
      </c>
      <c r="B11" s="127" t="s">
        <v>23</v>
      </c>
    </row>
    <row r="12" spans="1:3">
      <c r="A12" s="92">
        <v>5</v>
      </c>
      <c r="B12" s="127" t="s">
        <v>24</v>
      </c>
    </row>
    <row r="13" spans="1:3">
      <c r="A13" s="92">
        <v>6</v>
      </c>
      <c r="B13" s="128" t="s">
        <v>218</v>
      </c>
    </row>
    <row r="14" spans="1:3">
      <c r="A14" s="92">
        <v>7</v>
      </c>
      <c r="B14" s="127" t="s">
        <v>212</v>
      </c>
    </row>
    <row r="15" spans="1:3">
      <c r="A15" s="92">
        <v>8</v>
      </c>
      <c r="B15" s="127" t="s">
        <v>213</v>
      </c>
    </row>
    <row r="16" spans="1:3">
      <c r="A16" s="92">
        <v>9</v>
      </c>
      <c r="B16" s="127" t="s">
        <v>25</v>
      </c>
    </row>
    <row r="17" spans="1:2">
      <c r="A17" s="193" t="s">
        <v>282</v>
      </c>
      <c r="B17" s="192" t="s">
        <v>269</v>
      </c>
    </row>
    <row r="18" spans="1:2">
      <c r="A18" s="193" t="s">
        <v>710</v>
      </c>
      <c r="B18" s="481" t="s">
        <v>712</v>
      </c>
    </row>
    <row r="19" spans="1:2">
      <c r="A19" s="482" t="s">
        <v>711</v>
      </c>
      <c r="B19" s="481" t="s">
        <v>713</v>
      </c>
    </row>
    <row r="20" spans="1:2">
      <c r="A20" s="92">
        <v>10</v>
      </c>
      <c r="B20" s="127" t="s">
        <v>26</v>
      </c>
    </row>
    <row r="21" spans="1:2">
      <c r="A21" s="92">
        <v>11</v>
      </c>
      <c r="B21" s="128" t="s">
        <v>214</v>
      </c>
    </row>
    <row r="22" spans="1:2">
      <c r="A22" s="92">
        <v>12</v>
      </c>
      <c r="B22" s="128" t="s">
        <v>27</v>
      </c>
    </row>
    <row r="23" spans="1:2">
      <c r="A23" s="212">
        <v>13</v>
      </c>
      <c r="B23" s="213" t="s">
        <v>215</v>
      </c>
    </row>
    <row r="24" spans="1:2">
      <c r="A24" s="212">
        <v>14</v>
      </c>
      <c r="B24" s="214" t="s">
        <v>240</v>
      </c>
    </row>
    <row r="25" spans="1:2">
      <c r="A25" s="212">
        <v>15</v>
      </c>
      <c r="B25" s="215" t="s">
        <v>28</v>
      </c>
    </row>
    <row r="26" spans="1:2">
      <c r="A26" s="212">
        <v>15.1</v>
      </c>
      <c r="B26" s="216" t="s">
        <v>296</v>
      </c>
    </row>
    <row r="27" spans="1:2">
      <c r="A27" s="483">
        <v>15.2</v>
      </c>
      <c r="B27" s="481" t="s">
        <v>715</v>
      </c>
    </row>
    <row r="28" spans="1:2">
      <c r="A28" s="212">
        <v>16</v>
      </c>
      <c r="B28" s="216" t="s">
        <v>337</v>
      </c>
    </row>
    <row r="29" spans="1:2">
      <c r="A29" s="212">
        <v>17</v>
      </c>
      <c r="B29" s="216" t="s">
        <v>378</v>
      </c>
    </row>
    <row r="30" spans="1:2">
      <c r="A30" s="212">
        <v>18</v>
      </c>
      <c r="B30" s="216" t="s">
        <v>665</v>
      </c>
    </row>
    <row r="31" spans="1:2">
      <c r="A31" s="212">
        <v>19</v>
      </c>
      <c r="B31" s="216" t="s">
        <v>666</v>
      </c>
    </row>
    <row r="32" spans="1:2">
      <c r="A32" s="212">
        <v>20</v>
      </c>
      <c r="B32" s="265" t="s">
        <v>667</v>
      </c>
    </row>
    <row r="33" spans="1:2">
      <c r="A33" s="212">
        <v>21</v>
      </c>
      <c r="B33" s="216" t="s">
        <v>494</v>
      </c>
    </row>
    <row r="34" spans="1:2">
      <c r="A34" s="212">
        <v>22</v>
      </c>
      <c r="B34" s="216" t="s">
        <v>668</v>
      </c>
    </row>
    <row r="35" spans="1:2">
      <c r="A35" s="212">
        <v>23</v>
      </c>
      <c r="B35" s="216" t="s">
        <v>669</v>
      </c>
    </row>
    <row r="36" spans="1:2">
      <c r="A36" s="212">
        <v>24</v>
      </c>
      <c r="B36" s="216" t="s">
        <v>670</v>
      </c>
    </row>
    <row r="37" spans="1:2">
      <c r="A37" s="212">
        <v>25</v>
      </c>
      <c r="B37" s="216" t="s">
        <v>379</v>
      </c>
    </row>
    <row r="38" spans="1:2">
      <c r="A38" s="212">
        <v>26</v>
      </c>
      <c r="B38" s="216"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J21" sqref="J21"/>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3">
      <c r="A1" s="2" t="s">
        <v>30</v>
      </c>
      <c r="B1" s="3" t="str">
        <f>'Info '!C2</f>
        <v>JSC ProCredit Bank</v>
      </c>
    </row>
    <row r="2" spans="1:3" s="2" customFormat="1" ht="15.75" customHeight="1">
      <c r="A2" s="2" t="s">
        <v>31</v>
      </c>
      <c r="B2" s="219">
        <f>'1. key ratios'!B2</f>
        <v>45930</v>
      </c>
    </row>
    <row r="3" spans="1:3" s="2" customFormat="1" ht="15.75" customHeight="1"/>
    <row r="4" spans="1:3" ht="13.5" thickBot="1">
      <c r="A4" s="4" t="s">
        <v>143</v>
      </c>
      <c r="B4" s="80" t="s">
        <v>142</v>
      </c>
    </row>
    <row r="5" spans="1:3">
      <c r="A5" s="41" t="s">
        <v>6</v>
      </c>
      <c r="B5" s="42"/>
      <c r="C5" s="43" t="s">
        <v>35</v>
      </c>
    </row>
    <row r="6" spans="1:3">
      <c r="A6" s="44">
        <v>1</v>
      </c>
      <c r="B6" s="45" t="s">
        <v>141</v>
      </c>
      <c r="C6" s="46">
        <v>337512724.384148</v>
      </c>
    </row>
    <row r="7" spans="1:3">
      <c r="A7" s="44">
        <v>2</v>
      </c>
      <c r="B7" s="47" t="s">
        <v>140</v>
      </c>
      <c r="C7" s="48">
        <v>112482805</v>
      </c>
    </row>
    <row r="8" spans="1:3">
      <c r="A8" s="44">
        <v>3</v>
      </c>
      <c r="B8" s="49" t="s">
        <v>139</v>
      </c>
      <c r="C8" s="48">
        <v>72117569.829999998</v>
      </c>
    </row>
    <row r="9" spans="1:3">
      <c r="A9" s="44">
        <v>4</v>
      </c>
      <c r="B9" s="49" t="s">
        <v>138</v>
      </c>
      <c r="C9" s="712">
        <v>401996.38</v>
      </c>
    </row>
    <row r="10" spans="1:3">
      <c r="A10" s="44">
        <v>5</v>
      </c>
      <c r="B10" s="49" t="s">
        <v>137</v>
      </c>
      <c r="C10" s="48">
        <v>0</v>
      </c>
    </row>
    <row r="11" spans="1:3">
      <c r="A11" s="44">
        <v>6</v>
      </c>
      <c r="B11" s="50" t="s">
        <v>136</v>
      </c>
      <c r="C11" s="48">
        <v>152510353.17414805</v>
      </c>
    </row>
    <row r="12" spans="1:3" s="23" customFormat="1">
      <c r="A12" s="44">
        <v>7</v>
      </c>
      <c r="B12" s="45" t="s">
        <v>135</v>
      </c>
      <c r="C12" s="51">
        <v>12974596.02</v>
      </c>
    </row>
    <row r="13" spans="1:3" s="23" customFormat="1">
      <c r="A13" s="44">
        <v>8</v>
      </c>
      <c r="B13" s="52" t="s">
        <v>134</v>
      </c>
      <c r="C13" s="713">
        <v>401996.38</v>
      </c>
    </row>
    <row r="14" spans="1:3" s="23" customFormat="1" ht="25.5">
      <c r="A14" s="44">
        <v>9</v>
      </c>
      <c r="B14" s="54" t="s">
        <v>133</v>
      </c>
      <c r="C14" s="53">
        <v>0</v>
      </c>
    </row>
    <row r="15" spans="1:3" s="23" customFormat="1">
      <c r="A15" s="44">
        <v>10</v>
      </c>
      <c r="B15" s="55" t="s">
        <v>132</v>
      </c>
      <c r="C15" s="53">
        <v>3099221.6100000003</v>
      </c>
    </row>
    <row r="16" spans="1:3" s="23" customFormat="1">
      <c r="A16" s="44">
        <v>11</v>
      </c>
      <c r="B16" s="56" t="s">
        <v>131</v>
      </c>
      <c r="C16" s="53">
        <v>0</v>
      </c>
    </row>
    <row r="17" spans="1:3" s="23" customFormat="1">
      <c r="A17" s="44">
        <v>12</v>
      </c>
      <c r="B17" s="55" t="s">
        <v>130</v>
      </c>
      <c r="C17" s="53">
        <v>0</v>
      </c>
    </row>
    <row r="18" spans="1:3" s="23" customFormat="1">
      <c r="A18" s="44">
        <v>13</v>
      </c>
      <c r="B18" s="55" t="s">
        <v>129</v>
      </c>
      <c r="C18" s="53">
        <v>0</v>
      </c>
    </row>
    <row r="19" spans="1:3" s="23" customFormat="1">
      <c r="A19" s="44">
        <v>14</v>
      </c>
      <c r="B19" s="55" t="s">
        <v>128</v>
      </c>
      <c r="C19" s="53">
        <v>0</v>
      </c>
    </row>
    <row r="20" spans="1:3" s="23" customFormat="1">
      <c r="A20" s="44">
        <v>15</v>
      </c>
      <c r="B20" s="55" t="s">
        <v>127</v>
      </c>
      <c r="C20" s="53">
        <v>0</v>
      </c>
    </row>
    <row r="21" spans="1:3" s="23" customFormat="1" ht="25.5">
      <c r="A21" s="44">
        <v>16</v>
      </c>
      <c r="B21" s="54" t="s">
        <v>126</v>
      </c>
      <c r="C21" s="53">
        <v>0</v>
      </c>
    </row>
    <row r="22" spans="1:3" s="23" customFormat="1">
      <c r="A22" s="44">
        <v>17</v>
      </c>
      <c r="B22" s="57" t="s">
        <v>125</v>
      </c>
      <c r="C22" s="53">
        <v>9473378.0299999993</v>
      </c>
    </row>
    <row r="23" spans="1:3" s="23" customFormat="1">
      <c r="A23" s="44">
        <v>18</v>
      </c>
      <c r="B23" s="57" t="s">
        <v>517</v>
      </c>
      <c r="C23" s="267">
        <v>0</v>
      </c>
    </row>
    <row r="24" spans="1:3" s="23" customFormat="1">
      <c r="A24" s="44">
        <v>19</v>
      </c>
      <c r="B24" s="54" t="s">
        <v>124</v>
      </c>
      <c r="C24" s="53">
        <v>0</v>
      </c>
    </row>
    <row r="25" spans="1:3" s="23" customFormat="1" ht="25.5">
      <c r="A25" s="44">
        <v>20</v>
      </c>
      <c r="B25" s="54" t="s">
        <v>101</v>
      </c>
      <c r="C25" s="53">
        <v>0</v>
      </c>
    </row>
    <row r="26" spans="1:3" s="23" customFormat="1">
      <c r="A26" s="44">
        <v>21</v>
      </c>
      <c r="B26" s="56" t="s">
        <v>123</v>
      </c>
      <c r="C26" s="53">
        <v>0</v>
      </c>
    </row>
    <row r="27" spans="1:3" s="23" customFormat="1">
      <c r="A27" s="44">
        <v>22</v>
      </c>
      <c r="B27" s="56" t="s">
        <v>122</v>
      </c>
      <c r="C27" s="53">
        <v>0</v>
      </c>
    </row>
    <row r="28" spans="1:3" s="23" customFormat="1">
      <c r="A28" s="44">
        <v>23</v>
      </c>
      <c r="B28" s="56" t="s">
        <v>121</v>
      </c>
      <c r="C28" s="53">
        <v>0</v>
      </c>
    </row>
    <row r="29" spans="1:3" s="23" customFormat="1">
      <c r="A29" s="44">
        <v>24</v>
      </c>
      <c r="B29" s="58" t="s">
        <v>120</v>
      </c>
      <c r="C29" s="51">
        <v>324538128.36414802</v>
      </c>
    </row>
    <row r="30" spans="1:3" s="23" customFormat="1">
      <c r="A30" s="59"/>
      <c r="B30" s="60"/>
      <c r="C30" s="53"/>
    </row>
    <row r="31" spans="1:3" s="23" customFormat="1">
      <c r="A31" s="59">
        <v>25</v>
      </c>
      <c r="B31" s="58" t="s">
        <v>119</v>
      </c>
      <c r="C31" s="51">
        <v>0</v>
      </c>
    </row>
    <row r="32" spans="1:3" s="23" customFormat="1">
      <c r="A32" s="59">
        <v>26</v>
      </c>
      <c r="B32" s="49" t="s">
        <v>118</v>
      </c>
      <c r="C32" s="61">
        <v>0</v>
      </c>
    </row>
    <row r="33" spans="1:3" s="23" customFormat="1">
      <c r="A33" s="59">
        <v>27</v>
      </c>
      <c r="B33" s="62" t="s">
        <v>179</v>
      </c>
      <c r="C33" s="53">
        <v>0</v>
      </c>
    </row>
    <row r="34" spans="1:3" s="23" customFormat="1">
      <c r="A34" s="59">
        <v>28</v>
      </c>
      <c r="B34" s="62" t="s">
        <v>117</v>
      </c>
      <c r="C34" s="53">
        <v>0</v>
      </c>
    </row>
    <row r="35" spans="1:3" s="23" customFormat="1">
      <c r="A35" s="59">
        <v>29</v>
      </c>
      <c r="B35" s="49" t="s">
        <v>116</v>
      </c>
      <c r="C35" s="53">
        <v>0</v>
      </c>
    </row>
    <row r="36" spans="1:3" s="23" customFormat="1">
      <c r="A36" s="59">
        <v>30</v>
      </c>
      <c r="B36" s="58" t="s">
        <v>115</v>
      </c>
      <c r="C36" s="51">
        <v>0</v>
      </c>
    </row>
    <row r="37" spans="1:3" s="23" customFormat="1">
      <c r="A37" s="59">
        <v>31</v>
      </c>
      <c r="B37" s="54" t="s">
        <v>114</v>
      </c>
      <c r="C37" s="53">
        <v>0</v>
      </c>
    </row>
    <row r="38" spans="1:3" s="23" customFormat="1">
      <c r="A38" s="59">
        <v>32</v>
      </c>
      <c r="B38" s="55" t="s">
        <v>113</v>
      </c>
      <c r="C38" s="53">
        <v>0</v>
      </c>
    </row>
    <row r="39" spans="1:3" s="23" customFormat="1" ht="25.5">
      <c r="A39" s="59">
        <v>33</v>
      </c>
      <c r="B39" s="54" t="s">
        <v>112</v>
      </c>
      <c r="C39" s="53">
        <v>0</v>
      </c>
    </row>
    <row r="40" spans="1:3" s="23" customFormat="1" ht="25.5">
      <c r="A40" s="59">
        <v>34</v>
      </c>
      <c r="B40" s="54" t="s">
        <v>101</v>
      </c>
      <c r="C40" s="53">
        <v>0</v>
      </c>
    </row>
    <row r="41" spans="1:3" s="23" customFormat="1">
      <c r="A41" s="59">
        <v>35</v>
      </c>
      <c r="B41" s="56" t="s">
        <v>111</v>
      </c>
      <c r="C41" s="53">
        <v>0</v>
      </c>
    </row>
    <row r="42" spans="1:3" s="23" customFormat="1">
      <c r="A42" s="59">
        <v>36</v>
      </c>
      <c r="B42" s="58" t="s">
        <v>110</v>
      </c>
      <c r="C42" s="51">
        <v>0</v>
      </c>
    </row>
    <row r="43" spans="1:3" s="23" customFormat="1">
      <c r="A43" s="59"/>
      <c r="B43" s="60"/>
      <c r="C43" s="53"/>
    </row>
    <row r="44" spans="1:3" s="23" customFormat="1">
      <c r="A44" s="59">
        <v>37</v>
      </c>
      <c r="B44" s="63" t="s">
        <v>109</v>
      </c>
      <c r="C44" s="51">
        <v>41494700</v>
      </c>
    </row>
    <row r="45" spans="1:3" s="23" customFormat="1">
      <c r="A45" s="59">
        <v>38</v>
      </c>
      <c r="B45" s="49" t="s">
        <v>108</v>
      </c>
      <c r="C45" s="53">
        <v>41494700</v>
      </c>
    </row>
    <row r="46" spans="1:3" s="23" customFormat="1">
      <c r="A46" s="59">
        <v>39</v>
      </c>
      <c r="B46" s="49" t="s">
        <v>107</v>
      </c>
      <c r="C46" s="53">
        <v>0</v>
      </c>
    </row>
    <row r="47" spans="1:3" s="23" customFormat="1">
      <c r="A47" s="59">
        <v>40</v>
      </c>
      <c r="B47" s="49" t="s">
        <v>106</v>
      </c>
      <c r="C47" s="53">
        <v>0</v>
      </c>
    </row>
    <row r="48" spans="1:3" s="23" customFormat="1">
      <c r="A48" s="59">
        <v>41</v>
      </c>
      <c r="B48" s="63" t="s">
        <v>105</v>
      </c>
      <c r="C48" s="51">
        <v>0</v>
      </c>
    </row>
    <row r="49" spans="1:3" s="23" customFormat="1">
      <c r="A49" s="59">
        <v>42</v>
      </c>
      <c r="B49" s="54" t="s">
        <v>104</v>
      </c>
      <c r="C49" s="53">
        <v>0</v>
      </c>
    </row>
    <row r="50" spans="1:3" s="23" customFormat="1">
      <c r="A50" s="59">
        <v>43</v>
      </c>
      <c r="B50" s="55" t="s">
        <v>103</v>
      </c>
      <c r="C50" s="53">
        <v>0</v>
      </c>
    </row>
    <row r="51" spans="1:3" s="23" customFormat="1">
      <c r="A51" s="59">
        <v>44</v>
      </c>
      <c r="B51" s="54" t="s">
        <v>102</v>
      </c>
      <c r="C51" s="53">
        <v>0</v>
      </c>
    </row>
    <row r="52" spans="1:3" s="23" customFormat="1" ht="25.5">
      <c r="A52" s="59">
        <v>45</v>
      </c>
      <c r="B52" s="54" t="s">
        <v>101</v>
      </c>
      <c r="C52" s="53">
        <v>0</v>
      </c>
    </row>
    <row r="53" spans="1:3" s="23" customFormat="1" ht="13.5" thickBot="1">
      <c r="A53" s="59">
        <v>46</v>
      </c>
      <c r="B53" s="64" t="s">
        <v>100</v>
      </c>
      <c r="C53" s="65">
        <v>41494700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4.9989318521683403E-2"/>
  </sheetPr>
  <dimension ref="A1:D23"/>
  <sheetViews>
    <sheetView zoomScale="80" zoomScaleNormal="80" workbookViewId="0">
      <selection activeCell="I26" sqref="I26"/>
    </sheetView>
  </sheetViews>
  <sheetFormatPr defaultColWidth="9.140625" defaultRowHeight="12.75"/>
  <cols>
    <col min="1" max="1" width="9.42578125" style="118" bestFit="1" customWidth="1"/>
    <col min="2" max="2" width="59" style="118" customWidth="1"/>
    <col min="3" max="3" width="16.85546875" style="118" bestFit="1" customWidth="1"/>
    <col min="4" max="4" width="13.140625" style="118" bestFit="1" customWidth="1"/>
    <col min="5" max="16384" width="9.140625" style="118"/>
  </cols>
  <sheetData>
    <row r="1" spans="1:4" ht="15">
      <c r="A1" s="116" t="s">
        <v>30</v>
      </c>
      <c r="B1" s="3" t="str">
        <f>'Info '!C2</f>
        <v>JSC ProCredit Bank</v>
      </c>
    </row>
    <row r="2" spans="1:4" s="116" customFormat="1" ht="15.75" customHeight="1">
      <c r="A2" s="116" t="s">
        <v>31</v>
      </c>
      <c r="B2" s="219">
        <f>'1. key ratios'!B2</f>
        <v>45930</v>
      </c>
    </row>
    <row r="3" spans="1:4" s="116" customFormat="1" ht="15.75" customHeight="1"/>
    <row r="4" spans="1:4" ht="13.5" thickBot="1">
      <c r="A4" s="118" t="s">
        <v>268</v>
      </c>
      <c r="B4" s="185" t="s">
        <v>269</v>
      </c>
    </row>
    <row r="5" spans="1:4" s="123" customFormat="1" ht="12.75" customHeight="1">
      <c r="A5" s="210"/>
      <c r="B5" s="211" t="s">
        <v>272</v>
      </c>
      <c r="C5" s="178" t="s">
        <v>270</v>
      </c>
      <c r="D5" s="179" t="s">
        <v>271</v>
      </c>
    </row>
    <row r="6" spans="1:4" s="186" customFormat="1">
      <c r="A6" s="180">
        <v>1</v>
      </c>
      <c r="B6" s="206" t="s">
        <v>273</v>
      </c>
      <c r="C6" s="206"/>
      <c r="D6" s="181"/>
    </row>
    <row r="7" spans="1:4" s="186" customFormat="1">
      <c r="A7" s="182" t="s">
        <v>259</v>
      </c>
      <c r="B7" s="207" t="s">
        <v>274</v>
      </c>
      <c r="C7" s="200">
        <v>4.4999999999999998E-2</v>
      </c>
      <c r="D7" s="652">
        <v>73225638.473510057</v>
      </c>
    </row>
    <row r="8" spans="1:4" s="186" customFormat="1">
      <c r="A8" s="182" t="s">
        <v>260</v>
      </c>
      <c r="B8" s="207" t="s">
        <v>275</v>
      </c>
      <c r="C8" s="201">
        <v>0.06</v>
      </c>
      <c r="D8" s="652">
        <v>97634184.631346732</v>
      </c>
    </row>
    <row r="9" spans="1:4" s="186" customFormat="1">
      <c r="A9" s="182" t="s">
        <v>261</v>
      </c>
      <c r="B9" s="207" t="s">
        <v>276</v>
      </c>
      <c r="C9" s="201">
        <v>0.08</v>
      </c>
      <c r="D9" s="652">
        <v>130178912.84179565</v>
      </c>
    </row>
    <row r="10" spans="1:4" s="186" customFormat="1">
      <c r="A10" s="180" t="s">
        <v>262</v>
      </c>
      <c r="B10" s="206" t="s">
        <v>277</v>
      </c>
      <c r="C10" s="202"/>
      <c r="D10" s="653"/>
    </row>
    <row r="11" spans="1:4" s="187" customFormat="1">
      <c r="A11" s="183" t="s">
        <v>263</v>
      </c>
      <c r="B11" s="199" t="s">
        <v>746</v>
      </c>
      <c r="C11" s="203">
        <v>2.5000000000000001E-2</v>
      </c>
      <c r="D11" s="652">
        <v>40680910.263061143</v>
      </c>
    </row>
    <row r="12" spans="1:4" s="187" customFormat="1">
      <c r="A12" s="183" t="s">
        <v>264</v>
      </c>
      <c r="B12" s="199" t="s">
        <v>278</v>
      </c>
      <c r="C12" s="203">
        <v>5.0000000000000001E-3</v>
      </c>
      <c r="D12" s="652">
        <v>8136182.0526122283</v>
      </c>
    </row>
    <row r="13" spans="1:4" s="187" customFormat="1">
      <c r="A13" s="183" t="s">
        <v>265</v>
      </c>
      <c r="B13" s="199" t="s">
        <v>279</v>
      </c>
      <c r="C13" s="203">
        <v>0</v>
      </c>
      <c r="D13" s="652">
        <v>0</v>
      </c>
    </row>
    <row r="14" spans="1:4" s="187" customFormat="1">
      <c r="A14" s="180" t="s">
        <v>266</v>
      </c>
      <c r="B14" s="206" t="s">
        <v>326</v>
      </c>
      <c r="C14" s="204"/>
      <c r="D14" s="653"/>
    </row>
    <row r="15" spans="1:4" s="187" customFormat="1">
      <c r="A15" s="183">
        <v>3.1</v>
      </c>
      <c r="B15" s="199" t="s">
        <v>284</v>
      </c>
      <c r="C15" s="203">
        <v>4.7538860684342876E-2</v>
      </c>
      <c r="D15" s="652">
        <v>77356965.02031672</v>
      </c>
    </row>
    <row r="16" spans="1:4" s="187" customFormat="1">
      <c r="A16" s="183">
        <v>3.2</v>
      </c>
      <c r="B16" s="199" t="s">
        <v>285</v>
      </c>
      <c r="C16" s="203">
        <v>5.8621817503194382E-2</v>
      </c>
      <c r="D16" s="652">
        <v>95391555.892199904</v>
      </c>
    </row>
    <row r="17" spans="1:4" s="186" customFormat="1">
      <c r="A17" s="183">
        <v>3.3</v>
      </c>
      <c r="B17" s="199" t="s">
        <v>286</v>
      </c>
      <c r="C17" s="203">
        <v>7.320465542273584E-2</v>
      </c>
      <c r="D17" s="652">
        <v>119121280.72362515</v>
      </c>
    </row>
    <row r="18" spans="1:4" s="123" customFormat="1" ht="12.75" customHeight="1">
      <c r="A18" s="208"/>
      <c r="B18" s="209" t="s">
        <v>325</v>
      </c>
      <c r="C18" s="707" t="s">
        <v>270</v>
      </c>
      <c r="D18" s="708" t="s">
        <v>271</v>
      </c>
    </row>
    <row r="19" spans="1:4" s="186" customFormat="1">
      <c r="A19" s="184">
        <v>4</v>
      </c>
      <c r="B19" s="199" t="s">
        <v>280</v>
      </c>
      <c r="C19" s="203">
        <v>0.12253886068434289</v>
      </c>
      <c r="D19" s="652">
        <v>199399695.80950016</v>
      </c>
    </row>
    <row r="20" spans="1:4" s="186" customFormat="1">
      <c r="A20" s="184">
        <v>5</v>
      </c>
      <c r="B20" s="199" t="s">
        <v>90</v>
      </c>
      <c r="C20" s="203">
        <v>0.14862181750319436</v>
      </c>
      <c r="D20" s="652">
        <v>241842832.83921999</v>
      </c>
    </row>
    <row r="21" spans="1:4" s="186" customFormat="1" ht="13.5" thickBot="1">
      <c r="A21" s="188" t="s">
        <v>267</v>
      </c>
      <c r="B21" s="189" t="s">
        <v>281</v>
      </c>
      <c r="C21" s="205">
        <v>0.18320465542273584</v>
      </c>
      <c r="D21" s="654">
        <v>298117285.88109416</v>
      </c>
    </row>
    <row r="23" spans="1:4">
      <c r="B23" s="149"/>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4.9989318521683403E-2"/>
  </sheetPr>
  <dimension ref="A1:E26"/>
  <sheetViews>
    <sheetView showGridLines="0" zoomScaleNormal="100" workbookViewId="0">
      <selection activeCell="B2" sqref="B2"/>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07" t="str">
        <f>'9.1. Capital Requirements'!A1</f>
        <v>Bank:</v>
      </c>
      <c r="B1" s="408" t="str">
        <f>'9.1. Capital Requirements'!B1</f>
        <v>JSC ProCredit Bank</v>
      </c>
    </row>
    <row r="2" spans="1:3">
      <c r="A2" s="407" t="str">
        <f>'9.1. Capital Requirements'!A2</f>
        <v>Date:</v>
      </c>
      <c r="B2" s="409">
        <v>45016</v>
      </c>
    </row>
    <row r="3" spans="1:3">
      <c r="A3" s="410" t="s">
        <v>674</v>
      </c>
      <c r="B3" s="411" t="s">
        <v>675</v>
      </c>
    </row>
    <row r="4" spans="1:3" ht="15.75" thickBot="1"/>
    <row r="5" spans="1:3">
      <c r="A5" s="412"/>
      <c r="B5" s="413" t="s">
        <v>676</v>
      </c>
      <c r="C5" s="443"/>
    </row>
    <row r="6" spans="1:3">
      <c r="A6" s="414" t="s">
        <v>696</v>
      </c>
      <c r="B6" s="415"/>
      <c r="C6" s="443"/>
    </row>
    <row r="7" spans="1:3">
      <c r="A7" s="414" t="s">
        <v>682</v>
      </c>
      <c r="B7" s="415"/>
      <c r="C7" s="443"/>
    </row>
    <row r="8" spans="1:3">
      <c r="A8" s="416" t="s">
        <v>677</v>
      </c>
      <c r="B8" s="417"/>
      <c r="C8" s="443"/>
    </row>
    <row r="9" spans="1:3">
      <c r="A9" s="416" t="s">
        <v>678</v>
      </c>
      <c r="B9" s="417"/>
      <c r="C9" s="443"/>
    </row>
    <row r="10" spans="1:3">
      <c r="A10" s="416" t="s">
        <v>679</v>
      </c>
      <c r="B10" s="417"/>
      <c r="C10" s="443"/>
    </row>
    <row r="11" spans="1:3">
      <c r="A11" s="414" t="s">
        <v>683</v>
      </c>
      <c r="B11" s="415"/>
      <c r="C11" s="443"/>
    </row>
    <row r="12" spans="1:3">
      <c r="A12" s="416" t="s">
        <v>702</v>
      </c>
      <c r="B12" s="417"/>
      <c r="C12" s="443"/>
    </row>
    <row r="13" spans="1:3">
      <c r="A13" s="416" t="s">
        <v>684</v>
      </c>
      <c r="B13" s="417"/>
      <c r="C13" s="443"/>
    </row>
    <row r="14" spans="1:3">
      <c r="A14" s="414" t="s">
        <v>685</v>
      </c>
      <c r="B14" s="415"/>
      <c r="C14" s="443"/>
    </row>
    <row r="15" spans="1:3">
      <c r="A15" s="418" t="s">
        <v>686</v>
      </c>
      <c r="B15" s="417"/>
      <c r="C15" s="443"/>
    </row>
    <row r="16" spans="1:3">
      <c r="A16" s="418" t="s">
        <v>687</v>
      </c>
      <c r="B16" s="417"/>
      <c r="C16" s="443"/>
    </row>
    <row r="17" spans="1:5">
      <c r="A17" s="414" t="s">
        <v>690</v>
      </c>
      <c r="B17" s="415"/>
      <c r="C17" s="443"/>
    </row>
    <row r="18" spans="1:5">
      <c r="A18" s="418" t="s">
        <v>688</v>
      </c>
      <c r="B18" s="417"/>
      <c r="C18" s="443"/>
    </row>
    <row r="19" spans="1:5">
      <c r="A19" s="418" t="s">
        <v>689</v>
      </c>
      <c r="B19" s="417"/>
      <c r="C19" s="443"/>
    </row>
    <row r="20" spans="1:5">
      <c r="A20" s="414" t="s">
        <v>704</v>
      </c>
      <c r="B20" s="415"/>
      <c r="C20" s="443"/>
    </row>
    <row r="21" spans="1:5">
      <c r="A21" s="419" t="s">
        <v>691</v>
      </c>
      <c r="B21" s="420"/>
      <c r="C21" s="443"/>
    </row>
    <row r="22" spans="1:5">
      <c r="A22" s="419" t="s">
        <v>708</v>
      </c>
      <c r="B22" s="420"/>
      <c r="C22" s="443"/>
    </row>
    <row r="23" spans="1:5" ht="15.75" thickBot="1">
      <c r="A23" s="421" t="s">
        <v>692</v>
      </c>
      <c r="B23" s="422"/>
    </row>
    <row r="24" spans="1:5" ht="16.5" customHeight="1">
      <c r="A24" s="423" t="s">
        <v>680</v>
      </c>
      <c r="B24" s="424"/>
      <c r="C24" s="424"/>
      <c r="D24" s="424"/>
      <c r="E24" s="424"/>
    </row>
    <row r="25" spans="1:5" ht="25.5" customHeight="1">
      <c r="A25" s="423" t="s">
        <v>701</v>
      </c>
    </row>
    <row r="26" spans="1:5" ht="42.6" customHeight="1">
      <c r="A26" s="423" t="s">
        <v>703</v>
      </c>
      <c r="B26" s="118"/>
    </row>
  </sheetData>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4.9989318521683403E-2"/>
  </sheetPr>
  <dimension ref="A1:G20"/>
  <sheetViews>
    <sheetView showGridLines="0" zoomScale="80" zoomScaleNormal="80" workbookViewId="0">
      <selection activeCell="B38" sqref="B38"/>
    </sheetView>
  </sheetViews>
  <sheetFormatPr defaultRowHeight="15"/>
  <cols>
    <col min="1" max="1" width="56.85546875" customWidth="1"/>
    <col min="2" max="2" width="28.140625" bestFit="1" customWidth="1"/>
    <col min="3" max="6" width="28.140625" customWidth="1"/>
  </cols>
  <sheetData>
    <row r="1" spans="1:7">
      <c r="A1" s="407" t="s">
        <v>30</v>
      </c>
      <c r="B1" s="408">
        <v>0</v>
      </c>
      <c r="C1" s="118"/>
    </row>
    <row r="2" spans="1:7">
      <c r="A2" s="407" t="s">
        <v>31</v>
      </c>
      <c r="B2" s="409">
        <v>45016</v>
      </c>
      <c r="C2" s="118"/>
    </row>
    <row r="3" spans="1:7">
      <c r="A3" s="410" t="s">
        <v>681</v>
      </c>
      <c r="B3" s="411" t="s">
        <v>675</v>
      </c>
      <c r="C3" s="118"/>
    </row>
    <row r="5" spans="1:7">
      <c r="A5" s="425"/>
    </row>
    <row r="6" spans="1:7" ht="15.75" thickBot="1">
      <c r="A6" s="426"/>
      <c r="B6" s="426"/>
      <c r="C6" s="426"/>
      <c r="D6" s="426"/>
      <c r="E6" s="426"/>
      <c r="F6" s="426"/>
    </row>
    <row r="7" spans="1:7">
      <c r="A7" s="751"/>
      <c r="B7" s="753" t="s">
        <v>707</v>
      </c>
      <c r="C7" s="753"/>
      <c r="D7" s="753"/>
      <c r="E7" s="753"/>
      <c r="F7" s="754" t="s">
        <v>64</v>
      </c>
    </row>
    <row r="8" spans="1:7">
      <c r="A8" s="752"/>
      <c r="B8" s="427" t="s">
        <v>693</v>
      </c>
      <c r="C8" s="427" t="s">
        <v>694</v>
      </c>
      <c r="D8" s="427" t="s">
        <v>695</v>
      </c>
      <c r="E8" s="427" t="s">
        <v>705</v>
      </c>
      <c r="F8" s="755"/>
    </row>
    <row r="9" spans="1:7">
      <c r="A9" s="428" t="s">
        <v>696</v>
      </c>
      <c r="B9" s="429"/>
      <c r="C9" s="429"/>
      <c r="D9" s="429"/>
      <c r="E9" s="429"/>
      <c r="F9" s="430"/>
    </row>
    <row r="10" spans="1:7">
      <c r="A10" s="431" t="s">
        <v>698</v>
      </c>
      <c r="B10" s="432"/>
      <c r="C10" s="432"/>
      <c r="D10" s="432"/>
      <c r="E10" s="432"/>
      <c r="F10" s="430"/>
      <c r="G10" s="443"/>
    </row>
    <row r="11" spans="1:7">
      <c r="A11" s="431" t="s">
        <v>706</v>
      </c>
      <c r="B11" s="432"/>
      <c r="C11" s="432"/>
      <c r="D11" s="432"/>
      <c r="E11" s="432"/>
      <c r="F11" s="430"/>
      <c r="G11" s="443"/>
    </row>
    <row r="12" spans="1:7">
      <c r="A12" s="433" t="s">
        <v>697</v>
      </c>
      <c r="B12" s="432"/>
      <c r="C12" s="432"/>
      <c r="D12" s="432"/>
      <c r="E12" s="432"/>
      <c r="F12" s="430"/>
      <c r="G12" s="443"/>
    </row>
    <row r="13" spans="1:7">
      <c r="A13" s="434" t="s">
        <v>687</v>
      </c>
      <c r="B13" s="435"/>
      <c r="C13" s="435"/>
      <c r="D13" s="435"/>
      <c r="E13" s="435"/>
      <c r="F13" s="436"/>
    </row>
    <row r="14" spans="1:7">
      <c r="A14" s="431" t="s">
        <v>698</v>
      </c>
      <c r="B14" s="437"/>
      <c r="C14" s="437"/>
      <c r="D14" s="437"/>
      <c r="E14" s="437"/>
      <c r="F14" s="438"/>
    </row>
    <row r="15" spans="1:7">
      <c r="A15" s="431" t="s">
        <v>706</v>
      </c>
      <c r="B15" s="437"/>
      <c r="C15" s="437"/>
      <c r="D15" s="437"/>
      <c r="E15" s="437"/>
      <c r="F15" s="438"/>
    </row>
    <row r="16" spans="1:7">
      <c r="A16" s="433" t="s">
        <v>697</v>
      </c>
      <c r="B16" s="437"/>
      <c r="C16" s="437"/>
      <c r="D16" s="437"/>
      <c r="E16" s="437"/>
      <c r="F16" s="438"/>
    </row>
    <row r="17" spans="1:6">
      <c r="A17" s="434" t="s">
        <v>683</v>
      </c>
      <c r="B17" s="435"/>
      <c r="C17" s="435"/>
      <c r="D17" s="435"/>
      <c r="E17" s="435"/>
      <c r="F17" s="438"/>
    </row>
    <row r="18" spans="1:6">
      <c r="A18" s="431" t="s">
        <v>698</v>
      </c>
      <c r="B18" s="437"/>
      <c r="C18" s="437"/>
      <c r="D18" s="437"/>
      <c r="E18" s="437"/>
      <c r="F18" s="438"/>
    </row>
    <row r="19" spans="1:6">
      <c r="A19" s="431" t="s">
        <v>706</v>
      </c>
      <c r="B19" s="437"/>
      <c r="C19" s="437"/>
      <c r="D19" s="437"/>
      <c r="E19" s="437"/>
      <c r="F19" s="438"/>
    </row>
    <row r="20" spans="1:6" ht="15.75" thickBot="1">
      <c r="A20" s="433" t="s">
        <v>697</v>
      </c>
      <c r="B20" s="439"/>
      <c r="C20" s="439"/>
      <c r="D20" s="439"/>
      <c r="E20" s="439"/>
      <c r="F20" s="440"/>
    </row>
  </sheetData>
  <mergeCells count="3">
    <mergeCell ref="A7:A8"/>
    <mergeCell ref="B7:E7"/>
    <mergeCell ref="F7:F8"/>
  </mergeCells>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0" tint="-4.9989318521683403E-2"/>
  </sheetPr>
  <dimension ref="A1:F68"/>
  <sheetViews>
    <sheetView zoomScale="80" zoomScaleNormal="80" workbookViewId="0">
      <pane xSplit="1" ySplit="5" topLeftCell="B8" activePane="bottomRight" state="frozen"/>
      <selection activeCell="B19" sqref="B19"/>
      <selection pane="topRight" activeCell="B19" sqref="B19"/>
      <selection pane="bottomLeft" activeCell="B19" sqref="B19"/>
      <selection pane="bottomRight" activeCell="M66" sqref="M66"/>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ProCredit Bank</v>
      </c>
      <c r="E1" s="4"/>
      <c r="F1" s="4"/>
    </row>
    <row r="2" spans="1:6" s="2" customFormat="1" ht="15.75" customHeight="1">
      <c r="A2" s="2" t="s">
        <v>31</v>
      </c>
      <c r="B2" s="219">
        <f>'1. key ratios'!B2</f>
        <v>45930</v>
      </c>
    </row>
    <row r="3" spans="1:6" s="2" customFormat="1" ht="15.75" customHeight="1">
      <c r="A3" s="66"/>
    </row>
    <row r="4" spans="1:6" s="2" customFormat="1" ht="15.75" customHeight="1" thickBot="1">
      <c r="A4" s="2" t="s">
        <v>47</v>
      </c>
      <c r="B4" s="112" t="s">
        <v>165</v>
      </c>
      <c r="D4" s="14" t="s">
        <v>35</v>
      </c>
    </row>
    <row r="5" spans="1:6" ht="25.5">
      <c r="A5" s="67" t="s">
        <v>6</v>
      </c>
      <c r="B5" s="130" t="s">
        <v>205</v>
      </c>
      <c r="C5" s="68" t="s">
        <v>624</v>
      </c>
      <c r="D5" s="69" t="s">
        <v>49</v>
      </c>
    </row>
    <row r="6" spans="1:6" ht="15">
      <c r="A6" s="268">
        <v>1</v>
      </c>
      <c r="B6" s="269" t="s">
        <v>525</v>
      </c>
      <c r="C6" s="562">
        <v>611560418.22926998</v>
      </c>
      <c r="D6" s="70"/>
      <c r="E6" s="71"/>
    </row>
    <row r="7" spans="1:6" ht="15">
      <c r="A7" s="268">
        <v>1.1000000000000001</v>
      </c>
      <c r="B7" s="270" t="s">
        <v>526</v>
      </c>
      <c r="C7" s="563">
        <v>59027132.862500012</v>
      </c>
      <c r="D7" s="72"/>
      <c r="E7" s="71"/>
    </row>
    <row r="8" spans="1:6" ht="15">
      <c r="A8" s="268">
        <v>1.2</v>
      </c>
      <c r="B8" s="270" t="s">
        <v>527</v>
      </c>
      <c r="C8" s="563">
        <v>315615426.86012596</v>
      </c>
      <c r="D8" s="72"/>
      <c r="E8" s="71"/>
    </row>
    <row r="9" spans="1:6" ht="15">
      <c r="A9" s="268">
        <v>1.3</v>
      </c>
      <c r="B9" s="270" t="s">
        <v>528</v>
      </c>
      <c r="C9" s="563">
        <v>236917858.50664401</v>
      </c>
      <c r="D9" s="72"/>
      <c r="E9" s="71"/>
    </row>
    <row r="10" spans="1:6" ht="15">
      <c r="A10" s="268">
        <v>2</v>
      </c>
      <c r="B10" s="271" t="s">
        <v>529</v>
      </c>
      <c r="C10" s="563">
        <v>0</v>
      </c>
      <c r="D10" s="72"/>
      <c r="E10" s="71"/>
    </row>
    <row r="11" spans="1:6" ht="15">
      <c r="A11" s="268">
        <v>2.1</v>
      </c>
      <c r="B11" s="272" t="s">
        <v>530</v>
      </c>
      <c r="C11" s="564">
        <v>0</v>
      </c>
      <c r="D11" s="322"/>
      <c r="E11" s="73"/>
    </row>
    <row r="12" spans="1:6" ht="15">
      <c r="A12" s="268">
        <v>3</v>
      </c>
      <c r="B12" s="273" t="s">
        <v>531</v>
      </c>
      <c r="C12" s="564">
        <v>0</v>
      </c>
      <c r="D12" s="322"/>
      <c r="E12" s="73"/>
    </row>
    <row r="13" spans="1:6" ht="15">
      <c r="A13" s="268">
        <v>4</v>
      </c>
      <c r="B13" s="274" t="s">
        <v>532</v>
      </c>
      <c r="C13" s="564">
        <v>0</v>
      </c>
      <c r="D13" s="322"/>
      <c r="E13" s="73"/>
    </row>
    <row r="14" spans="1:6" ht="15">
      <c r="A14" s="268">
        <v>5</v>
      </c>
      <c r="B14" s="275" t="s">
        <v>533</v>
      </c>
      <c r="C14" s="564">
        <v>642023.278859852</v>
      </c>
      <c r="D14" s="322"/>
      <c r="E14" s="73"/>
    </row>
    <row r="15" spans="1:6" ht="15">
      <c r="A15" s="268">
        <v>5.0999999999999996</v>
      </c>
      <c r="B15" s="276" t="s">
        <v>534</v>
      </c>
      <c r="C15" s="563">
        <v>642023.278859852</v>
      </c>
      <c r="D15" s="322"/>
      <c r="E15" s="71"/>
    </row>
    <row r="16" spans="1:6" ht="15">
      <c r="A16" s="268">
        <v>5.2</v>
      </c>
      <c r="B16" s="276" t="s">
        <v>535</v>
      </c>
      <c r="C16" s="563">
        <v>0</v>
      </c>
      <c r="D16" s="72"/>
      <c r="E16" s="71"/>
    </row>
    <row r="17" spans="1:5" ht="15">
      <c r="A17" s="268">
        <v>5.3</v>
      </c>
      <c r="B17" s="277" t="s">
        <v>536</v>
      </c>
      <c r="C17" s="563">
        <v>0</v>
      </c>
      <c r="D17" s="72"/>
      <c r="E17" s="71"/>
    </row>
    <row r="18" spans="1:5" ht="15">
      <c r="A18" s="268">
        <v>6</v>
      </c>
      <c r="B18" s="273" t="s">
        <v>537</v>
      </c>
      <c r="C18" s="563">
        <v>1521109003.412185</v>
      </c>
      <c r="D18" s="72"/>
      <c r="E18" s="71"/>
    </row>
    <row r="19" spans="1:5" ht="15">
      <c r="A19" s="268">
        <v>6.1</v>
      </c>
      <c r="B19" s="276" t="s">
        <v>535</v>
      </c>
      <c r="C19" s="564">
        <v>121076019.76000001</v>
      </c>
      <c r="D19" s="72"/>
      <c r="E19" s="71"/>
    </row>
    <row r="20" spans="1:5" ht="15">
      <c r="A20" s="268">
        <v>6.2</v>
      </c>
      <c r="B20" s="277" t="s">
        <v>536</v>
      </c>
      <c r="C20" s="564">
        <v>1400032983.652185</v>
      </c>
      <c r="D20" s="72"/>
      <c r="E20" s="71"/>
    </row>
    <row r="21" spans="1:5" ht="15">
      <c r="A21" s="268">
        <v>7</v>
      </c>
      <c r="B21" s="271" t="s">
        <v>538</v>
      </c>
      <c r="C21" s="564">
        <v>9473378.0299999993</v>
      </c>
      <c r="D21" s="72" t="s">
        <v>773</v>
      </c>
      <c r="E21" s="71"/>
    </row>
    <row r="22" spans="1:5" ht="15">
      <c r="A22" s="268">
        <v>8</v>
      </c>
      <c r="B22" s="278" t="s">
        <v>539</v>
      </c>
      <c r="C22" s="563">
        <v>0</v>
      </c>
      <c r="D22" s="72"/>
      <c r="E22" s="71"/>
    </row>
    <row r="23" spans="1:5" ht="15">
      <c r="A23" s="268">
        <v>9</v>
      </c>
      <c r="B23" s="274" t="s">
        <v>540</v>
      </c>
      <c r="C23" s="563">
        <v>49199886.370000064</v>
      </c>
      <c r="D23" s="323"/>
      <c r="E23" s="71"/>
    </row>
    <row r="24" spans="1:5" ht="15">
      <c r="A24" s="268">
        <v>9.1</v>
      </c>
      <c r="B24" s="276" t="s">
        <v>541</v>
      </c>
      <c r="C24" s="565">
        <v>45174945.220000066</v>
      </c>
      <c r="D24" s="74"/>
      <c r="E24" s="71"/>
    </row>
    <row r="25" spans="1:5" ht="15">
      <c r="A25" s="268">
        <v>9.1999999999999993</v>
      </c>
      <c r="B25" s="276" t="s">
        <v>542</v>
      </c>
      <c r="C25" s="566">
        <v>4024941.15</v>
      </c>
      <c r="D25" s="321"/>
      <c r="E25" s="75"/>
    </row>
    <row r="26" spans="1:5" ht="15.75">
      <c r="A26" s="268">
        <v>10</v>
      </c>
      <c r="B26" s="274" t="s">
        <v>543</v>
      </c>
      <c r="C26" s="567">
        <v>3099221.6100000003</v>
      </c>
      <c r="D26" s="711" t="s">
        <v>774</v>
      </c>
      <c r="E26" s="71"/>
    </row>
    <row r="27" spans="1:5" ht="15">
      <c r="A27" s="268">
        <v>10.1</v>
      </c>
      <c r="B27" s="276" t="s">
        <v>544</v>
      </c>
      <c r="C27" s="563">
        <v>0</v>
      </c>
      <c r="D27" s="72"/>
      <c r="E27" s="71"/>
    </row>
    <row r="28" spans="1:5" ht="15">
      <c r="A28" s="268">
        <v>10.199999999999999</v>
      </c>
      <c r="B28" s="276" t="s">
        <v>545</v>
      </c>
      <c r="C28" s="563">
        <v>3099221.6100000003</v>
      </c>
      <c r="D28" s="72"/>
      <c r="E28" s="71"/>
    </row>
    <row r="29" spans="1:5" ht="15">
      <c r="A29" s="268">
        <v>11</v>
      </c>
      <c r="B29" s="274" t="s">
        <v>546</v>
      </c>
      <c r="C29" s="563">
        <v>1549247.7799999998</v>
      </c>
      <c r="D29" s="72"/>
      <c r="E29" s="71"/>
    </row>
    <row r="30" spans="1:5" ht="15">
      <c r="A30" s="268">
        <v>11.1</v>
      </c>
      <c r="B30" s="276" t="s">
        <v>547</v>
      </c>
      <c r="C30" s="563">
        <v>1549247.7799999998</v>
      </c>
      <c r="D30" s="72"/>
      <c r="E30" s="71"/>
    </row>
    <row r="31" spans="1:5" ht="15">
      <c r="A31" s="268">
        <v>11.2</v>
      </c>
      <c r="B31" s="276" t="s">
        <v>548</v>
      </c>
      <c r="C31" s="563">
        <v>0</v>
      </c>
      <c r="D31" s="72"/>
      <c r="E31" s="71"/>
    </row>
    <row r="32" spans="1:5" ht="15">
      <c r="A32" s="268">
        <v>13</v>
      </c>
      <c r="B32" s="274" t="s">
        <v>549</v>
      </c>
      <c r="C32" s="563">
        <v>6177740.9407370007</v>
      </c>
      <c r="D32" s="72"/>
      <c r="E32" s="71"/>
    </row>
    <row r="33" spans="1:5" ht="15">
      <c r="A33" s="268">
        <v>13.1</v>
      </c>
      <c r="B33" s="279" t="s">
        <v>550</v>
      </c>
      <c r="C33" s="563">
        <v>28260</v>
      </c>
      <c r="D33" s="72"/>
      <c r="E33" s="71"/>
    </row>
    <row r="34" spans="1:5" ht="15">
      <c r="A34" s="268">
        <v>13.2</v>
      </c>
      <c r="B34" s="279" t="s">
        <v>551</v>
      </c>
      <c r="C34" s="565">
        <v>0</v>
      </c>
      <c r="D34" s="74"/>
      <c r="E34" s="71"/>
    </row>
    <row r="35" spans="1:5" ht="15">
      <c r="A35" s="268">
        <v>14</v>
      </c>
      <c r="B35" s="280" t="s">
        <v>552</v>
      </c>
      <c r="C35" s="565">
        <v>2202810919.651052</v>
      </c>
      <c r="D35" s="74"/>
      <c r="E35" s="71"/>
    </row>
    <row r="36" spans="1:5" ht="15">
      <c r="A36" s="268"/>
      <c r="B36" s="281" t="s">
        <v>553</v>
      </c>
      <c r="C36" s="568"/>
      <c r="D36" s="76"/>
      <c r="E36" s="71"/>
    </row>
    <row r="37" spans="1:5" ht="15">
      <c r="A37" s="268">
        <v>15</v>
      </c>
      <c r="B37" s="282" t="s">
        <v>554</v>
      </c>
      <c r="C37" s="566">
        <v>0</v>
      </c>
      <c r="D37" s="321"/>
      <c r="E37" s="75"/>
    </row>
    <row r="38" spans="1:5" ht="15">
      <c r="A38" s="283">
        <v>15.1</v>
      </c>
      <c r="B38" s="284" t="s">
        <v>530</v>
      </c>
      <c r="C38" s="563">
        <v>0</v>
      </c>
      <c r="D38" s="72"/>
      <c r="E38" s="71"/>
    </row>
    <row r="39" spans="1:5" ht="15">
      <c r="A39" s="283">
        <v>16</v>
      </c>
      <c r="B39" s="271" t="s">
        <v>555</v>
      </c>
      <c r="C39" s="563">
        <v>0</v>
      </c>
      <c r="D39" s="72"/>
      <c r="E39" s="71"/>
    </row>
    <row r="40" spans="1:5" ht="15">
      <c r="A40" s="283">
        <v>17</v>
      </c>
      <c r="B40" s="271" t="s">
        <v>556</v>
      </c>
      <c r="C40" s="563">
        <v>1816406123.8721228</v>
      </c>
      <c r="D40" s="72"/>
      <c r="E40" s="71"/>
    </row>
    <row r="41" spans="1:5" ht="15">
      <c r="A41" s="283">
        <v>17.100000000000001</v>
      </c>
      <c r="B41" s="285" t="s">
        <v>557</v>
      </c>
      <c r="C41" s="563">
        <v>1430098018.3201537</v>
      </c>
      <c r="D41" s="72"/>
      <c r="E41" s="71"/>
    </row>
    <row r="42" spans="1:5" ht="15">
      <c r="A42" s="283">
        <v>17.2</v>
      </c>
      <c r="B42" s="286" t="s">
        <v>558</v>
      </c>
      <c r="C42" s="563">
        <v>380990361.70822906</v>
      </c>
      <c r="D42" s="72"/>
      <c r="E42" s="71"/>
    </row>
    <row r="43" spans="1:5" ht="15">
      <c r="A43" s="283">
        <v>17.3</v>
      </c>
      <c r="B43" s="312" t="s">
        <v>559</v>
      </c>
      <c r="C43" s="565">
        <v>0</v>
      </c>
      <c r="D43" s="74"/>
      <c r="E43" s="71"/>
    </row>
    <row r="44" spans="1:5" ht="15">
      <c r="A44" s="283">
        <v>17.399999999999999</v>
      </c>
      <c r="B44" s="313" t="s">
        <v>560</v>
      </c>
      <c r="C44" s="569">
        <v>5317743.8437400013</v>
      </c>
      <c r="D44" s="314"/>
      <c r="E44" s="71"/>
    </row>
    <row r="45" spans="1:5" ht="15">
      <c r="A45" s="283">
        <v>18</v>
      </c>
      <c r="B45" s="291" t="s">
        <v>561</v>
      </c>
      <c r="C45" s="570">
        <v>3204428.2303300006</v>
      </c>
      <c r="D45" s="320"/>
      <c r="E45" s="75"/>
    </row>
    <row r="46" spans="1:5" ht="15">
      <c r="A46" s="283">
        <v>19</v>
      </c>
      <c r="B46" s="291" t="s">
        <v>562</v>
      </c>
      <c r="C46" s="571">
        <v>2501576.7457719701</v>
      </c>
      <c r="D46" s="315"/>
    </row>
    <row r="47" spans="1:5" ht="15">
      <c r="A47" s="283">
        <v>19.100000000000001</v>
      </c>
      <c r="B47" s="316" t="s">
        <v>563</v>
      </c>
      <c r="C47" s="571">
        <v>0</v>
      </c>
      <c r="D47" s="315"/>
    </row>
    <row r="48" spans="1:5" ht="15">
      <c r="A48" s="283">
        <v>19.2</v>
      </c>
      <c r="B48" s="316" t="s">
        <v>564</v>
      </c>
      <c r="C48" s="571">
        <v>2501576.7457719701</v>
      </c>
      <c r="D48" s="315"/>
    </row>
    <row r="49" spans="1:4" ht="15">
      <c r="A49" s="283">
        <v>20</v>
      </c>
      <c r="B49" s="287" t="s">
        <v>565</v>
      </c>
      <c r="C49" s="571">
        <v>42643649.716766998</v>
      </c>
      <c r="D49" s="315"/>
    </row>
    <row r="50" spans="1:4" ht="15">
      <c r="A50" s="283">
        <v>21</v>
      </c>
      <c r="B50" s="317" t="s">
        <v>566</v>
      </c>
      <c r="C50" s="571">
        <v>542416.72990300006</v>
      </c>
      <c r="D50" s="315"/>
    </row>
    <row r="51" spans="1:4" ht="15">
      <c r="A51" s="283">
        <v>21.1</v>
      </c>
      <c r="B51" s="286" t="s">
        <v>567</v>
      </c>
      <c r="C51" s="571">
        <v>0</v>
      </c>
      <c r="D51" s="315"/>
    </row>
    <row r="52" spans="1:4" ht="15">
      <c r="A52" s="283">
        <v>22</v>
      </c>
      <c r="B52" s="288" t="s">
        <v>568</v>
      </c>
      <c r="C52" s="571">
        <v>1865298195.2948947</v>
      </c>
      <c r="D52" s="315"/>
    </row>
    <row r="53" spans="1:4" ht="15">
      <c r="A53" s="283"/>
      <c r="B53" s="289" t="s">
        <v>569</v>
      </c>
      <c r="C53" s="572"/>
      <c r="D53" s="315"/>
    </row>
    <row r="54" spans="1:4" ht="15">
      <c r="A54" s="283">
        <v>23</v>
      </c>
      <c r="B54" s="287" t="s">
        <v>570</v>
      </c>
      <c r="C54" s="571">
        <v>112482804.99000001</v>
      </c>
      <c r="D54" s="315"/>
    </row>
    <row r="55" spans="1:4" ht="15">
      <c r="A55" s="283">
        <v>24</v>
      </c>
      <c r="B55" s="287" t="s">
        <v>571</v>
      </c>
      <c r="C55" s="571">
        <v>0</v>
      </c>
      <c r="D55" s="315"/>
    </row>
    <row r="56" spans="1:4" ht="15">
      <c r="A56" s="283">
        <v>25</v>
      </c>
      <c r="B56" s="291" t="s">
        <v>572</v>
      </c>
      <c r="C56" s="571">
        <v>72117569.839999989</v>
      </c>
      <c r="D56" s="315"/>
    </row>
    <row r="57" spans="1:4" ht="15">
      <c r="A57" s="283">
        <v>26</v>
      </c>
      <c r="B57" s="291" t="s">
        <v>573</v>
      </c>
      <c r="C57" s="571">
        <v>0</v>
      </c>
      <c r="D57" s="315"/>
    </row>
    <row r="58" spans="1:4" ht="15">
      <c r="A58" s="283">
        <v>27</v>
      </c>
      <c r="B58" s="291" t="s">
        <v>574</v>
      </c>
      <c r="C58" s="571">
        <v>0</v>
      </c>
      <c r="D58" s="315"/>
    </row>
    <row r="59" spans="1:4" ht="15">
      <c r="A59" s="283">
        <v>27.1</v>
      </c>
      <c r="B59" s="313" t="s">
        <v>575</v>
      </c>
      <c r="C59" s="571">
        <v>0</v>
      </c>
      <c r="D59" s="315"/>
    </row>
    <row r="60" spans="1:4" ht="15">
      <c r="A60" s="283">
        <v>27.2</v>
      </c>
      <c r="B60" s="313" t="s">
        <v>576</v>
      </c>
      <c r="C60" s="571">
        <v>0</v>
      </c>
      <c r="D60" s="315"/>
    </row>
    <row r="61" spans="1:4" ht="15">
      <c r="A61" s="283">
        <v>28</v>
      </c>
      <c r="B61" s="290" t="s">
        <v>577</v>
      </c>
      <c r="C61" s="571">
        <v>0</v>
      </c>
      <c r="D61" s="315"/>
    </row>
    <row r="62" spans="1:4" ht="15">
      <c r="A62" s="283">
        <v>29</v>
      </c>
      <c r="B62" s="291" t="s">
        <v>578</v>
      </c>
      <c r="C62" s="571">
        <v>401996.38308788202</v>
      </c>
      <c r="D62" s="315"/>
    </row>
    <row r="63" spans="1:4" ht="15">
      <c r="A63" s="283">
        <v>29.1</v>
      </c>
      <c r="B63" s="318" t="s">
        <v>579</v>
      </c>
      <c r="C63" s="571">
        <v>0</v>
      </c>
      <c r="D63" s="315"/>
    </row>
    <row r="64" spans="1:4" ht="15.75">
      <c r="A64" s="283">
        <v>29.2</v>
      </c>
      <c r="B64" s="316" t="s">
        <v>580</v>
      </c>
      <c r="C64" s="571">
        <v>401996.38308788202</v>
      </c>
      <c r="D64" s="714" t="s">
        <v>775</v>
      </c>
    </row>
    <row r="65" spans="1:4" ht="15">
      <c r="A65" s="283">
        <v>29.3</v>
      </c>
      <c r="B65" s="316" t="s">
        <v>581</v>
      </c>
      <c r="C65" s="571">
        <v>0</v>
      </c>
      <c r="D65" s="315"/>
    </row>
    <row r="66" spans="1:4" ht="15">
      <c r="A66" s="283">
        <v>30</v>
      </c>
      <c r="B66" s="291" t="s">
        <v>582</v>
      </c>
      <c r="C66" s="571">
        <v>152510353.17414805</v>
      </c>
      <c r="D66" s="315"/>
    </row>
    <row r="67" spans="1:4" ht="15">
      <c r="A67" s="283">
        <v>31</v>
      </c>
      <c r="B67" s="319" t="s">
        <v>583</v>
      </c>
      <c r="C67" s="571">
        <v>337512724.38723588</v>
      </c>
      <c r="D67" s="315"/>
    </row>
    <row r="68" spans="1:4" ht="15">
      <c r="A68" s="283">
        <v>32</v>
      </c>
      <c r="B68" s="291" t="s">
        <v>584</v>
      </c>
      <c r="C68" s="571">
        <v>2202810919.6821308</v>
      </c>
      <c r="D68" s="315"/>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2" width="13" style="13" bestFit="1" customWidth="1"/>
    <col min="13" max="13" width="15.140625" style="13" bestFit="1" customWidth="1"/>
    <col min="14" max="16" width="13" style="13" bestFit="1" customWidth="1"/>
    <col min="17" max="17" width="14.85546875" style="13" customWidth="1"/>
    <col min="18" max="18" width="13" style="13" bestFit="1" customWidth="1"/>
    <col min="19" max="19" width="34.85546875" style="13" customWidth="1"/>
    <col min="20" max="16384" width="9.140625" style="13"/>
  </cols>
  <sheetData>
    <row r="1" spans="1:19">
      <c r="A1" s="2" t="s">
        <v>30</v>
      </c>
      <c r="B1" s="3" t="str">
        <f>'Info '!C2</f>
        <v>JSC ProCredit Bank</v>
      </c>
    </row>
    <row r="2" spans="1:19">
      <c r="A2" s="2" t="s">
        <v>31</v>
      </c>
      <c r="B2" s="219">
        <f>'1. key ratios'!B2</f>
        <v>45930</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60" t="s">
        <v>227</v>
      </c>
      <c r="C6" s="756">
        <v>0</v>
      </c>
      <c r="D6" s="757"/>
      <c r="E6" s="756">
        <v>0.2</v>
      </c>
      <c r="F6" s="757"/>
      <c r="G6" s="756">
        <v>0.35</v>
      </c>
      <c r="H6" s="757"/>
      <c r="I6" s="756">
        <v>0.5</v>
      </c>
      <c r="J6" s="757"/>
      <c r="K6" s="756">
        <v>0.75</v>
      </c>
      <c r="L6" s="757"/>
      <c r="M6" s="756">
        <v>1</v>
      </c>
      <c r="N6" s="757"/>
      <c r="O6" s="756">
        <v>1.5</v>
      </c>
      <c r="P6" s="757"/>
      <c r="Q6" s="756">
        <v>2.5</v>
      </c>
      <c r="R6" s="757"/>
      <c r="S6" s="758" t="s">
        <v>145</v>
      </c>
    </row>
    <row r="7" spans="1:19" s="137" customFormat="1" ht="30.75" customHeight="1">
      <c r="A7" s="138"/>
      <c r="B7" s="761"/>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59"/>
    </row>
    <row r="8" spans="1:19">
      <c r="A8" s="77">
        <v>1</v>
      </c>
      <c r="B8" s="1" t="s">
        <v>51</v>
      </c>
      <c r="C8" s="560">
        <v>150544086.21000004</v>
      </c>
      <c r="D8" s="560"/>
      <c r="E8" s="560">
        <v>0</v>
      </c>
      <c r="F8" s="560"/>
      <c r="G8" s="560">
        <v>0</v>
      </c>
      <c r="H8" s="560"/>
      <c r="I8" s="560">
        <v>0</v>
      </c>
      <c r="J8" s="560"/>
      <c r="K8" s="560">
        <v>0</v>
      </c>
      <c r="L8" s="560"/>
      <c r="M8" s="560">
        <v>286147360.40752602</v>
      </c>
      <c r="N8" s="560"/>
      <c r="O8" s="560">
        <v>0</v>
      </c>
      <c r="P8" s="560"/>
      <c r="Q8" s="560">
        <v>0</v>
      </c>
      <c r="R8" s="560"/>
      <c r="S8" s="560">
        <v>286147360.40752602</v>
      </c>
    </row>
    <row r="9" spans="1:19">
      <c r="A9" s="77">
        <v>2</v>
      </c>
      <c r="B9" s="1" t="s">
        <v>52</v>
      </c>
      <c r="C9" s="560">
        <v>0</v>
      </c>
      <c r="D9" s="560"/>
      <c r="E9" s="560">
        <v>0</v>
      </c>
      <c r="F9" s="560"/>
      <c r="G9" s="560">
        <v>0</v>
      </c>
      <c r="H9" s="560"/>
      <c r="I9" s="560">
        <v>0</v>
      </c>
      <c r="J9" s="560"/>
      <c r="K9" s="560">
        <v>0</v>
      </c>
      <c r="L9" s="560"/>
      <c r="M9" s="560">
        <v>0</v>
      </c>
      <c r="N9" s="560"/>
      <c r="O9" s="560">
        <v>0</v>
      </c>
      <c r="P9" s="560"/>
      <c r="Q9" s="560">
        <v>0</v>
      </c>
      <c r="R9" s="560"/>
      <c r="S9" s="560">
        <v>0</v>
      </c>
    </row>
    <row r="10" spans="1:19">
      <c r="A10" s="77">
        <v>3</v>
      </c>
      <c r="B10" s="1" t="s">
        <v>152</v>
      </c>
      <c r="C10" s="560">
        <v>0</v>
      </c>
      <c r="D10" s="560"/>
      <c r="E10" s="560">
        <v>0</v>
      </c>
      <c r="F10" s="560"/>
      <c r="G10" s="560">
        <v>0</v>
      </c>
      <c r="H10" s="560"/>
      <c r="I10" s="560">
        <v>0</v>
      </c>
      <c r="J10" s="560"/>
      <c r="K10" s="560">
        <v>0</v>
      </c>
      <c r="L10" s="560"/>
      <c r="M10" s="560">
        <v>0</v>
      </c>
      <c r="N10" s="560"/>
      <c r="O10" s="560">
        <v>0</v>
      </c>
      <c r="P10" s="560"/>
      <c r="Q10" s="560">
        <v>0</v>
      </c>
      <c r="R10" s="560"/>
      <c r="S10" s="560">
        <v>0</v>
      </c>
    </row>
    <row r="11" spans="1:19">
      <c r="A11" s="77">
        <v>4</v>
      </c>
      <c r="B11" s="1" t="s">
        <v>53</v>
      </c>
      <c r="C11" s="560">
        <v>0</v>
      </c>
      <c r="D11" s="560"/>
      <c r="E11" s="560">
        <v>0</v>
      </c>
      <c r="F11" s="560"/>
      <c r="G11" s="560">
        <v>0</v>
      </c>
      <c r="H11" s="560"/>
      <c r="I11" s="560">
        <v>0</v>
      </c>
      <c r="J11" s="560"/>
      <c r="K11" s="560">
        <v>0</v>
      </c>
      <c r="L11" s="560"/>
      <c r="M11" s="560">
        <v>0</v>
      </c>
      <c r="N11" s="560"/>
      <c r="O11" s="560">
        <v>0</v>
      </c>
      <c r="P11" s="560"/>
      <c r="Q11" s="560">
        <v>0</v>
      </c>
      <c r="R11" s="560"/>
      <c r="S11" s="560">
        <v>0</v>
      </c>
    </row>
    <row r="12" spans="1:19">
      <c r="A12" s="77">
        <v>5</v>
      </c>
      <c r="B12" s="1" t="s">
        <v>54</v>
      </c>
      <c r="C12" s="560">
        <v>0</v>
      </c>
      <c r="D12" s="560"/>
      <c r="E12" s="560">
        <v>0</v>
      </c>
      <c r="F12" s="560"/>
      <c r="G12" s="560">
        <v>0</v>
      </c>
      <c r="H12" s="560"/>
      <c r="I12" s="560">
        <v>0</v>
      </c>
      <c r="J12" s="560"/>
      <c r="K12" s="560">
        <v>0</v>
      </c>
      <c r="L12" s="560"/>
      <c r="M12" s="560">
        <v>0</v>
      </c>
      <c r="N12" s="560"/>
      <c r="O12" s="560">
        <v>0</v>
      </c>
      <c r="P12" s="560"/>
      <c r="Q12" s="560">
        <v>0</v>
      </c>
      <c r="R12" s="560"/>
      <c r="S12" s="560">
        <v>0</v>
      </c>
    </row>
    <row r="13" spans="1:19">
      <c r="A13" s="77">
        <v>6</v>
      </c>
      <c r="B13" s="1" t="s">
        <v>55</v>
      </c>
      <c r="C13" s="560">
        <v>0</v>
      </c>
      <c r="D13" s="560"/>
      <c r="E13" s="560">
        <v>200984616.19630003</v>
      </c>
      <c r="F13" s="560"/>
      <c r="G13" s="560">
        <v>0</v>
      </c>
      <c r="H13" s="560"/>
      <c r="I13" s="560">
        <v>37398909.030574001</v>
      </c>
      <c r="J13" s="560"/>
      <c r="K13" s="560">
        <v>0</v>
      </c>
      <c r="L13" s="560"/>
      <c r="M13" s="560">
        <v>0</v>
      </c>
      <c r="N13" s="560"/>
      <c r="O13" s="560">
        <v>646814.14393500006</v>
      </c>
      <c r="P13" s="560"/>
      <c r="Q13" s="560">
        <v>0</v>
      </c>
      <c r="R13" s="560"/>
      <c r="S13" s="560">
        <v>59866598.970449515</v>
      </c>
    </row>
    <row r="14" spans="1:19">
      <c r="A14" s="77">
        <v>7</v>
      </c>
      <c r="B14" s="1" t="s">
        <v>56</v>
      </c>
      <c r="C14" s="560">
        <v>0</v>
      </c>
      <c r="D14" s="560"/>
      <c r="E14" s="560">
        <v>0</v>
      </c>
      <c r="F14" s="560"/>
      <c r="G14" s="560">
        <v>0</v>
      </c>
      <c r="H14" s="560"/>
      <c r="I14" s="560">
        <v>0</v>
      </c>
      <c r="J14" s="560"/>
      <c r="K14" s="560">
        <v>0</v>
      </c>
      <c r="L14" s="560"/>
      <c r="M14" s="560">
        <v>901951017.32949996</v>
      </c>
      <c r="N14" s="560">
        <v>84760054.54851</v>
      </c>
      <c r="O14" s="560">
        <v>0</v>
      </c>
      <c r="P14" s="560"/>
      <c r="Q14" s="560">
        <v>0</v>
      </c>
      <c r="R14" s="560"/>
      <c r="S14" s="560">
        <v>986711071.87800992</v>
      </c>
    </row>
    <row r="15" spans="1:19">
      <c r="A15" s="77">
        <v>8</v>
      </c>
      <c r="B15" s="1" t="s">
        <v>57</v>
      </c>
      <c r="C15" s="560">
        <v>0</v>
      </c>
      <c r="D15" s="560"/>
      <c r="E15" s="560">
        <v>0</v>
      </c>
      <c r="F15" s="560"/>
      <c r="G15" s="560">
        <v>0</v>
      </c>
      <c r="H15" s="560"/>
      <c r="I15" s="560">
        <v>0</v>
      </c>
      <c r="J15" s="560"/>
      <c r="K15" s="560">
        <v>398598072.96340001</v>
      </c>
      <c r="L15" s="560"/>
      <c r="M15" s="560">
        <v>0</v>
      </c>
      <c r="N15" s="560"/>
      <c r="O15" s="560">
        <v>0</v>
      </c>
      <c r="P15" s="560"/>
      <c r="Q15" s="560">
        <v>0</v>
      </c>
      <c r="R15" s="560"/>
      <c r="S15" s="560">
        <v>298948554.72255003</v>
      </c>
    </row>
    <row r="16" spans="1:19">
      <c r="A16" s="77">
        <v>9</v>
      </c>
      <c r="B16" s="1" t="s">
        <v>58</v>
      </c>
      <c r="C16" s="560">
        <v>0</v>
      </c>
      <c r="D16" s="560"/>
      <c r="E16" s="560">
        <v>0</v>
      </c>
      <c r="F16" s="560"/>
      <c r="G16" s="560">
        <v>88442748.291500002</v>
      </c>
      <c r="H16" s="560"/>
      <c r="I16" s="560">
        <v>0</v>
      </c>
      <c r="J16" s="560"/>
      <c r="K16" s="560">
        <v>0</v>
      </c>
      <c r="L16" s="560"/>
      <c r="M16" s="560">
        <v>0</v>
      </c>
      <c r="N16" s="560"/>
      <c r="O16" s="560">
        <v>0</v>
      </c>
      <c r="P16" s="560"/>
      <c r="Q16" s="560">
        <v>0</v>
      </c>
      <c r="R16" s="560"/>
      <c r="S16" s="560">
        <v>30954961.902024999</v>
      </c>
    </row>
    <row r="17" spans="1:19">
      <c r="A17" s="77">
        <v>10</v>
      </c>
      <c r="B17" s="1" t="s">
        <v>59</v>
      </c>
      <c r="C17" s="560">
        <v>0</v>
      </c>
      <c r="D17" s="560"/>
      <c r="E17" s="560">
        <v>0</v>
      </c>
      <c r="F17" s="560"/>
      <c r="G17" s="560">
        <v>0</v>
      </c>
      <c r="H17" s="560"/>
      <c r="I17" s="560">
        <v>773985.02009999997</v>
      </c>
      <c r="J17" s="560"/>
      <c r="K17" s="560">
        <v>0</v>
      </c>
      <c r="L17" s="560"/>
      <c r="M17" s="560">
        <v>2903815.2966999998</v>
      </c>
      <c r="N17" s="560"/>
      <c r="O17" s="560">
        <v>0</v>
      </c>
      <c r="P17" s="560"/>
      <c r="Q17" s="560">
        <v>0</v>
      </c>
      <c r="R17" s="560"/>
      <c r="S17" s="560">
        <v>3290807.80675</v>
      </c>
    </row>
    <row r="18" spans="1:19">
      <c r="A18" s="77">
        <v>11</v>
      </c>
      <c r="B18" s="1" t="s">
        <v>60</v>
      </c>
      <c r="C18" s="560">
        <v>0</v>
      </c>
      <c r="D18" s="560"/>
      <c r="E18" s="560">
        <v>0</v>
      </c>
      <c r="F18" s="560"/>
      <c r="G18" s="560">
        <v>0</v>
      </c>
      <c r="H18" s="560"/>
      <c r="I18" s="560">
        <v>0</v>
      </c>
      <c r="J18" s="560"/>
      <c r="K18" s="560">
        <v>0</v>
      </c>
      <c r="L18" s="560"/>
      <c r="M18" s="560">
        <v>0</v>
      </c>
      <c r="N18" s="560"/>
      <c r="O18" s="560">
        <v>0</v>
      </c>
      <c r="P18" s="560"/>
      <c r="Q18" s="560">
        <v>4024941.15</v>
      </c>
      <c r="R18" s="560"/>
      <c r="S18" s="560">
        <v>10062352.875</v>
      </c>
    </row>
    <row r="19" spans="1:19">
      <c r="A19" s="77">
        <v>12</v>
      </c>
      <c r="B19" s="1" t="s">
        <v>61</v>
      </c>
      <c r="C19" s="560">
        <v>0</v>
      </c>
      <c r="D19" s="560"/>
      <c r="E19" s="560">
        <v>0</v>
      </c>
      <c r="F19" s="560"/>
      <c r="G19" s="560">
        <v>0</v>
      </c>
      <c r="H19" s="560"/>
      <c r="I19" s="560">
        <v>0</v>
      </c>
      <c r="J19" s="560"/>
      <c r="K19" s="560">
        <v>0</v>
      </c>
      <c r="L19" s="560"/>
      <c r="M19" s="560">
        <v>0</v>
      </c>
      <c r="N19" s="560"/>
      <c r="O19" s="560">
        <v>0</v>
      </c>
      <c r="P19" s="560"/>
      <c r="Q19" s="560">
        <v>0</v>
      </c>
      <c r="R19" s="560"/>
      <c r="S19" s="560">
        <v>0</v>
      </c>
    </row>
    <row r="20" spans="1:19">
      <c r="A20" s="77">
        <v>13</v>
      </c>
      <c r="B20" s="1" t="s">
        <v>144</v>
      </c>
      <c r="C20" s="560">
        <v>0</v>
      </c>
      <c r="D20" s="560"/>
      <c r="E20" s="560">
        <v>0</v>
      </c>
      <c r="F20" s="560"/>
      <c r="G20" s="560">
        <v>0</v>
      </c>
      <c r="H20" s="560"/>
      <c r="I20" s="560">
        <v>0</v>
      </c>
      <c r="J20" s="560"/>
      <c r="K20" s="560">
        <v>0</v>
      </c>
      <c r="L20" s="560"/>
      <c r="M20" s="560">
        <v>0</v>
      </c>
      <c r="N20" s="560"/>
      <c r="O20" s="560">
        <v>0</v>
      </c>
      <c r="P20" s="560"/>
      <c r="Q20" s="560">
        <v>0</v>
      </c>
      <c r="R20" s="560"/>
      <c r="S20" s="560">
        <v>0</v>
      </c>
    </row>
    <row r="21" spans="1:19">
      <c r="A21" s="77">
        <v>14</v>
      </c>
      <c r="B21" s="1" t="s">
        <v>63</v>
      </c>
      <c r="C21" s="560">
        <v>59027132.859999999</v>
      </c>
      <c r="D21" s="560"/>
      <c r="E21" s="560">
        <v>0</v>
      </c>
      <c r="F21" s="560"/>
      <c r="G21" s="560">
        <v>0</v>
      </c>
      <c r="H21" s="560"/>
      <c r="I21" s="560">
        <v>0</v>
      </c>
      <c r="J21" s="560"/>
      <c r="K21" s="560">
        <v>0</v>
      </c>
      <c r="L21" s="560"/>
      <c r="M21" s="560">
        <v>58794821.082548998</v>
      </c>
      <c r="N21" s="560"/>
      <c r="O21" s="560">
        <v>0</v>
      </c>
      <c r="P21" s="560"/>
      <c r="Q21" s="560">
        <v>0</v>
      </c>
      <c r="R21" s="560"/>
      <c r="S21" s="560">
        <v>58794821.082548998</v>
      </c>
    </row>
    <row r="22" spans="1:19" ht="13.5" thickBot="1">
      <c r="A22" s="78"/>
      <c r="B22" s="79" t="s">
        <v>64</v>
      </c>
      <c r="C22" s="561">
        <v>209571219.07000005</v>
      </c>
      <c r="D22" s="561">
        <v>0</v>
      </c>
      <c r="E22" s="561">
        <v>200984616.19630003</v>
      </c>
      <c r="F22" s="561">
        <v>0</v>
      </c>
      <c r="G22" s="561">
        <v>88442748.291500002</v>
      </c>
      <c r="H22" s="561">
        <v>0</v>
      </c>
      <c r="I22" s="561">
        <v>38172894.050673999</v>
      </c>
      <c r="J22" s="561">
        <v>0</v>
      </c>
      <c r="K22" s="561">
        <v>398598072.96340001</v>
      </c>
      <c r="L22" s="561">
        <v>0</v>
      </c>
      <c r="M22" s="561">
        <v>1249797014.1162751</v>
      </c>
      <c r="N22" s="561">
        <v>84760054.54851</v>
      </c>
      <c r="O22" s="561">
        <v>646814.14393500006</v>
      </c>
      <c r="P22" s="561">
        <v>0</v>
      </c>
      <c r="Q22" s="561">
        <v>4024941.15</v>
      </c>
      <c r="R22" s="561">
        <v>0</v>
      </c>
      <c r="S22" s="561">
        <v>1734776529.6448598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U34" sqref="U3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3"/>
  </cols>
  <sheetData>
    <row r="1" spans="1:22">
      <c r="A1" s="2" t="s">
        <v>30</v>
      </c>
      <c r="B1" s="3" t="str">
        <f>'Info '!C2</f>
        <v>JSC ProCredit Bank</v>
      </c>
    </row>
    <row r="2" spans="1:22">
      <c r="A2" s="2" t="s">
        <v>31</v>
      </c>
      <c r="B2" s="219">
        <f>'1. key ratios'!B2</f>
        <v>45930</v>
      </c>
    </row>
    <row r="4" spans="1:22" ht="13.5" thickBot="1">
      <c r="A4" s="4" t="s">
        <v>230</v>
      </c>
      <c r="B4" s="80" t="s">
        <v>50</v>
      </c>
      <c r="V4" s="14" t="s">
        <v>35</v>
      </c>
    </row>
    <row r="5" spans="1:22" ht="12.75" customHeight="1">
      <c r="A5" s="81"/>
      <c r="B5" s="82"/>
      <c r="C5" s="762" t="s">
        <v>156</v>
      </c>
      <c r="D5" s="763"/>
      <c r="E5" s="763"/>
      <c r="F5" s="763"/>
      <c r="G5" s="763"/>
      <c r="H5" s="763"/>
      <c r="I5" s="763"/>
      <c r="J5" s="763"/>
      <c r="K5" s="763"/>
      <c r="L5" s="764"/>
      <c r="M5" s="765" t="s">
        <v>157</v>
      </c>
      <c r="N5" s="766"/>
      <c r="O5" s="766"/>
      <c r="P5" s="766"/>
      <c r="Q5" s="766"/>
      <c r="R5" s="766"/>
      <c r="S5" s="767"/>
      <c r="T5" s="770" t="s">
        <v>228</v>
      </c>
      <c r="U5" s="770" t="s">
        <v>229</v>
      </c>
      <c r="V5" s="768" t="s">
        <v>76</v>
      </c>
    </row>
    <row r="6" spans="1:22" s="40" customFormat="1" ht="102">
      <c r="A6" s="38"/>
      <c r="B6" s="83"/>
      <c r="C6" s="84" t="s">
        <v>65</v>
      </c>
      <c r="D6" s="113" t="s">
        <v>66</v>
      </c>
      <c r="E6" s="96" t="s">
        <v>159</v>
      </c>
      <c r="F6" s="96" t="s">
        <v>160</v>
      </c>
      <c r="G6" s="113" t="s">
        <v>163</v>
      </c>
      <c r="H6" s="113" t="s">
        <v>158</v>
      </c>
      <c r="I6" s="113" t="s">
        <v>67</v>
      </c>
      <c r="J6" s="113" t="s">
        <v>68</v>
      </c>
      <c r="K6" s="85" t="s">
        <v>69</v>
      </c>
      <c r="L6" s="86" t="s">
        <v>70</v>
      </c>
      <c r="M6" s="84" t="s">
        <v>161</v>
      </c>
      <c r="N6" s="85" t="s">
        <v>71</v>
      </c>
      <c r="O6" s="85" t="s">
        <v>72</v>
      </c>
      <c r="P6" s="85" t="s">
        <v>73</v>
      </c>
      <c r="Q6" s="85" t="s">
        <v>74</v>
      </c>
      <c r="R6" s="85" t="s">
        <v>75</v>
      </c>
      <c r="S6" s="131" t="s">
        <v>162</v>
      </c>
      <c r="T6" s="771"/>
      <c r="U6" s="771"/>
      <c r="V6" s="769"/>
    </row>
    <row r="7" spans="1:22">
      <c r="A7" s="87">
        <v>1</v>
      </c>
      <c r="B7" s="1" t="s">
        <v>51</v>
      </c>
      <c r="C7" s="573"/>
      <c r="D7" s="560"/>
      <c r="E7" s="560"/>
      <c r="F7" s="560"/>
      <c r="G7" s="560"/>
      <c r="H7" s="560"/>
      <c r="I7" s="560"/>
      <c r="J7" s="560"/>
      <c r="K7" s="560"/>
      <c r="L7" s="556"/>
      <c r="M7" s="573"/>
      <c r="N7" s="560"/>
      <c r="O7" s="560">
        <v>257745925</v>
      </c>
      <c r="P7" s="560"/>
      <c r="Q7" s="560"/>
      <c r="R7" s="560"/>
      <c r="S7" s="556"/>
      <c r="T7" s="574">
        <v>257745925</v>
      </c>
      <c r="U7" s="574"/>
      <c r="V7" s="575">
        <v>257745925</v>
      </c>
    </row>
    <row r="8" spans="1:22">
      <c r="A8" s="87">
        <v>2</v>
      </c>
      <c r="B8" s="1" t="s">
        <v>52</v>
      </c>
      <c r="C8" s="573"/>
      <c r="D8" s="560">
        <v>0</v>
      </c>
      <c r="E8" s="560"/>
      <c r="F8" s="560"/>
      <c r="G8" s="560"/>
      <c r="H8" s="560"/>
      <c r="I8" s="560"/>
      <c r="J8" s="560"/>
      <c r="K8" s="560"/>
      <c r="L8" s="556"/>
      <c r="M8" s="573"/>
      <c r="N8" s="560"/>
      <c r="O8" s="560">
        <v>0</v>
      </c>
      <c r="P8" s="560"/>
      <c r="Q8" s="560"/>
      <c r="R8" s="560"/>
      <c r="S8" s="556"/>
      <c r="T8" s="574">
        <v>0</v>
      </c>
      <c r="U8" s="574"/>
      <c r="V8" s="575">
        <v>0</v>
      </c>
    </row>
    <row r="9" spans="1:22">
      <c r="A9" s="87">
        <v>3</v>
      </c>
      <c r="B9" s="1" t="s">
        <v>153</v>
      </c>
      <c r="C9" s="573"/>
      <c r="D9" s="560">
        <v>0</v>
      </c>
      <c r="E9" s="560"/>
      <c r="F9" s="560"/>
      <c r="G9" s="560"/>
      <c r="H9" s="560"/>
      <c r="I9" s="560"/>
      <c r="J9" s="560"/>
      <c r="K9" s="560"/>
      <c r="L9" s="556"/>
      <c r="M9" s="573"/>
      <c r="N9" s="560"/>
      <c r="O9" s="560">
        <v>0</v>
      </c>
      <c r="P9" s="560"/>
      <c r="Q9" s="560"/>
      <c r="R9" s="560"/>
      <c r="S9" s="556"/>
      <c r="T9" s="574">
        <v>0</v>
      </c>
      <c r="U9" s="574"/>
      <c r="V9" s="575">
        <v>0</v>
      </c>
    </row>
    <row r="10" spans="1:22">
      <c r="A10" s="87">
        <v>4</v>
      </c>
      <c r="B10" s="1" t="s">
        <v>53</v>
      </c>
      <c r="C10" s="573"/>
      <c r="D10" s="560">
        <v>0</v>
      </c>
      <c r="E10" s="560"/>
      <c r="F10" s="560"/>
      <c r="G10" s="560"/>
      <c r="H10" s="560"/>
      <c r="I10" s="560"/>
      <c r="J10" s="560"/>
      <c r="K10" s="560"/>
      <c r="L10" s="556"/>
      <c r="M10" s="573"/>
      <c r="N10" s="560"/>
      <c r="O10" s="560">
        <v>0</v>
      </c>
      <c r="P10" s="560"/>
      <c r="Q10" s="560"/>
      <c r="R10" s="560"/>
      <c r="S10" s="556"/>
      <c r="T10" s="574">
        <v>0</v>
      </c>
      <c r="U10" s="574"/>
      <c r="V10" s="575">
        <v>0</v>
      </c>
    </row>
    <row r="11" spans="1:22">
      <c r="A11" s="87">
        <v>5</v>
      </c>
      <c r="B11" s="1" t="s">
        <v>54</v>
      </c>
      <c r="C11" s="573"/>
      <c r="D11" s="560">
        <v>0</v>
      </c>
      <c r="E11" s="560"/>
      <c r="F11" s="560"/>
      <c r="G11" s="560"/>
      <c r="H11" s="560"/>
      <c r="I11" s="560"/>
      <c r="J11" s="560"/>
      <c r="K11" s="560"/>
      <c r="L11" s="556"/>
      <c r="M11" s="573"/>
      <c r="N11" s="560"/>
      <c r="O11" s="560">
        <v>0</v>
      </c>
      <c r="P11" s="560"/>
      <c r="Q11" s="560"/>
      <c r="R11" s="560"/>
      <c r="S11" s="556"/>
      <c r="T11" s="574">
        <v>0</v>
      </c>
      <c r="U11" s="574"/>
      <c r="V11" s="575">
        <v>0</v>
      </c>
    </row>
    <row r="12" spans="1:22">
      <c r="A12" s="87">
        <v>6</v>
      </c>
      <c r="B12" s="1" t="s">
        <v>55</v>
      </c>
      <c r="C12" s="573"/>
      <c r="D12" s="560">
        <v>0</v>
      </c>
      <c r="E12" s="560"/>
      <c r="F12" s="560"/>
      <c r="G12" s="560"/>
      <c r="H12" s="560"/>
      <c r="I12" s="560"/>
      <c r="J12" s="560"/>
      <c r="K12" s="560"/>
      <c r="L12" s="556"/>
      <c r="M12" s="573"/>
      <c r="N12" s="560"/>
      <c r="O12" s="560">
        <v>0</v>
      </c>
      <c r="P12" s="560"/>
      <c r="Q12" s="560"/>
      <c r="R12" s="560"/>
      <c r="S12" s="556"/>
      <c r="T12" s="574">
        <v>0</v>
      </c>
      <c r="U12" s="574"/>
      <c r="V12" s="575">
        <v>0</v>
      </c>
    </row>
    <row r="13" spans="1:22">
      <c r="A13" s="87">
        <v>7</v>
      </c>
      <c r="B13" s="1" t="s">
        <v>56</v>
      </c>
      <c r="C13" s="573"/>
      <c r="D13" s="560">
        <v>6973004.0557000004</v>
      </c>
      <c r="E13" s="560"/>
      <c r="F13" s="560"/>
      <c r="G13" s="560"/>
      <c r="H13" s="560"/>
      <c r="I13" s="560"/>
      <c r="J13" s="560"/>
      <c r="K13" s="560"/>
      <c r="L13" s="556"/>
      <c r="M13" s="573"/>
      <c r="N13" s="560"/>
      <c r="O13" s="560">
        <v>30803009.240000002</v>
      </c>
      <c r="P13" s="560"/>
      <c r="Q13" s="560"/>
      <c r="R13" s="560"/>
      <c r="S13" s="556"/>
      <c r="T13" s="574">
        <v>36869197.805700004</v>
      </c>
      <c r="U13" s="574">
        <v>906815.49</v>
      </c>
      <c r="V13" s="575">
        <v>37776013.295699999</v>
      </c>
    </row>
    <row r="14" spans="1:22">
      <c r="A14" s="87">
        <v>8</v>
      </c>
      <c r="B14" s="1" t="s">
        <v>57</v>
      </c>
      <c r="C14" s="573"/>
      <c r="D14" s="560">
        <v>2767898.5102000004</v>
      </c>
      <c r="E14" s="560"/>
      <c r="F14" s="560"/>
      <c r="G14" s="560"/>
      <c r="H14" s="560"/>
      <c r="I14" s="560"/>
      <c r="J14" s="560"/>
      <c r="K14" s="560"/>
      <c r="L14" s="556"/>
      <c r="M14" s="573"/>
      <c r="N14" s="560"/>
      <c r="O14" s="560">
        <v>2311428.6932000001</v>
      </c>
      <c r="P14" s="560"/>
      <c r="Q14" s="560"/>
      <c r="R14" s="560"/>
      <c r="S14" s="556"/>
      <c r="T14" s="574">
        <v>5079327.2034000009</v>
      </c>
      <c r="U14" s="574"/>
      <c r="V14" s="575">
        <v>5079327.2034000009</v>
      </c>
    </row>
    <row r="15" spans="1:22" ht="25.5">
      <c r="A15" s="87">
        <v>9</v>
      </c>
      <c r="B15" s="1" t="s">
        <v>58</v>
      </c>
      <c r="C15" s="573"/>
      <c r="D15" s="560">
        <v>0</v>
      </c>
      <c r="E15" s="560"/>
      <c r="F15" s="560"/>
      <c r="G15" s="560"/>
      <c r="H15" s="560"/>
      <c r="I15" s="560"/>
      <c r="J15" s="560"/>
      <c r="K15" s="560"/>
      <c r="L15" s="556"/>
      <c r="M15" s="573"/>
      <c r="N15" s="560"/>
      <c r="O15" s="560">
        <v>0</v>
      </c>
      <c r="P15" s="560"/>
      <c r="Q15" s="560"/>
      <c r="R15" s="560"/>
      <c r="S15" s="556"/>
      <c r="T15" s="574">
        <v>0</v>
      </c>
      <c r="U15" s="574"/>
      <c r="V15" s="575">
        <v>0</v>
      </c>
    </row>
    <row r="16" spans="1:22">
      <c r="A16" s="87">
        <v>10</v>
      </c>
      <c r="B16" s="1" t="s">
        <v>59</v>
      </c>
      <c r="C16" s="573"/>
      <c r="D16" s="560">
        <v>0</v>
      </c>
      <c r="E16" s="560"/>
      <c r="F16" s="560"/>
      <c r="G16" s="560"/>
      <c r="H16" s="560"/>
      <c r="I16" s="560"/>
      <c r="J16" s="560"/>
      <c r="K16" s="560"/>
      <c r="L16" s="556"/>
      <c r="M16" s="573"/>
      <c r="N16" s="560"/>
      <c r="O16" s="560">
        <v>0</v>
      </c>
      <c r="P16" s="560"/>
      <c r="Q16" s="560"/>
      <c r="R16" s="560"/>
      <c r="S16" s="556"/>
      <c r="T16" s="574">
        <v>0</v>
      </c>
      <c r="U16" s="574"/>
      <c r="V16" s="575">
        <v>0</v>
      </c>
    </row>
    <row r="17" spans="1:22">
      <c r="A17" s="87">
        <v>11</v>
      </c>
      <c r="B17" s="1" t="s">
        <v>60</v>
      </c>
      <c r="C17" s="573"/>
      <c r="D17" s="560">
        <v>0</v>
      </c>
      <c r="E17" s="560"/>
      <c r="F17" s="560"/>
      <c r="G17" s="560"/>
      <c r="H17" s="560"/>
      <c r="I17" s="560"/>
      <c r="J17" s="560"/>
      <c r="K17" s="560"/>
      <c r="L17" s="556"/>
      <c r="M17" s="573"/>
      <c r="N17" s="560"/>
      <c r="O17" s="560">
        <v>0</v>
      </c>
      <c r="P17" s="560"/>
      <c r="Q17" s="560"/>
      <c r="R17" s="560"/>
      <c r="S17" s="556"/>
      <c r="T17" s="574">
        <v>0</v>
      </c>
      <c r="U17" s="574"/>
      <c r="V17" s="575">
        <v>0</v>
      </c>
    </row>
    <row r="18" spans="1:22">
      <c r="A18" s="87">
        <v>12</v>
      </c>
      <c r="B18" s="1" t="s">
        <v>61</v>
      </c>
      <c r="C18" s="573"/>
      <c r="D18" s="560">
        <v>0</v>
      </c>
      <c r="E18" s="560"/>
      <c r="F18" s="560"/>
      <c r="G18" s="560"/>
      <c r="H18" s="560"/>
      <c r="I18" s="560"/>
      <c r="J18" s="560"/>
      <c r="K18" s="560"/>
      <c r="L18" s="556"/>
      <c r="M18" s="573"/>
      <c r="N18" s="560"/>
      <c r="O18" s="560">
        <v>0</v>
      </c>
      <c r="P18" s="560"/>
      <c r="Q18" s="560"/>
      <c r="R18" s="560"/>
      <c r="S18" s="556"/>
      <c r="T18" s="574">
        <v>0</v>
      </c>
      <c r="U18" s="574"/>
      <c r="V18" s="575">
        <v>0</v>
      </c>
    </row>
    <row r="19" spans="1:22">
      <c r="A19" s="87">
        <v>13</v>
      </c>
      <c r="B19" s="1" t="s">
        <v>62</v>
      </c>
      <c r="C19" s="573"/>
      <c r="D19" s="560">
        <v>0</v>
      </c>
      <c r="E19" s="560"/>
      <c r="F19" s="560"/>
      <c r="G19" s="560"/>
      <c r="H19" s="560"/>
      <c r="I19" s="560"/>
      <c r="J19" s="560"/>
      <c r="K19" s="560"/>
      <c r="L19" s="556"/>
      <c r="M19" s="573"/>
      <c r="N19" s="560"/>
      <c r="O19" s="560">
        <v>0</v>
      </c>
      <c r="P19" s="560"/>
      <c r="Q19" s="560"/>
      <c r="R19" s="560"/>
      <c r="S19" s="556"/>
      <c r="T19" s="574">
        <v>0</v>
      </c>
      <c r="U19" s="574"/>
      <c r="V19" s="575">
        <v>0</v>
      </c>
    </row>
    <row r="20" spans="1:22">
      <c r="A20" s="87">
        <v>14</v>
      </c>
      <c r="B20" s="1" t="s">
        <v>63</v>
      </c>
      <c r="C20" s="573"/>
      <c r="D20" s="560">
        <v>0</v>
      </c>
      <c r="E20" s="560"/>
      <c r="F20" s="560"/>
      <c r="G20" s="560"/>
      <c r="H20" s="560"/>
      <c r="I20" s="560"/>
      <c r="J20" s="560"/>
      <c r="K20" s="560"/>
      <c r="L20" s="556"/>
      <c r="M20" s="573"/>
      <c r="N20" s="560"/>
      <c r="O20" s="560">
        <v>0</v>
      </c>
      <c r="P20" s="560"/>
      <c r="Q20" s="560"/>
      <c r="R20" s="560"/>
      <c r="S20" s="556"/>
      <c r="T20" s="574">
        <v>0</v>
      </c>
      <c r="U20" s="574"/>
      <c r="V20" s="575">
        <v>0</v>
      </c>
    </row>
    <row r="21" spans="1:22" ht="13.5" thickBot="1">
      <c r="A21" s="78"/>
      <c r="B21" s="88" t="s">
        <v>64</v>
      </c>
      <c r="C21" s="576">
        <v>0</v>
      </c>
      <c r="D21" s="561">
        <v>9740902.5659000017</v>
      </c>
      <c r="E21" s="561">
        <v>0</v>
      </c>
      <c r="F21" s="561">
        <v>0</v>
      </c>
      <c r="G21" s="561">
        <v>0</v>
      </c>
      <c r="H21" s="561">
        <v>0</v>
      </c>
      <c r="I21" s="561">
        <v>0</v>
      </c>
      <c r="J21" s="561">
        <v>0</v>
      </c>
      <c r="K21" s="561">
        <v>0</v>
      </c>
      <c r="L21" s="577">
        <v>0</v>
      </c>
      <c r="M21" s="576">
        <v>0</v>
      </c>
      <c r="N21" s="561">
        <v>0</v>
      </c>
      <c r="O21" s="561">
        <v>290860362.9332</v>
      </c>
      <c r="P21" s="561">
        <v>0</v>
      </c>
      <c r="Q21" s="561">
        <v>0</v>
      </c>
      <c r="R21" s="561">
        <v>0</v>
      </c>
      <c r="S21" s="577">
        <v>0</v>
      </c>
      <c r="T21" s="577">
        <v>299694450.00910002</v>
      </c>
      <c r="U21" s="577">
        <v>906815.49</v>
      </c>
      <c r="V21" s="578">
        <v>300601265.49910003</v>
      </c>
    </row>
    <row r="24" spans="1:22">
      <c r="C24" s="21"/>
      <c r="D24" s="21"/>
      <c r="E24" s="21"/>
    </row>
    <row r="25" spans="1:22">
      <c r="A25" s="37"/>
      <c r="B25" s="37"/>
      <c r="D25" s="21"/>
      <c r="E25" s="21"/>
    </row>
    <row r="26" spans="1:22">
      <c r="A26" s="37"/>
      <c r="B26" s="22"/>
      <c r="D26" s="21"/>
      <c r="E26" s="21"/>
    </row>
    <row r="27" spans="1:22">
      <c r="A27" s="37"/>
      <c r="B27" s="37"/>
      <c r="D27" s="21"/>
      <c r="E27" s="21"/>
    </row>
    <row r="28" spans="1:22">
      <c r="A28" s="37"/>
      <c r="B28" s="22"/>
      <c r="D28" s="21"/>
      <c r="E28" s="21"/>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F39" sqref="F39"/>
    </sheetView>
  </sheetViews>
  <sheetFormatPr defaultColWidth="9.140625" defaultRowHeight="12.75"/>
  <cols>
    <col min="1" max="1" width="10.5703125" style="4" bestFit="1" customWidth="1"/>
    <col min="2" max="2" width="101.85546875" style="4" customWidth="1"/>
    <col min="3" max="3" width="25.7109375" style="118" bestFit="1"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3"/>
  </cols>
  <sheetData>
    <row r="1" spans="1:9">
      <c r="A1" s="2" t="s">
        <v>30</v>
      </c>
      <c r="B1" s="4" t="str">
        <f>'Info '!C2</f>
        <v>JSC ProCredit Bank</v>
      </c>
      <c r="C1" s="3"/>
    </row>
    <row r="2" spans="1:9">
      <c r="A2" s="2" t="s">
        <v>31</v>
      </c>
      <c r="B2" s="219">
        <f>'1. key ratios'!B2</f>
        <v>45930</v>
      </c>
      <c r="C2" s="219"/>
    </row>
    <row r="4" spans="1:9" ht="13.5" thickBot="1">
      <c r="A4" s="2" t="s">
        <v>150</v>
      </c>
      <c r="B4" s="80" t="s">
        <v>239</v>
      </c>
    </row>
    <row r="5" spans="1:9">
      <c r="A5" s="81"/>
      <c r="B5" s="89"/>
      <c r="C5" s="139" t="s">
        <v>0</v>
      </c>
      <c r="D5" s="139" t="s">
        <v>1</v>
      </c>
      <c r="E5" s="139" t="s">
        <v>2</v>
      </c>
      <c r="F5" s="139" t="s">
        <v>3</v>
      </c>
      <c r="G5" s="140" t="s">
        <v>4</v>
      </c>
      <c r="H5" s="141" t="s">
        <v>5</v>
      </c>
      <c r="I5" s="90"/>
    </row>
    <row r="6" spans="1:9" s="90" customFormat="1" ht="12.75" customHeight="1">
      <c r="A6" s="91"/>
      <c r="B6" s="774" t="s">
        <v>149</v>
      </c>
      <c r="C6" s="760" t="s">
        <v>232</v>
      </c>
      <c r="D6" s="776" t="s">
        <v>231</v>
      </c>
      <c r="E6" s="777"/>
      <c r="F6" s="760" t="s">
        <v>236</v>
      </c>
      <c r="G6" s="760" t="s">
        <v>237</v>
      </c>
      <c r="H6" s="772" t="s">
        <v>235</v>
      </c>
    </row>
    <row r="7" spans="1:9" ht="38.25">
      <c r="A7" s="93"/>
      <c r="B7" s="775"/>
      <c r="C7" s="761"/>
      <c r="D7" s="142" t="s">
        <v>234</v>
      </c>
      <c r="E7" s="142" t="s">
        <v>233</v>
      </c>
      <c r="F7" s="761"/>
      <c r="G7" s="761"/>
      <c r="H7" s="773"/>
      <c r="I7" s="90"/>
    </row>
    <row r="8" spans="1:9">
      <c r="A8" s="91">
        <v>1</v>
      </c>
      <c r="B8" s="1" t="s">
        <v>51</v>
      </c>
      <c r="C8" s="579">
        <v>436691446.61752605</v>
      </c>
      <c r="D8" s="579"/>
      <c r="E8" s="579"/>
      <c r="F8" s="579">
        <v>286147360.40752602</v>
      </c>
      <c r="G8" s="580">
        <v>28401435.407526016</v>
      </c>
      <c r="H8" s="672">
        <v>6.5037764370047907E-2</v>
      </c>
    </row>
    <row r="9" spans="1:9" ht="15" customHeight="1">
      <c r="A9" s="91">
        <v>2</v>
      </c>
      <c r="B9" s="1" t="s">
        <v>52</v>
      </c>
      <c r="C9" s="579">
        <v>0</v>
      </c>
      <c r="D9" s="579"/>
      <c r="E9" s="579"/>
      <c r="F9" s="579">
        <v>0</v>
      </c>
      <c r="G9" s="580">
        <v>0</v>
      </c>
      <c r="H9" s="672"/>
    </row>
    <row r="10" spans="1:9">
      <c r="A10" s="91">
        <v>3</v>
      </c>
      <c r="B10" s="1" t="s">
        <v>153</v>
      </c>
      <c r="C10" s="579">
        <v>0</v>
      </c>
      <c r="D10" s="579"/>
      <c r="E10" s="579"/>
      <c r="F10" s="579">
        <v>0</v>
      </c>
      <c r="G10" s="580">
        <v>0</v>
      </c>
      <c r="H10" s="672"/>
    </row>
    <row r="11" spans="1:9">
      <c r="A11" s="91">
        <v>4</v>
      </c>
      <c r="B11" s="1" t="s">
        <v>53</v>
      </c>
      <c r="C11" s="579">
        <v>0</v>
      </c>
      <c r="D11" s="579"/>
      <c r="E11" s="579"/>
      <c r="F11" s="579">
        <v>0</v>
      </c>
      <c r="G11" s="580">
        <v>0</v>
      </c>
      <c r="H11" s="672"/>
    </row>
    <row r="12" spans="1:9">
      <c r="A12" s="91">
        <v>5</v>
      </c>
      <c r="B12" s="1" t="s">
        <v>54</v>
      </c>
      <c r="C12" s="579">
        <v>0</v>
      </c>
      <c r="D12" s="579"/>
      <c r="E12" s="579"/>
      <c r="F12" s="579">
        <v>0</v>
      </c>
      <c r="G12" s="580">
        <v>0</v>
      </c>
      <c r="H12" s="672"/>
    </row>
    <row r="13" spans="1:9">
      <c r="A13" s="91">
        <v>6</v>
      </c>
      <c r="B13" s="1" t="s">
        <v>55</v>
      </c>
      <c r="C13" s="579">
        <v>239030339.37080902</v>
      </c>
      <c r="D13" s="579"/>
      <c r="E13" s="579"/>
      <c r="F13" s="579">
        <v>59866598.970449515</v>
      </c>
      <c r="G13" s="580">
        <v>59866598.970449515</v>
      </c>
      <c r="H13" s="672">
        <v>0.25045606816287092</v>
      </c>
    </row>
    <row r="14" spans="1:9">
      <c r="A14" s="91">
        <v>7</v>
      </c>
      <c r="B14" s="1" t="s">
        <v>56</v>
      </c>
      <c r="C14" s="579">
        <v>901951017.32949996</v>
      </c>
      <c r="D14" s="579">
        <v>155437437.5993</v>
      </c>
      <c r="E14" s="579">
        <v>84760054.54851</v>
      </c>
      <c r="F14" s="579">
        <v>986711071.87800992</v>
      </c>
      <c r="G14" s="580">
        <v>948935058.58230996</v>
      </c>
      <c r="H14" s="672">
        <v>0.96171522305531576</v>
      </c>
    </row>
    <row r="15" spans="1:9">
      <c r="A15" s="91">
        <v>8</v>
      </c>
      <c r="B15" s="1" t="s">
        <v>57</v>
      </c>
      <c r="C15" s="579">
        <v>398598072.96340001</v>
      </c>
      <c r="D15" s="579"/>
      <c r="E15" s="579"/>
      <c r="F15" s="579">
        <v>298948554.72255003</v>
      </c>
      <c r="G15" s="580">
        <v>293869227.51915002</v>
      </c>
      <c r="H15" s="672">
        <v>0.73725702017162942</v>
      </c>
    </row>
    <row r="16" spans="1:9">
      <c r="A16" s="91">
        <v>9</v>
      </c>
      <c r="B16" s="1" t="s">
        <v>58</v>
      </c>
      <c r="C16" s="579">
        <v>88442748.291500002</v>
      </c>
      <c r="D16" s="579"/>
      <c r="E16" s="579"/>
      <c r="F16" s="579">
        <v>30954961.902024999</v>
      </c>
      <c r="G16" s="580">
        <v>30954961.902024999</v>
      </c>
      <c r="H16" s="672">
        <v>0.35</v>
      </c>
    </row>
    <row r="17" spans="1:8">
      <c r="A17" s="91">
        <v>10</v>
      </c>
      <c r="B17" s="1" t="s">
        <v>59</v>
      </c>
      <c r="C17" s="579">
        <v>3677800.3167999997</v>
      </c>
      <c r="D17" s="579"/>
      <c r="E17" s="579"/>
      <c r="F17" s="579">
        <v>3290807.80675</v>
      </c>
      <c r="G17" s="580">
        <v>3290807.80675</v>
      </c>
      <c r="H17" s="672">
        <v>0.89477609529744229</v>
      </c>
    </row>
    <row r="18" spans="1:8">
      <c r="A18" s="91">
        <v>11</v>
      </c>
      <c r="B18" s="1" t="s">
        <v>60</v>
      </c>
      <c r="C18" s="579">
        <v>4024941.15</v>
      </c>
      <c r="D18" s="579"/>
      <c r="E18" s="579"/>
      <c r="F18" s="579">
        <v>10062352.875</v>
      </c>
      <c r="G18" s="580">
        <v>10062352.875</v>
      </c>
      <c r="H18" s="672">
        <v>2.5</v>
      </c>
    </row>
    <row r="19" spans="1:8">
      <c r="A19" s="91">
        <v>12</v>
      </c>
      <c r="B19" s="1" t="s">
        <v>61</v>
      </c>
      <c r="C19" s="579">
        <v>0</v>
      </c>
      <c r="D19" s="579"/>
      <c r="E19" s="579"/>
      <c r="F19" s="579">
        <v>0</v>
      </c>
      <c r="G19" s="580">
        <v>0</v>
      </c>
      <c r="H19" s="672"/>
    </row>
    <row r="20" spans="1:8">
      <c r="A20" s="91">
        <v>13</v>
      </c>
      <c r="B20" s="1" t="s">
        <v>144</v>
      </c>
      <c r="C20" s="579">
        <v>0</v>
      </c>
      <c r="D20" s="579"/>
      <c r="E20" s="579"/>
      <c r="F20" s="579">
        <v>0</v>
      </c>
      <c r="G20" s="580">
        <v>0</v>
      </c>
      <c r="H20" s="672"/>
    </row>
    <row r="21" spans="1:8">
      <c r="A21" s="91">
        <v>14</v>
      </c>
      <c r="B21" s="1" t="s">
        <v>63</v>
      </c>
      <c r="C21" s="579">
        <v>117821953.94254899</v>
      </c>
      <c r="D21" s="579"/>
      <c r="E21" s="579"/>
      <c r="F21" s="579">
        <v>58794821.082548998</v>
      </c>
      <c r="G21" s="580">
        <v>58794821.082548998</v>
      </c>
      <c r="H21" s="672">
        <v>0.49901414053290838</v>
      </c>
    </row>
    <row r="22" spans="1:8" ht="13.5" thickBot="1">
      <c r="A22" s="94"/>
      <c r="B22" s="95" t="s">
        <v>64</v>
      </c>
      <c r="C22" s="581">
        <v>2190238319.9820843</v>
      </c>
      <c r="D22" s="581">
        <v>155437437.5993</v>
      </c>
      <c r="E22" s="581">
        <v>84760054.54851</v>
      </c>
      <c r="F22" s="581">
        <v>1734776529.6448598</v>
      </c>
      <c r="G22" s="581">
        <v>1434175264.1457596</v>
      </c>
      <c r="H22" s="673">
        <v>0.63040715993552143</v>
      </c>
    </row>
  </sheetData>
  <mergeCells count="6">
    <mergeCell ref="H6:H7"/>
    <mergeCell ref="B6:B7"/>
    <mergeCell ref="C6:C7"/>
    <mergeCell ref="D6:E6"/>
    <mergeCell ref="F6:F7"/>
    <mergeCell ref="G6:G7"/>
  </mergeCells>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0" tint="-4.9989318521683403E-2"/>
  </sheetPr>
  <dimension ref="A1:T55"/>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36" sqref="B36"/>
    </sheetView>
  </sheetViews>
  <sheetFormatPr defaultColWidth="9.140625" defaultRowHeight="12.75"/>
  <cols>
    <col min="1" max="1" width="10.5703125" style="118" bestFit="1" customWidth="1"/>
    <col min="2" max="2" width="104.140625" style="118" customWidth="1"/>
    <col min="3" max="3" width="13" style="118" bestFit="1" customWidth="1"/>
    <col min="4" max="5" width="14.85546875" style="118" bestFit="1" customWidth="1"/>
    <col min="6" max="11" width="13" style="118" bestFit="1" customWidth="1"/>
    <col min="12" max="12" width="12.42578125" style="118" bestFit="1" customWidth="1"/>
    <col min="13" max="16384" width="9.140625" style="118"/>
  </cols>
  <sheetData>
    <row r="1" spans="1:20">
      <c r="A1" s="118" t="s">
        <v>30</v>
      </c>
      <c r="B1" s="3" t="str">
        <f>'Info '!C2</f>
        <v>JSC ProCredit Bank</v>
      </c>
    </row>
    <row r="2" spans="1:20">
      <c r="A2" s="118" t="s">
        <v>31</v>
      </c>
      <c r="B2" s="219">
        <f>'1. key ratios'!B2</f>
        <v>45930</v>
      </c>
    </row>
    <row r="4" spans="1:20" ht="13.5" thickBot="1">
      <c r="A4" s="118" t="s">
        <v>146</v>
      </c>
      <c r="B4" s="175" t="s">
        <v>240</v>
      </c>
    </row>
    <row r="5" spans="1:20" ht="30" customHeight="1">
      <c r="A5" s="778"/>
      <c r="B5" s="779"/>
      <c r="C5" s="780" t="s">
        <v>292</v>
      </c>
      <c r="D5" s="780"/>
      <c r="E5" s="780"/>
      <c r="F5" s="780" t="s">
        <v>293</v>
      </c>
      <c r="G5" s="780"/>
      <c r="H5" s="780"/>
      <c r="I5" s="780" t="s">
        <v>294</v>
      </c>
      <c r="J5" s="780"/>
      <c r="K5" s="781"/>
    </row>
    <row r="6" spans="1:20">
      <c r="A6" s="150"/>
      <c r="B6" s="151"/>
      <c r="C6" s="15" t="s">
        <v>32</v>
      </c>
      <c r="D6" s="15" t="s">
        <v>33</v>
      </c>
      <c r="E6" s="15" t="s">
        <v>34</v>
      </c>
      <c r="F6" s="15" t="s">
        <v>32</v>
      </c>
      <c r="G6" s="15" t="s">
        <v>33</v>
      </c>
      <c r="H6" s="15" t="s">
        <v>34</v>
      </c>
      <c r="I6" s="15" t="s">
        <v>32</v>
      </c>
      <c r="J6" s="15" t="s">
        <v>33</v>
      </c>
      <c r="K6" s="15" t="s">
        <v>34</v>
      </c>
    </row>
    <row r="7" spans="1:20">
      <c r="A7" s="152" t="s">
        <v>243</v>
      </c>
      <c r="B7" s="153"/>
      <c r="C7" s="153"/>
      <c r="D7" s="153"/>
      <c r="E7" s="153"/>
      <c r="F7" s="153"/>
      <c r="G7" s="153"/>
      <c r="H7" s="153"/>
      <c r="I7" s="153"/>
      <c r="J7" s="153"/>
      <c r="K7" s="154"/>
    </row>
    <row r="8" spans="1:20">
      <c r="A8" s="155">
        <v>1</v>
      </c>
      <c r="B8" s="156" t="s">
        <v>241</v>
      </c>
      <c r="C8" s="582"/>
      <c r="D8" s="582"/>
      <c r="E8" s="582"/>
      <c r="F8" s="583">
        <v>179574800.25492281</v>
      </c>
      <c r="G8" s="583">
        <v>449157433.18561596</v>
      </c>
      <c r="H8" s="583">
        <v>628732233.44053876</v>
      </c>
      <c r="I8" s="583">
        <v>167732732.33483511</v>
      </c>
      <c r="J8" s="583">
        <v>301734275.64636374</v>
      </c>
      <c r="K8" s="584">
        <v>469467007.98119885</v>
      </c>
      <c r="L8" s="687"/>
      <c r="M8" s="687"/>
      <c r="N8" s="687"/>
      <c r="O8" s="687"/>
      <c r="P8" s="687"/>
      <c r="Q8" s="687"/>
      <c r="R8" s="687"/>
      <c r="S8" s="687"/>
      <c r="T8" s="687"/>
    </row>
    <row r="9" spans="1:20">
      <c r="A9" s="152" t="s">
        <v>244</v>
      </c>
      <c r="B9" s="153"/>
      <c r="C9" s="585"/>
      <c r="D9" s="585"/>
      <c r="E9" s="585"/>
      <c r="F9" s="585"/>
      <c r="G9" s="585"/>
      <c r="H9" s="585"/>
      <c r="I9" s="585"/>
      <c r="J9" s="585"/>
      <c r="K9" s="586"/>
      <c r="L9" s="687"/>
      <c r="M9" s="687"/>
      <c r="N9" s="687"/>
      <c r="O9" s="687"/>
      <c r="P9" s="687"/>
      <c r="Q9" s="687"/>
      <c r="R9" s="687"/>
      <c r="S9" s="687"/>
      <c r="T9" s="687"/>
    </row>
    <row r="10" spans="1:20">
      <c r="A10" s="157">
        <v>2</v>
      </c>
      <c r="B10" s="158" t="s">
        <v>252</v>
      </c>
      <c r="C10" s="587">
        <v>71220282.622000024</v>
      </c>
      <c r="D10" s="588">
        <v>472867720.97430652</v>
      </c>
      <c r="E10" s="588">
        <v>544088003.59630656</v>
      </c>
      <c r="F10" s="588">
        <v>14162940.650951328</v>
      </c>
      <c r="G10" s="588">
        <v>79136520.656484216</v>
      </c>
      <c r="H10" s="588">
        <v>93299461.307435542</v>
      </c>
      <c r="I10" s="588">
        <v>3287901.9009247804</v>
      </c>
      <c r="J10" s="588">
        <v>17006713.881909452</v>
      </c>
      <c r="K10" s="589">
        <v>20294615.782834232</v>
      </c>
      <c r="L10" s="687"/>
      <c r="M10" s="687"/>
      <c r="N10" s="687"/>
      <c r="O10" s="687"/>
      <c r="P10" s="687"/>
      <c r="Q10" s="687"/>
      <c r="R10" s="687"/>
      <c r="S10" s="687"/>
      <c r="T10" s="687"/>
    </row>
    <row r="11" spans="1:20">
      <c r="A11" s="157">
        <v>3</v>
      </c>
      <c r="B11" s="158" t="s">
        <v>246</v>
      </c>
      <c r="C11" s="587">
        <v>347642494.06007165</v>
      </c>
      <c r="D11" s="588">
        <v>790638625.80802965</v>
      </c>
      <c r="E11" s="588">
        <v>1138281119.8681014</v>
      </c>
      <c r="F11" s="588">
        <v>86407627.792253181</v>
      </c>
      <c r="G11" s="588">
        <v>114586835.44826764</v>
      </c>
      <c r="H11" s="588">
        <v>200994463.24052083</v>
      </c>
      <c r="I11" s="588">
        <v>79857325.784038112</v>
      </c>
      <c r="J11" s="588">
        <v>109105021.73990518</v>
      </c>
      <c r="K11" s="589">
        <v>188962347.52394331</v>
      </c>
      <c r="L11" s="687"/>
      <c r="M11" s="687"/>
      <c r="N11" s="687"/>
      <c r="O11" s="687"/>
      <c r="P11" s="687"/>
      <c r="Q11" s="687"/>
      <c r="R11" s="687"/>
      <c r="S11" s="687"/>
      <c r="T11" s="687"/>
    </row>
    <row r="12" spans="1:20">
      <c r="A12" s="157">
        <v>4</v>
      </c>
      <c r="B12" s="158" t="s">
        <v>247</v>
      </c>
      <c r="C12" s="587">
        <v>0</v>
      </c>
      <c r="D12" s="588">
        <v>0</v>
      </c>
      <c r="E12" s="588">
        <v>0</v>
      </c>
      <c r="F12" s="588">
        <v>0</v>
      </c>
      <c r="G12" s="588">
        <v>0</v>
      </c>
      <c r="H12" s="588">
        <v>0</v>
      </c>
      <c r="I12" s="588">
        <v>0</v>
      </c>
      <c r="J12" s="588">
        <v>0</v>
      </c>
      <c r="K12" s="589">
        <v>0</v>
      </c>
      <c r="L12" s="687"/>
      <c r="M12" s="687"/>
      <c r="N12" s="687"/>
      <c r="O12" s="687"/>
      <c r="P12" s="687"/>
      <c r="Q12" s="687"/>
      <c r="R12" s="687"/>
      <c r="S12" s="687"/>
      <c r="T12" s="687"/>
    </row>
    <row r="13" spans="1:20">
      <c r="A13" s="157">
        <v>5</v>
      </c>
      <c r="B13" s="158" t="s">
        <v>255</v>
      </c>
      <c r="C13" s="587">
        <v>103766985.81557883</v>
      </c>
      <c r="D13" s="588">
        <v>77974175.859414607</v>
      </c>
      <c r="E13" s="588">
        <v>181741161.67499346</v>
      </c>
      <c r="F13" s="588">
        <v>17978722.080692943</v>
      </c>
      <c r="G13" s="588">
        <v>21133717.655880418</v>
      </c>
      <c r="H13" s="588">
        <v>39112439.736573361</v>
      </c>
      <c r="I13" s="588">
        <v>6874631.9615127761</v>
      </c>
      <c r="J13" s="588">
        <v>10428391.399396563</v>
      </c>
      <c r="K13" s="589">
        <v>17303023.360909339</v>
      </c>
      <c r="L13" s="687"/>
      <c r="M13" s="687"/>
      <c r="N13" s="687"/>
      <c r="O13" s="687"/>
      <c r="P13" s="687"/>
      <c r="Q13" s="687"/>
      <c r="R13" s="687"/>
      <c r="S13" s="687"/>
      <c r="T13" s="687"/>
    </row>
    <row r="14" spans="1:20">
      <c r="A14" s="157">
        <v>6</v>
      </c>
      <c r="B14" s="158" t="s">
        <v>287</v>
      </c>
      <c r="C14" s="587">
        <v>0</v>
      </c>
      <c r="D14" s="588">
        <v>0</v>
      </c>
      <c r="E14" s="588">
        <v>0</v>
      </c>
      <c r="F14" s="588">
        <v>0</v>
      </c>
      <c r="G14" s="588">
        <v>0</v>
      </c>
      <c r="H14" s="588">
        <v>0</v>
      </c>
      <c r="I14" s="588">
        <v>0</v>
      </c>
      <c r="J14" s="588">
        <v>0</v>
      </c>
      <c r="K14" s="589">
        <v>0</v>
      </c>
      <c r="L14" s="687"/>
      <c r="M14" s="687"/>
      <c r="N14" s="687"/>
      <c r="O14" s="687"/>
      <c r="P14" s="687"/>
      <c r="Q14" s="687"/>
      <c r="R14" s="687"/>
      <c r="S14" s="687"/>
      <c r="T14" s="687"/>
    </row>
    <row r="15" spans="1:20">
      <c r="A15" s="157">
        <v>7</v>
      </c>
      <c r="B15" s="158" t="s">
        <v>288</v>
      </c>
      <c r="C15" s="587">
        <v>14207034.833260875</v>
      </c>
      <c r="D15" s="588">
        <v>24918051.49297899</v>
      </c>
      <c r="E15" s="588">
        <v>39125086.326239869</v>
      </c>
      <c r="F15" s="588">
        <v>3403998.4894565213</v>
      </c>
      <c r="G15" s="588">
        <v>13411607.977826085</v>
      </c>
      <c r="H15" s="588">
        <v>16815606.467282608</v>
      </c>
      <c r="I15" s="588">
        <v>3409705.8739560437</v>
      </c>
      <c r="J15" s="588">
        <v>13423481.699670328</v>
      </c>
      <c r="K15" s="589">
        <v>16833187.573626373</v>
      </c>
      <c r="L15" s="687"/>
      <c r="M15" s="687"/>
      <c r="N15" s="687"/>
      <c r="O15" s="687"/>
      <c r="P15" s="687"/>
      <c r="Q15" s="687"/>
      <c r="R15" s="687"/>
      <c r="S15" s="687"/>
      <c r="T15" s="687"/>
    </row>
    <row r="16" spans="1:20">
      <c r="A16" s="157">
        <v>8</v>
      </c>
      <c r="B16" s="159" t="s">
        <v>248</v>
      </c>
      <c r="C16" s="587">
        <v>536836797.3309114</v>
      </c>
      <c r="D16" s="588">
        <v>1366398574.1347299</v>
      </c>
      <c r="E16" s="588">
        <v>1903235371.4656413</v>
      </c>
      <c r="F16" s="588">
        <v>121953289.01335397</v>
      </c>
      <c r="G16" s="588">
        <v>228268681.73845837</v>
      </c>
      <c r="H16" s="588">
        <v>350221970.75181228</v>
      </c>
      <c r="I16" s="588">
        <v>93429565.520431712</v>
      </c>
      <c r="J16" s="588">
        <v>149963608.72088152</v>
      </c>
      <c r="K16" s="589">
        <v>243393174.24131325</v>
      </c>
      <c r="L16" s="687"/>
      <c r="M16" s="687"/>
      <c r="N16" s="687"/>
      <c r="O16" s="687"/>
      <c r="P16" s="687"/>
      <c r="Q16" s="687"/>
      <c r="R16" s="687"/>
      <c r="S16" s="687"/>
      <c r="T16" s="687"/>
    </row>
    <row r="17" spans="1:20">
      <c r="A17" s="152" t="s">
        <v>245</v>
      </c>
      <c r="B17" s="153"/>
      <c r="C17" s="585"/>
      <c r="D17" s="585"/>
      <c r="E17" s="585"/>
      <c r="F17" s="585"/>
      <c r="G17" s="585"/>
      <c r="H17" s="585"/>
      <c r="I17" s="585"/>
      <c r="J17" s="585"/>
      <c r="K17" s="586"/>
      <c r="L17" s="687"/>
      <c r="M17" s="687"/>
      <c r="N17" s="687"/>
      <c r="O17" s="687"/>
      <c r="P17" s="687"/>
      <c r="Q17" s="687"/>
      <c r="R17" s="687"/>
      <c r="S17" s="687"/>
      <c r="T17" s="687"/>
    </row>
    <row r="18" spans="1:20">
      <c r="A18" s="157">
        <v>9</v>
      </c>
      <c r="B18" s="158" t="s">
        <v>251</v>
      </c>
      <c r="C18" s="587">
        <v>0</v>
      </c>
      <c r="D18" s="588">
        <v>0</v>
      </c>
      <c r="E18" s="588">
        <v>0</v>
      </c>
      <c r="F18" s="588">
        <v>0</v>
      </c>
      <c r="G18" s="588">
        <v>0</v>
      </c>
      <c r="H18" s="588">
        <v>0</v>
      </c>
      <c r="I18" s="588">
        <v>0</v>
      </c>
      <c r="J18" s="588">
        <v>0</v>
      </c>
      <c r="K18" s="589">
        <v>0</v>
      </c>
      <c r="L18" s="687"/>
      <c r="M18" s="687"/>
      <c r="N18" s="687"/>
      <c r="O18" s="687"/>
      <c r="P18" s="687"/>
      <c r="Q18" s="687"/>
      <c r="R18" s="687"/>
      <c r="S18" s="687"/>
      <c r="T18" s="687"/>
    </row>
    <row r="19" spans="1:20">
      <c r="A19" s="157">
        <v>10</v>
      </c>
      <c r="B19" s="158" t="s">
        <v>289</v>
      </c>
      <c r="C19" s="587">
        <v>485709151.16352171</v>
      </c>
      <c r="D19" s="588">
        <v>986182398.16012561</v>
      </c>
      <c r="E19" s="588">
        <v>1471891549.3236473</v>
      </c>
      <c r="F19" s="588">
        <v>8667802.2473152168</v>
      </c>
      <c r="G19" s="588">
        <v>13108916.833869021</v>
      </c>
      <c r="H19" s="588">
        <v>21776719.081184238</v>
      </c>
      <c r="I19" s="588">
        <v>20427647.14603297</v>
      </c>
      <c r="J19" s="588">
        <v>160999867.15705475</v>
      </c>
      <c r="K19" s="589">
        <v>181427514.30308771</v>
      </c>
      <c r="L19" s="687"/>
      <c r="M19" s="687"/>
      <c r="N19" s="687"/>
      <c r="O19" s="687"/>
      <c r="P19" s="687"/>
      <c r="Q19" s="687"/>
      <c r="R19" s="687"/>
      <c r="S19" s="687"/>
      <c r="T19" s="687"/>
    </row>
    <row r="20" spans="1:20">
      <c r="A20" s="157">
        <v>11</v>
      </c>
      <c r="B20" s="158" t="s">
        <v>250</v>
      </c>
      <c r="C20" s="587">
        <v>20809298.601623893</v>
      </c>
      <c r="D20" s="588">
        <v>31626771.739130434</v>
      </c>
      <c r="E20" s="588">
        <v>52436070.34075433</v>
      </c>
      <c r="F20" s="588">
        <v>6331047.6131521733</v>
      </c>
      <c r="G20" s="588">
        <v>0</v>
      </c>
      <c r="H20" s="588">
        <v>6331047.6131521733</v>
      </c>
      <c r="I20" s="588">
        <v>6398501.7041758243</v>
      </c>
      <c r="J20" s="588">
        <v>0</v>
      </c>
      <c r="K20" s="589">
        <v>6398501.7041758243</v>
      </c>
      <c r="L20" s="687"/>
      <c r="M20" s="687"/>
      <c r="N20" s="687"/>
      <c r="O20" s="687"/>
      <c r="P20" s="687"/>
      <c r="Q20" s="687"/>
      <c r="R20" s="687"/>
      <c r="S20" s="687"/>
      <c r="T20" s="687"/>
    </row>
    <row r="21" spans="1:20" ht="13.5" thickBot="1">
      <c r="A21" s="160">
        <v>12</v>
      </c>
      <c r="B21" s="161" t="s">
        <v>249</v>
      </c>
      <c r="C21" s="590">
        <v>506518449.7651456</v>
      </c>
      <c r="D21" s="591">
        <v>1017809169.899256</v>
      </c>
      <c r="E21" s="590">
        <v>1524327619.6644015</v>
      </c>
      <c r="F21" s="591">
        <v>14998849.860467389</v>
      </c>
      <c r="G21" s="591">
        <v>13108916.833869021</v>
      </c>
      <c r="H21" s="591">
        <v>28107766.694336411</v>
      </c>
      <c r="I21" s="591">
        <v>26826148.850208797</v>
      </c>
      <c r="J21" s="591">
        <v>160999867.15705475</v>
      </c>
      <c r="K21" s="592">
        <v>187826016.00726354</v>
      </c>
      <c r="L21" s="687"/>
      <c r="M21" s="687"/>
      <c r="N21" s="687"/>
      <c r="O21" s="687"/>
      <c r="P21" s="687"/>
      <c r="Q21" s="687"/>
      <c r="R21" s="687"/>
      <c r="S21" s="687"/>
      <c r="T21" s="687"/>
    </row>
    <row r="22" spans="1:20" ht="38.25" customHeight="1" thickBot="1">
      <c r="A22" s="162"/>
      <c r="B22" s="163"/>
      <c r="C22" s="163"/>
      <c r="D22" s="163"/>
      <c r="E22" s="163"/>
      <c r="F22" s="782" t="s">
        <v>291</v>
      </c>
      <c r="G22" s="783"/>
      <c r="H22" s="783"/>
      <c r="I22" s="782" t="s">
        <v>256</v>
      </c>
      <c r="J22" s="783"/>
      <c r="K22" s="784"/>
      <c r="L22" s="687"/>
      <c r="M22" s="687"/>
      <c r="N22" s="687"/>
      <c r="O22" s="687"/>
      <c r="P22" s="687"/>
      <c r="Q22" s="687"/>
      <c r="R22" s="687"/>
      <c r="S22" s="687"/>
      <c r="T22" s="687"/>
    </row>
    <row r="23" spans="1:20">
      <c r="A23" s="164">
        <v>13</v>
      </c>
      <c r="B23" s="165" t="s">
        <v>241</v>
      </c>
      <c r="C23" s="166"/>
      <c r="D23" s="166"/>
      <c r="E23" s="166"/>
      <c r="F23" s="593">
        <v>179574800.25492281</v>
      </c>
      <c r="G23" s="593">
        <v>449157433.18561596</v>
      </c>
      <c r="H23" s="593">
        <v>628732233.44053876</v>
      </c>
      <c r="I23" s="593">
        <v>167732732.33483511</v>
      </c>
      <c r="J23" s="593">
        <v>301734275.64636374</v>
      </c>
      <c r="K23" s="594">
        <v>469467007.98119885</v>
      </c>
      <c r="L23" s="687"/>
      <c r="M23" s="687"/>
      <c r="N23" s="687"/>
      <c r="O23" s="687"/>
      <c r="P23" s="687"/>
      <c r="Q23" s="687"/>
      <c r="R23" s="687"/>
      <c r="S23" s="687"/>
      <c r="T23" s="687"/>
    </row>
    <row r="24" spans="1:20" ht="13.5" thickBot="1">
      <c r="A24" s="167">
        <v>14</v>
      </c>
      <c r="B24" s="168" t="s">
        <v>253</v>
      </c>
      <c r="C24" s="169"/>
      <c r="D24" s="170"/>
      <c r="E24" s="171"/>
      <c r="F24" s="595">
        <v>106954439.15288658</v>
      </c>
      <c r="G24" s="595">
        <v>215159764.90458933</v>
      </c>
      <c r="H24" s="595">
        <v>322114204.05747592</v>
      </c>
      <c r="I24" s="595">
        <v>66603416.670222931</v>
      </c>
      <c r="J24" s="595">
        <v>37490902.18022038</v>
      </c>
      <c r="K24" s="596">
        <v>60848293.560328312</v>
      </c>
      <c r="L24" s="687"/>
      <c r="M24" s="687"/>
      <c r="N24" s="687"/>
      <c r="O24" s="687"/>
      <c r="P24" s="687"/>
      <c r="Q24" s="687"/>
      <c r="R24" s="687"/>
      <c r="S24" s="687"/>
      <c r="T24" s="687"/>
    </row>
    <row r="25" spans="1:20" ht="13.5" thickBot="1">
      <c r="A25" s="172">
        <v>15</v>
      </c>
      <c r="B25" s="173" t="s">
        <v>254</v>
      </c>
      <c r="C25" s="174"/>
      <c r="D25" s="174"/>
      <c r="E25" s="174"/>
      <c r="F25" s="597">
        <v>1.6789840765583246</v>
      </c>
      <c r="G25" s="597">
        <v>2.087553095183901</v>
      </c>
      <c r="H25" s="597">
        <v>1.9518922963370842</v>
      </c>
      <c r="I25" s="597">
        <v>2.5183802981960999</v>
      </c>
      <c r="J25" s="597">
        <v>8.0481999124991468</v>
      </c>
      <c r="K25" s="598">
        <v>7.7153685093197177</v>
      </c>
      <c r="L25" s="687"/>
      <c r="M25" s="687"/>
      <c r="N25" s="687"/>
      <c r="O25" s="687"/>
      <c r="P25" s="687"/>
      <c r="Q25" s="687"/>
      <c r="R25" s="687"/>
      <c r="S25" s="687"/>
      <c r="T25" s="687"/>
    </row>
    <row r="27" spans="1:20" ht="25.5">
      <c r="B27" s="149" t="s">
        <v>290</v>
      </c>
    </row>
    <row r="28" spans="1:20">
      <c r="C28" s="687"/>
      <c r="D28" s="687"/>
      <c r="E28" s="687"/>
      <c r="F28" s="687"/>
      <c r="G28" s="687"/>
      <c r="H28" s="687"/>
      <c r="I28" s="687"/>
      <c r="J28" s="687"/>
      <c r="K28" s="687"/>
    </row>
    <row r="29" spans="1:20">
      <c r="C29" s="687"/>
      <c r="D29" s="687"/>
      <c r="E29" s="687"/>
      <c r="F29" s="687"/>
      <c r="G29" s="687"/>
      <c r="H29" s="687"/>
      <c r="I29" s="687"/>
      <c r="J29" s="687"/>
      <c r="K29" s="687"/>
    </row>
    <row r="30" spans="1:20">
      <c r="C30" s="687"/>
      <c r="D30" s="687"/>
      <c r="E30" s="687"/>
      <c r="F30" s="687"/>
      <c r="G30" s="687"/>
      <c r="H30" s="687"/>
      <c r="I30" s="687"/>
      <c r="J30" s="687"/>
      <c r="K30" s="687"/>
    </row>
    <row r="31" spans="1:20">
      <c r="C31" s="687"/>
      <c r="D31" s="687"/>
      <c r="E31" s="687"/>
      <c r="F31" s="687"/>
      <c r="G31" s="687"/>
      <c r="H31" s="687"/>
      <c r="I31" s="687"/>
      <c r="J31" s="687"/>
      <c r="K31" s="687"/>
    </row>
    <row r="32" spans="1:20">
      <c r="C32" s="687"/>
      <c r="D32" s="687"/>
      <c r="E32" s="687"/>
      <c r="F32" s="687"/>
      <c r="G32" s="687"/>
      <c r="H32" s="687"/>
      <c r="I32" s="687"/>
      <c r="J32" s="687"/>
      <c r="K32" s="687"/>
    </row>
    <row r="33" spans="3:11">
      <c r="C33" s="687"/>
      <c r="D33" s="687"/>
      <c r="E33" s="687"/>
      <c r="F33" s="687"/>
      <c r="G33" s="687"/>
      <c r="H33" s="687"/>
      <c r="I33" s="687"/>
      <c r="J33" s="687"/>
      <c r="K33" s="687"/>
    </row>
    <row r="34" spans="3:11">
      <c r="C34" s="687"/>
      <c r="D34" s="687"/>
      <c r="E34" s="687"/>
      <c r="F34" s="687"/>
      <c r="G34" s="687"/>
      <c r="H34" s="687"/>
      <c r="I34" s="687"/>
      <c r="J34" s="687"/>
      <c r="K34" s="687"/>
    </row>
    <row r="35" spans="3:11">
      <c r="C35" s="687"/>
      <c r="D35" s="687"/>
      <c r="E35" s="687"/>
      <c r="F35" s="687"/>
      <c r="G35" s="687"/>
      <c r="H35" s="687"/>
      <c r="I35" s="687"/>
      <c r="J35" s="687"/>
      <c r="K35" s="687"/>
    </row>
    <row r="36" spans="3:11">
      <c r="C36" s="687"/>
      <c r="D36" s="687"/>
      <c r="E36" s="687"/>
      <c r="F36" s="687"/>
      <c r="G36" s="687"/>
      <c r="H36" s="687"/>
      <c r="I36" s="687"/>
      <c r="J36" s="687"/>
      <c r="K36" s="687"/>
    </row>
    <row r="37" spans="3:11">
      <c r="C37" s="687"/>
      <c r="D37" s="687"/>
      <c r="E37" s="687"/>
      <c r="F37" s="687"/>
      <c r="G37" s="687"/>
      <c r="H37" s="687"/>
      <c r="I37" s="687"/>
      <c r="J37" s="687"/>
      <c r="K37" s="687"/>
    </row>
    <row r="38" spans="3:11">
      <c r="C38" s="687"/>
      <c r="D38" s="687"/>
      <c r="E38" s="687"/>
      <c r="F38" s="687"/>
      <c r="G38" s="687"/>
      <c r="H38" s="687"/>
      <c r="I38" s="687"/>
      <c r="J38" s="687"/>
      <c r="K38" s="687"/>
    </row>
    <row r="39" spans="3:11">
      <c r="C39" s="687"/>
      <c r="D39" s="687"/>
      <c r="E39" s="687"/>
      <c r="F39" s="687"/>
      <c r="G39" s="687"/>
      <c r="H39" s="687"/>
      <c r="I39" s="687"/>
      <c r="J39" s="687"/>
      <c r="K39" s="687"/>
    </row>
    <row r="40" spans="3:11">
      <c r="C40" s="687"/>
      <c r="D40" s="687"/>
      <c r="E40" s="687"/>
      <c r="F40" s="687"/>
      <c r="G40" s="687"/>
      <c r="H40" s="687"/>
      <c r="I40" s="687"/>
      <c r="J40" s="687"/>
      <c r="K40" s="687"/>
    </row>
    <row r="41" spans="3:11">
      <c r="C41" s="687"/>
      <c r="D41" s="687"/>
      <c r="E41" s="687"/>
      <c r="F41" s="687"/>
      <c r="G41" s="687"/>
      <c r="H41" s="687"/>
      <c r="I41" s="687"/>
      <c r="J41" s="687"/>
      <c r="K41" s="687"/>
    </row>
    <row r="42" spans="3:11">
      <c r="C42" s="687"/>
      <c r="D42" s="687"/>
      <c r="E42" s="687"/>
      <c r="F42" s="687"/>
      <c r="G42" s="687"/>
      <c r="H42" s="687"/>
      <c r="I42" s="687"/>
      <c r="J42" s="687"/>
      <c r="K42" s="687"/>
    </row>
    <row r="43" spans="3:11">
      <c r="C43" s="687"/>
      <c r="D43" s="687"/>
      <c r="E43" s="687"/>
      <c r="F43" s="687"/>
      <c r="G43" s="687"/>
      <c r="H43" s="687"/>
      <c r="I43" s="687"/>
      <c r="J43" s="687"/>
      <c r="K43" s="687"/>
    </row>
    <row r="44" spans="3:11">
      <c r="C44" s="687"/>
      <c r="D44" s="687"/>
      <c r="E44" s="687"/>
      <c r="F44" s="687"/>
      <c r="G44" s="687"/>
      <c r="H44" s="687"/>
      <c r="I44" s="687"/>
      <c r="J44" s="687"/>
      <c r="K44" s="687"/>
    </row>
    <row r="45" spans="3:11">
      <c r="C45" s="687"/>
      <c r="D45" s="687"/>
      <c r="E45" s="687"/>
      <c r="F45" s="687"/>
      <c r="G45" s="687"/>
      <c r="H45" s="687"/>
      <c r="I45" s="687"/>
      <c r="J45" s="687"/>
      <c r="K45" s="687"/>
    </row>
    <row r="46" spans="3:11">
      <c r="C46" s="687"/>
      <c r="D46" s="687"/>
      <c r="E46" s="687"/>
      <c r="F46" s="687"/>
      <c r="G46" s="687"/>
      <c r="H46" s="687"/>
      <c r="I46" s="687"/>
      <c r="J46" s="687"/>
      <c r="K46" s="687"/>
    </row>
    <row r="47" spans="3:11">
      <c r="C47" s="687"/>
      <c r="D47" s="687"/>
      <c r="E47" s="687"/>
      <c r="F47" s="687"/>
      <c r="G47" s="687"/>
      <c r="H47" s="687"/>
      <c r="I47" s="687"/>
      <c r="J47" s="687"/>
      <c r="K47" s="687"/>
    </row>
    <row r="48" spans="3:11">
      <c r="C48" s="687"/>
      <c r="D48" s="687"/>
      <c r="E48" s="687"/>
      <c r="F48" s="687"/>
      <c r="G48" s="687"/>
      <c r="H48" s="687"/>
      <c r="I48" s="687"/>
      <c r="J48" s="687"/>
      <c r="K48" s="687"/>
    </row>
    <row r="49" spans="3:11">
      <c r="C49" s="687"/>
      <c r="D49" s="687"/>
      <c r="E49" s="687"/>
      <c r="F49" s="687"/>
      <c r="G49" s="687"/>
      <c r="H49" s="687"/>
      <c r="I49" s="687"/>
      <c r="J49" s="687"/>
      <c r="K49" s="687"/>
    </row>
    <row r="50" spans="3:11">
      <c r="C50" s="687"/>
      <c r="D50" s="687"/>
      <c r="E50" s="687"/>
      <c r="F50" s="687"/>
      <c r="G50" s="687"/>
      <c r="H50" s="687"/>
      <c r="I50" s="687"/>
      <c r="J50" s="687"/>
      <c r="K50" s="687"/>
    </row>
    <row r="51" spans="3:11">
      <c r="C51" s="687"/>
      <c r="D51" s="687"/>
      <c r="E51" s="687"/>
      <c r="F51" s="687"/>
      <c r="G51" s="687"/>
      <c r="H51" s="687"/>
      <c r="I51" s="687"/>
      <c r="J51" s="687"/>
      <c r="K51" s="687"/>
    </row>
    <row r="52" spans="3:11">
      <c r="C52" s="687"/>
      <c r="D52" s="687"/>
      <c r="E52" s="687"/>
      <c r="F52" s="687"/>
      <c r="G52" s="687"/>
      <c r="H52" s="687"/>
      <c r="I52" s="687"/>
      <c r="J52" s="687"/>
      <c r="K52" s="687"/>
    </row>
    <row r="53" spans="3:11">
      <c r="C53" s="687"/>
      <c r="D53" s="687"/>
      <c r="E53" s="687"/>
      <c r="F53" s="687"/>
      <c r="G53" s="687"/>
      <c r="H53" s="687"/>
      <c r="I53" s="687"/>
      <c r="J53" s="687"/>
      <c r="K53" s="687"/>
    </row>
    <row r="54" spans="3:11">
      <c r="C54" s="687"/>
      <c r="D54" s="687"/>
      <c r="E54" s="687"/>
      <c r="F54" s="687"/>
      <c r="G54" s="687"/>
      <c r="H54" s="687"/>
      <c r="I54" s="687"/>
      <c r="J54" s="687"/>
      <c r="K54" s="687"/>
    </row>
    <row r="55" spans="3:11">
      <c r="C55" s="687"/>
      <c r="D55" s="687"/>
      <c r="E55" s="687"/>
      <c r="F55" s="687"/>
      <c r="G55" s="687"/>
      <c r="H55" s="687"/>
      <c r="I55" s="687"/>
      <c r="J55" s="687"/>
      <c r="K55" s="687"/>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J38" sqref="J38"/>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3"/>
    <col min="17" max="17" width="44.140625" style="13" customWidth="1"/>
    <col min="18" max="16384" width="9.140625" style="13"/>
  </cols>
  <sheetData>
    <row r="1" spans="1:17" ht="15">
      <c r="A1" s="408" t="s">
        <v>716</v>
      </c>
      <c r="B1" s="445" t="str">
        <f>'Info '!C2</f>
        <v>JSC ProCredit Bank</v>
      </c>
      <c r="C1" s="445"/>
      <c r="D1" s="445"/>
      <c r="E1" s="445"/>
      <c r="F1" s="445"/>
      <c r="G1" s="445"/>
      <c r="H1" s="445"/>
      <c r="I1" s="445"/>
      <c r="J1" s="445"/>
      <c r="K1" s="445"/>
      <c r="L1" s="445"/>
      <c r="M1" s="445"/>
      <c r="N1" s="445"/>
      <c r="O1" s="137"/>
      <c r="P1" s="137"/>
      <c r="Q1" s="137"/>
    </row>
    <row r="2" spans="1:17" ht="14.25" customHeight="1">
      <c r="A2" s="445" t="s">
        <v>717</v>
      </c>
      <c r="B2" s="409">
        <f>'1. key ratios'!B2</f>
        <v>45930</v>
      </c>
      <c r="C2" s="445"/>
      <c r="D2" s="445"/>
      <c r="E2" s="445"/>
      <c r="F2" s="445"/>
      <c r="G2" s="445"/>
      <c r="H2" s="445"/>
      <c r="I2" s="445"/>
      <c r="J2" s="445"/>
      <c r="K2" s="445"/>
      <c r="L2" s="445"/>
      <c r="M2" s="445"/>
      <c r="N2" s="445"/>
      <c r="O2" s="137"/>
      <c r="P2" s="137"/>
      <c r="Q2" s="137"/>
    </row>
    <row r="3" spans="1:17" ht="14.25" customHeight="1">
      <c r="A3" s="445"/>
      <c r="B3" s="137"/>
      <c r="C3" s="137"/>
      <c r="D3" s="137"/>
      <c r="E3" s="137"/>
      <c r="F3" s="137"/>
      <c r="G3" s="137"/>
      <c r="H3" s="137"/>
      <c r="I3" s="137"/>
      <c r="J3" s="137"/>
      <c r="K3" s="137"/>
      <c r="L3" s="137"/>
      <c r="M3" s="137"/>
      <c r="N3" s="137"/>
      <c r="O3" s="137"/>
      <c r="P3" s="137"/>
      <c r="Q3" s="137"/>
    </row>
    <row r="4" spans="1:17" ht="15">
      <c r="A4" s="445"/>
      <c r="B4" s="484" t="s">
        <v>718</v>
      </c>
      <c r="C4" s="137"/>
      <c r="D4" s="137"/>
      <c r="E4" s="137"/>
      <c r="F4" s="137"/>
      <c r="G4" s="137"/>
      <c r="H4" s="137"/>
      <c r="I4" s="137"/>
      <c r="J4" s="137"/>
      <c r="K4" s="137"/>
      <c r="L4" s="137"/>
      <c r="M4" s="137"/>
      <c r="N4" s="137"/>
      <c r="O4" s="137"/>
      <c r="P4" s="137"/>
      <c r="Q4" s="137"/>
    </row>
    <row r="5" spans="1:17" ht="60">
      <c r="A5" s="445"/>
      <c r="B5" s="485" t="s">
        <v>719</v>
      </c>
      <c r="C5" s="486" t="s">
        <v>720</v>
      </c>
      <c r="D5" s="486" t="s">
        <v>721</v>
      </c>
      <c r="E5" s="486" t="s">
        <v>722</v>
      </c>
      <c r="F5" s="486" t="s">
        <v>723</v>
      </c>
      <c r="G5" s="486" t="s">
        <v>724</v>
      </c>
      <c r="H5" s="486" t="s">
        <v>725</v>
      </c>
      <c r="I5" s="487" t="s">
        <v>726</v>
      </c>
      <c r="J5" s="488">
        <v>0.02</v>
      </c>
      <c r="K5" s="488">
        <v>0.2</v>
      </c>
      <c r="L5" s="488">
        <v>0.35</v>
      </c>
      <c r="M5" s="488">
        <v>0.5</v>
      </c>
      <c r="N5" s="488">
        <v>0.75</v>
      </c>
      <c r="O5" s="488">
        <v>1</v>
      </c>
      <c r="P5" s="488">
        <v>1.5</v>
      </c>
      <c r="Q5" s="489" t="s">
        <v>727</v>
      </c>
    </row>
    <row r="6" spans="1:17" ht="15.75">
      <c r="A6" s="445"/>
      <c r="B6" s="490"/>
      <c r="C6" s="491">
        <f>C9</f>
        <v>0</v>
      </c>
      <c r="D6" s="491">
        <f t="shared" ref="D6:G6" si="0">D9</f>
        <v>0</v>
      </c>
      <c r="E6" s="491">
        <f t="shared" si="0"/>
        <v>0</v>
      </c>
      <c r="F6" s="491">
        <f t="shared" si="0"/>
        <v>0</v>
      </c>
      <c r="G6" s="491">
        <f t="shared" si="0"/>
        <v>0</v>
      </c>
      <c r="H6" s="491"/>
      <c r="I6" s="491" t="b">
        <f t="shared" ref="I6:Q6" si="1">IF(I7&gt;0,I7,IF(I8&gt;0,I8,IF(I9&gt;0,I9)))</f>
        <v>0</v>
      </c>
      <c r="J6" s="491">
        <f t="shared" ref="J6:P6" si="2">J9</f>
        <v>0</v>
      </c>
      <c r="K6" s="491">
        <f t="shared" si="2"/>
        <v>0</v>
      </c>
      <c r="L6" s="491">
        <f t="shared" si="2"/>
        <v>0</v>
      </c>
      <c r="M6" s="491">
        <f t="shared" si="2"/>
        <v>0</v>
      </c>
      <c r="N6" s="491">
        <f t="shared" si="2"/>
        <v>0</v>
      </c>
      <c r="O6" s="491">
        <f t="shared" si="2"/>
        <v>0</v>
      </c>
      <c r="P6" s="491">
        <f t="shared" si="2"/>
        <v>0</v>
      </c>
      <c r="Q6" s="491" t="b">
        <f t="shared" si="1"/>
        <v>0</v>
      </c>
    </row>
    <row r="7" spans="1:17" ht="15.75">
      <c r="A7" s="445"/>
      <c r="B7" s="492" t="s">
        <v>728</v>
      </c>
      <c r="C7" s="491">
        <f>C11+C15+C19+C23+C27+C31</f>
        <v>0</v>
      </c>
      <c r="D7" s="491"/>
      <c r="E7" s="491"/>
      <c r="F7" s="491">
        <f t="shared" ref="F7:G9" si="3">F11+F15+F19+F23+F27+F31</f>
        <v>0</v>
      </c>
      <c r="G7" s="491">
        <f t="shared" si="3"/>
        <v>0</v>
      </c>
      <c r="H7" s="493">
        <v>1.4</v>
      </c>
      <c r="I7" s="494">
        <f t="shared" ref="I7:I9" si="4">(F7+G7)*H7</f>
        <v>0</v>
      </c>
      <c r="J7" s="491">
        <f>J11+J15+J19+J23+J27+J31</f>
        <v>0</v>
      </c>
      <c r="K7" s="491">
        <f t="shared" ref="J7:Q9" si="5">K11+K15+K19+K23+K27+K31</f>
        <v>0</v>
      </c>
      <c r="L7" s="491">
        <f t="shared" si="5"/>
        <v>0</v>
      </c>
      <c r="M7" s="491">
        <f t="shared" si="5"/>
        <v>0</v>
      </c>
      <c r="N7" s="491">
        <f t="shared" si="5"/>
        <v>0</v>
      </c>
      <c r="O7" s="491">
        <f t="shared" si="5"/>
        <v>0</v>
      </c>
      <c r="P7" s="491">
        <f t="shared" si="5"/>
        <v>0</v>
      </c>
      <c r="Q7" s="491">
        <f>Q11+Q15+Q19+Q23+Q27+Q31</f>
        <v>0</v>
      </c>
    </row>
    <row r="8" spans="1:17" ht="15.75">
      <c r="A8" s="445"/>
      <c r="B8" s="492" t="s">
        <v>729</v>
      </c>
      <c r="C8" s="491">
        <f>C12+C16+C20+C24+C28+C32</f>
        <v>0</v>
      </c>
      <c r="D8" s="491"/>
      <c r="E8" s="491"/>
      <c r="F8" s="491">
        <f t="shared" si="3"/>
        <v>0</v>
      </c>
      <c r="G8" s="491">
        <f t="shared" si="3"/>
        <v>0</v>
      </c>
      <c r="H8" s="493">
        <v>1.4</v>
      </c>
      <c r="I8" s="494">
        <f t="shared" si="4"/>
        <v>0</v>
      </c>
      <c r="J8" s="491">
        <f t="shared" si="5"/>
        <v>0</v>
      </c>
      <c r="K8" s="491">
        <f t="shared" si="5"/>
        <v>0</v>
      </c>
      <c r="L8" s="491">
        <f t="shared" si="5"/>
        <v>0</v>
      </c>
      <c r="M8" s="491">
        <f t="shared" si="5"/>
        <v>0</v>
      </c>
      <c r="N8" s="491">
        <f t="shared" si="5"/>
        <v>0</v>
      </c>
      <c r="O8" s="491">
        <f t="shared" si="5"/>
        <v>0</v>
      </c>
      <c r="P8" s="491">
        <f t="shared" si="5"/>
        <v>0</v>
      </c>
      <c r="Q8" s="491">
        <f>Q12+Q16+Q20+Q24+Q28+Q32</f>
        <v>0</v>
      </c>
    </row>
    <row r="9" spans="1:17" ht="15.75">
      <c r="A9" s="445"/>
      <c r="B9" s="492" t="s">
        <v>736</v>
      </c>
      <c r="C9" s="491">
        <f>C13+C17+C21+C25+C29+C33</f>
        <v>0</v>
      </c>
      <c r="D9" s="491"/>
      <c r="E9" s="491"/>
      <c r="F9" s="491">
        <f t="shared" si="3"/>
        <v>0</v>
      </c>
      <c r="G9" s="491">
        <f t="shared" si="3"/>
        <v>0</v>
      </c>
      <c r="H9" s="493">
        <v>1.4</v>
      </c>
      <c r="I9" s="494">
        <f t="shared" si="4"/>
        <v>0</v>
      </c>
      <c r="J9" s="491">
        <f t="shared" si="5"/>
        <v>0</v>
      </c>
      <c r="K9" s="491">
        <f t="shared" si="5"/>
        <v>0</v>
      </c>
      <c r="L9" s="491">
        <f t="shared" si="5"/>
        <v>0</v>
      </c>
      <c r="M9" s="491">
        <f t="shared" si="5"/>
        <v>0</v>
      </c>
      <c r="N9" s="491">
        <f t="shared" si="5"/>
        <v>0</v>
      </c>
      <c r="O9" s="491">
        <f t="shared" si="5"/>
        <v>0</v>
      </c>
      <c r="P9" s="491">
        <f t="shared" si="5"/>
        <v>0</v>
      </c>
      <c r="Q9" s="491">
        <f t="shared" si="5"/>
        <v>0</v>
      </c>
    </row>
    <row r="10" spans="1:17" ht="15.75">
      <c r="A10" s="445"/>
      <c r="B10" s="495" t="s">
        <v>730</v>
      </c>
      <c r="C10" s="496"/>
      <c r="D10" s="496"/>
      <c r="E10" s="496"/>
      <c r="F10" s="496"/>
      <c r="G10" s="496"/>
      <c r="H10" s="493">
        <v>1.4</v>
      </c>
      <c r="I10" s="494">
        <v>0</v>
      </c>
      <c r="J10" s="497"/>
      <c r="K10" s="497"/>
      <c r="L10" s="497"/>
      <c r="M10" s="497"/>
      <c r="N10" s="497"/>
      <c r="O10" s="497"/>
      <c r="P10" s="497"/>
      <c r="Q10" s="491">
        <f>SUM(Q11:Q13)</f>
        <v>0</v>
      </c>
    </row>
    <row r="11" spans="1:17" ht="15.75">
      <c r="A11" s="445"/>
      <c r="B11" s="498" t="s">
        <v>728</v>
      </c>
      <c r="C11" s="496"/>
      <c r="D11" s="496"/>
      <c r="E11" s="496"/>
      <c r="F11" s="496"/>
      <c r="G11" s="496"/>
      <c r="H11" s="493">
        <v>1.4</v>
      </c>
      <c r="I11" s="494">
        <v>0</v>
      </c>
      <c r="J11" s="497"/>
      <c r="K11" s="497"/>
      <c r="L11" s="497"/>
      <c r="M11" s="497"/>
      <c r="N11" s="497"/>
      <c r="O11" s="497"/>
      <c r="P11" s="497"/>
      <c r="Q11" s="491">
        <f>SUMPRODUCT($J$5:$P$5,J11:P11)</f>
        <v>0</v>
      </c>
    </row>
    <row r="12" spans="1:17" ht="15.75">
      <c r="A12" s="445"/>
      <c r="B12" s="498" t="s">
        <v>729</v>
      </c>
      <c r="C12" s="496"/>
      <c r="D12" s="496"/>
      <c r="E12" s="496"/>
      <c r="F12" s="496"/>
      <c r="G12" s="496"/>
      <c r="H12" s="493">
        <v>1.4</v>
      </c>
      <c r="I12" s="494">
        <v>0</v>
      </c>
      <c r="J12" s="497"/>
      <c r="K12" s="497"/>
      <c r="L12" s="497"/>
      <c r="M12" s="497"/>
      <c r="N12" s="497"/>
      <c r="O12" s="497"/>
      <c r="P12" s="497"/>
      <c r="Q12" s="491">
        <f t="shared" ref="Q12:Q13" si="6">SUMPRODUCT($J$5:$P$5,J12:P12)</f>
        <v>0</v>
      </c>
    </row>
    <row r="13" spans="1:17" ht="15.75">
      <c r="A13" s="445"/>
      <c r="B13" s="498" t="s">
        <v>736</v>
      </c>
      <c r="C13" s="496"/>
      <c r="D13" s="496"/>
      <c r="E13" s="496"/>
      <c r="F13" s="496"/>
      <c r="G13" s="496"/>
      <c r="H13" s="493">
        <v>1.4</v>
      </c>
      <c r="I13" s="494">
        <v>0</v>
      </c>
      <c r="J13" s="497"/>
      <c r="K13" s="497"/>
      <c r="L13" s="497"/>
      <c r="M13" s="497"/>
      <c r="N13" s="497"/>
      <c r="O13" s="497"/>
      <c r="P13" s="497"/>
      <c r="Q13" s="491">
        <f t="shared" si="6"/>
        <v>0</v>
      </c>
    </row>
    <row r="14" spans="1:17" ht="15.75">
      <c r="A14" s="445"/>
      <c r="B14" s="495" t="s">
        <v>731</v>
      </c>
      <c r="C14" s="496"/>
      <c r="D14" s="496"/>
      <c r="E14" s="496"/>
      <c r="F14" s="496"/>
      <c r="G14" s="496"/>
      <c r="H14" s="493">
        <v>1.4</v>
      </c>
      <c r="I14" s="494">
        <v>0</v>
      </c>
      <c r="J14" s="497"/>
      <c r="K14" s="497"/>
      <c r="L14" s="497"/>
      <c r="M14" s="497"/>
      <c r="N14" s="497"/>
      <c r="O14" s="497"/>
      <c r="P14" s="497"/>
      <c r="Q14" s="491">
        <f>SUM(Q15:Q17)</f>
        <v>0</v>
      </c>
    </row>
    <row r="15" spans="1:17" ht="15.75">
      <c r="A15" s="445"/>
      <c r="B15" s="498" t="s">
        <v>728</v>
      </c>
      <c r="C15" s="496"/>
      <c r="D15" s="496"/>
      <c r="E15" s="496"/>
      <c r="F15" s="496"/>
      <c r="G15" s="496"/>
      <c r="H15" s="493">
        <v>1.4</v>
      </c>
      <c r="I15" s="494">
        <v>0</v>
      </c>
      <c r="J15" s="497"/>
      <c r="K15" s="497"/>
      <c r="L15" s="497"/>
      <c r="M15" s="497"/>
      <c r="N15" s="497"/>
      <c r="O15" s="497"/>
      <c r="P15" s="497"/>
      <c r="Q15" s="491">
        <f>SUMPRODUCT($J$5:$P$5,J15:P15)</f>
        <v>0</v>
      </c>
    </row>
    <row r="16" spans="1:17" ht="15.75">
      <c r="A16" s="445"/>
      <c r="B16" s="498" t="s">
        <v>729</v>
      </c>
      <c r="C16" s="496"/>
      <c r="D16" s="496"/>
      <c r="E16" s="496"/>
      <c r="F16" s="496"/>
      <c r="G16" s="496"/>
      <c r="H16" s="493">
        <v>1.4</v>
      </c>
      <c r="I16" s="494">
        <v>0</v>
      </c>
      <c r="J16" s="497"/>
      <c r="K16" s="497"/>
      <c r="L16" s="497"/>
      <c r="M16" s="497"/>
      <c r="N16" s="497"/>
      <c r="O16" s="497"/>
      <c r="P16" s="497"/>
      <c r="Q16" s="491">
        <f t="shared" ref="Q16:Q17" si="7">SUMPRODUCT($J$5:$P$5,J16:P16)</f>
        <v>0</v>
      </c>
    </row>
    <row r="17" spans="1:17" ht="15.75">
      <c r="A17" s="445"/>
      <c r="B17" s="498" t="s">
        <v>736</v>
      </c>
      <c r="C17" s="496"/>
      <c r="D17" s="496"/>
      <c r="E17" s="496"/>
      <c r="F17" s="496"/>
      <c r="G17" s="496"/>
      <c r="H17" s="493">
        <v>1.4</v>
      </c>
      <c r="I17" s="494">
        <v>0</v>
      </c>
      <c r="J17" s="497"/>
      <c r="K17" s="497"/>
      <c r="L17" s="497"/>
      <c r="M17" s="497"/>
      <c r="N17" s="497"/>
      <c r="O17" s="497"/>
      <c r="P17" s="497"/>
      <c r="Q17" s="491">
        <f t="shared" si="7"/>
        <v>0</v>
      </c>
    </row>
    <row r="18" spans="1:17" ht="15.75">
      <c r="A18" s="445"/>
      <c r="B18" s="495" t="s">
        <v>732</v>
      </c>
      <c r="C18" s="496">
        <v>0</v>
      </c>
      <c r="D18" s="496">
        <v>0</v>
      </c>
      <c r="E18" s="496">
        <v>0</v>
      </c>
      <c r="F18" s="496">
        <v>0</v>
      </c>
      <c r="G18" s="496">
        <v>0</v>
      </c>
      <c r="H18" s="493">
        <v>1.4</v>
      </c>
      <c r="I18" s="494">
        <v>0</v>
      </c>
      <c r="J18" s="497">
        <v>0</v>
      </c>
      <c r="K18" s="497">
        <v>0</v>
      </c>
      <c r="L18" s="497">
        <v>0</v>
      </c>
      <c r="M18" s="497">
        <v>0</v>
      </c>
      <c r="N18" s="497">
        <v>0</v>
      </c>
      <c r="O18" s="497">
        <v>0</v>
      </c>
      <c r="P18" s="497">
        <v>0</v>
      </c>
      <c r="Q18" s="491">
        <f>SUM(Q19:Q21)</f>
        <v>0</v>
      </c>
    </row>
    <row r="19" spans="1:17" ht="15.75">
      <c r="A19" s="445"/>
      <c r="B19" s="498" t="s">
        <v>728</v>
      </c>
      <c r="C19" s="496"/>
      <c r="D19" s="496"/>
      <c r="E19" s="496"/>
      <c r="F19" s="496"/>
      <c r="G19" s="496"/>
      <c r="H19" s="493">
        <v>1.4</v>
      </c>
      <c r="I19" s="494">
        <v>0</v>
      </c>
      <c r="J19" s="497"/>
      <c r="K19" s="497"/>
      <c r="L19" s="497"/>
      <c r="M19" s="497"/>
      <c r="N19" s="497"/>
      <c r="O19" s="497"/>
      <c r="P19" s="497"/>
      <c r="Q19" s="491">
        <f>SUMPRODUCT($J$5:$P$5,J19:P19)</f>
        <v>0</v>
      </c>
    </row>
    <row r="20" spans="1:17" ht="15.75">
      <c r="A20" s="445"/>
      <c r="B20" s="498" t="s">
        <v>729</v>
      </c>
      <c r="C20" s="496"/>
      <c r="D20" s="496"/>
      <c r="E20" s="496"/>
      <c r="F20" s="496"/>
      <c r="G20" s="496"/>
      <c r="H20" s="493">
        <v>1.4</v>
      </c>
      <c r="I20" s="494">
        <v>0</v>
      </c>
      <c r="J20" s="497"/>
      <c r="K20" s="497"/>
      <c r="L20" s="497"/>
      <c r="M20" s="497"/>
      <c r="N20" s="497"/>
      <c r="O20" s="497"/>
      <c r="P20" s="497"/>
      <c r="Q20" s="491">
        <f t="shared" ref="Q20:Q21" si="8">SUMPRODUCT($J$5:$P$5,J20:P20)</f>
        <v>0</v>
      </c>
    </row>
    <row r="21" spans="1:17" ht="15.75">
      <c r="A21" s="445"/>
      <c r="B21" s="498" t="s">
        <v>736</v>
      </c>
      <c r="C21" s="496">
        <v>0</v>
      </c>
      <c r="D21" s="496">
        <v>0</v>
      </c>
      <c r="E21" s="496">
        <v>0</v>
      </c>
      <c r="F21" s="496">
        <v>0</v>
      </c>
      <c r="G21" s="496">
        <v>0</v>
      </c>
      <c r="H21" s="493">
        <v>1.4</v>
      </c>
      <c r="I21" s="494">
        <v>0</v>
      </c>
      <c r="J21" s="497">
        <v>0</v>
      </c>
      <c r="K21" s="497">
        <v>0</v>
      </c>
      <c r="L21" s="497"/>
      <c r="M21" s="497">
        <v>0</v>
      </c>
      <c r="N21" s="497"/>
      <c r="O21" s="497">
        <v>0</v>
      </c>
      <c r="P21" s="497"/>
      <c r="Q21" s="491">
        <f t="shared" si="8"/>
        <v>0</v>
      </c>
    </row>
    <row r="22" spans="1:17" ht="15.75">
      <c r="A22" s="445"/>
      <c r="B22" s="495" t="s">
        <v>733</v>
      </c>
      <c r="C22" s="496"/>
      <c r="D22" s="496"/>
      <c r="E22" s="496"/>
      <c r="F22" s="496"/>
      <c r="G22" s="496"/>
      <c r="H22" s="493">
        <v>1.4</v>
      </c>
      <c r="I22" s="494">
        <v>0</v>
      </c>
      <c r="J22" s="497"/>
      <c r="K22" s="497"/>
      <c r="L22" s="497"/>
      <c r="M22" s="497"/>
      <c r="N22" s="497"/>
      <c r="O22" s="497"/>
      <c r="P22" s="497"/>
      <c r="Q22" s="491">
        <f>SUM(Q23:Q25)</f>
        <v>0</v>
      </c>
    </row>
    <row r="23" spans="1:17" ht="15.75">
      <c r="A23" s="445"/>
      <c r="B23" s="498" t="s">
        <v>728</v>
      </c>
      <c r="C23" s="496"/>
      <c r="D23" s="496"/>
      <c r="E23" s="496"/>
      <c r="F23" s="496"/>
      <c r="G23" s="496"/>
      <c r="H23" s="493">
        <v>1.4</v>
      </c>
      <c r="I23" s="494">
        <v>0</v>
      </c>
      <c r="J23" s="497"/>
      <c r="K23" s="497"/>
      <c r="L23" s="497"/>
      <c r="M23" s="497"/>
      <c r="N23" s="497"/>
      <c r="O23" s="497"/>
      <c r="P23" s="497"/>
      <c r="Q23" s="491">
        <f>SUMPRODUCT($J$5:$P$5,J23:P23)</f>
        <v>0</v>
      </c>
    </row>
    <row r="24" spans="1:17" ht="15.75">
      <c r="A24" s="445"/>
      <c r="B24" s="498" t="s">
        <v>729</v>
      </c>
      <c r="C24" s="496"/>
      <c r="D24" s="496"/>
      <c r="E24" s="496"/>
      <c r="F24" s="496"/>
      <c r="G24" s="496"/>
      <c r="H24" s="493">
        <v>1.4</v>
      </c>
      <c r="I24" s="494">
        <v>0</v>
      </c>
      <c r="J24" s="497"/>
      <c r="K24" s="497"/>
      <c r="L24" s="497"/>
      <c r="M24" s="497"/>
      <c r="N24" s="497"/>
      <c r="O24" s="497"/>
      <c r="P24" s="497"/>
      <c r="Q24" s="491">
        <f t="shared" ref="Q24:Q25" si="9">SUMPRODUCT($J$5:$P$5,J24:P24)</f>
        <v>0</v>
      </c>
    </row>
    <row r="25" spans="1:17" ht="15.75">
      <c r="A25" s="445"/>
      <c r="B25" s="498" t="s">
        <v>736</v>
      </c>
      <c r="C25" s="496"/>
      <c r="D25" s="496"/>
      <c r="E25" s="496"/>
      <c r="F25" s="496"/>
      <c r="G25" s="496"/>
      <c r="H25" s="493">
        <v>1.4</v>
      </c>
      <c r="I25" s="494">
        <v>0</v>
      </c>
      <c r="J25" s="497"/>
      <c r="K25" s="497"/>
      <c r="L25" s="497"/>
      <c r="M25" s="497"/>
      <c r="N25" s="497"/>
      <c r="O25" s="497"/>
      <c r="P25" s="497"/>
      <c r="Q25" s="491">
        <f t="shared" si="9"/>
        <v>0</v>
      </c>
    </row>
    <row r="26" spans="1:17" ht="15.75">
      <c r="A26" s="445"/>
      <c r="B26" s="495" t="s">
        <v>734</v>
      </c>
      <c r="C26" s="496"/>
      <c r="D26" s="496"/>
      <c r="E26" s="496"/>
      <c r="F26" s="496"/>
      <c r="G26" s="496"/>
      <c r="H26" s="493">
        <v>1.4</v>
      </c>
      <c r="I26" s="494">
        <v>0</v>
      </c>
      <c r="J26" s="497"/>
      <c r="K26" s="497"/>
      <c r="L26" s="497"/>
      <c r="M26" s="497"/>
      <c r="N26" s="497"/>
      <c r="O26" s="497"/>
      <c r="P26" s="497"/>
      <c r="Q26" s="491">
        <f>SUM(Q27:Q29)</f>
        <v>0</v>
      </c>
    </row>
    <row r="27" spans="1:17" ht="15.75">
      <c r="A27" s="445"/>
      <c r="B27" s="498" t="s">
        <v>728</v>
      </c>
      <c r="C27" s="496"/>
      <c r="D27" s="496"/>
      <c r="E27" s="496"/>
      <c r="F27" s="496"/>
      <c r="G27" s="496"/>
      <c r="H27" s="493">
        <v>1.4</v>
      </c>
      <c r="I27" s="494">
        <v>0</v>
      </c>
      <c r="J27" s="497"/>
      <c r="K27" s="497"/>
      <c r="L27" s="497"/>
      <c r="M27" s="497"/>
      <c r="N27" s="497"/>
      <c r="O27" s="497"/>
      <c r="P27" s="497"/>
      <c r="Q27" s="491">
        <f>SUMPRODUCT($J$5:$P$5,J27:P27)</f>
        <v>0</v>
      </c>
    </row>
    <row r="28" spans="1:17" ht="15.75">
      <c r="A28" s="445"/>
      <c r="B28" s="498" t="s">
        <v>729</v>
      </c>
      <c r="C28" s="496"/>
      <c r="D28" s="496"/>
      <c r="E28" s="496"/>
      <c r="F28" s="496"/>
      <c r="G28" s="496"/>
      <c r="H28" s="493">
        <v>1.4</v>
      </c>
      <c r="I28" s="494">
        <v>0</v>
      </c>
      <c r="J28" s="497"/>
      <c r="K28" s="497"/>
      <c r="L28" s="497"/>
      <c r="M28" s="497"/>
      <c r="N28" s="497"/>
      <c r="O28" s="497"/>
      <c r="P28" s="497"/>
      <c r="Q28" s="491">
        <f t="shared" ref="Q28:Q29" si="10">SUMPRODUCT($J$5:$P$5,J28:P28)</f>
        <v>0</v>
      </c>
    </row>
    <row r="29" spans="1:17" ht="15.75">
      <c r="A29" s="445"/>
      <c r="B29" s="498" t="s">
        <v>736</v>
      </c>
      <c r="C29" s="496"/>
      <c r="D29" s="496"/>
      <c r="E29" s="496"/>
      <c r="F29" s="496"/>
      <c r="G29" s="496"/>
      <c r="H29" s="493">
        <v>1.4</v>
      </c>
      <c r="I29" s="494">
        <v>0</v>
      </c>
      <c r="J29" s="497"/>
      <c r="K29" s="497"/>
      <c r="L29" s="497"/>
      <c r="M29" s="497"/>
      <c r="N29" s="497"/>
      <c r="O29" s="497"/>
      <c r="P29" s="497"/>
      <c r="Q29" s="491">
        <f t="shared" si="10"/>
        <v>0</v>
      </c>
    </row>
    <row r="30" spans="1:17" ht="15.75">
      <c r="A30" s="445"/>
      <c r="B30" s="499" t="s">
        <v>735</v>
      </c>
      <c r="C30" s="496"/>
      <c r="D30" s="496"/>
      <c r="E30" s="496"/>
      <c r="F30" s="496"/>
      <c r="G30" s="496"/>
      <c r="H30" s="493">
        <v>1.4</v>
      </c>
      <c r="I30" s="494">
        <v>0</v>
      </c>
      <c r="J30" s="497"/>
      <c r="K30" s="497"/>
      <c r="L30" s="497"/>
      <c r="M30" s="497"/>
      <c r="N30" s="497"/>
      <c r="O30" s="497"/>
      <c r="P30" s="497"/>
      <c r="Q30" s="491">
        <f>SUM(Q31:Q33)</f>
        <v>0</v>
      </c>
    </row>
    <row r="31" spans="1:17" ht="15.75">
      <c r="A31" s="445"/>
      <c r="B31" s="498" t="s">
        <v>728</v>
      </c>
      <c r="C31" s="496"/>
      <c r="D31" s="496"/>
      <c r="E31" s="496"/>
      <c r="F31" s="496"/>
      <c r="G31" s="496"/>
      <c r="H31" s="493">
        <v>1.4</v>
      </c>
      <c r="I31" s="494">
        <v>0</v>
      </c>
      <c r="J31" s="497"/>
      <c r="K31" s="497"/>
      <c r="L31" s="497"/>
      <c r="M31" s="497"/>
      <c r="N31" s="497"/>
      <c r="O31" s="497"/>
      <c r="P31" s="497"/>
      <c r="Q31" s="491">
        <f>SUMPRODUCT($J$5:$P$5,J31:P31)</f>
        <v>0</v>
      </c>
    </row>
    <row r="32" spans="1:17" ht="15.75">
      <c r="A32" s="445"/>
      <c r="B32" s="498" t="s">
        <v>729</v>
      </c>
      <c r="C32" s="496"/>
      <c r="D32" s="496"/>
      <c r="E32" s="496"/>
      <c r="F32" s="496"/>
      <c r="G32" s="496"/>
      <c r="H32" s="493">
        <v>1.4</v>
      </c>
      <c r="I32" s="494">
        <v>0</v>
      </c>
      <c r="J32" s="497"/>
      <c r="K32" s="497"/>
      <c r="L32" s="497"/>
      <c r="M32" s="497"/>
      <c r="N32" s="497"/>
      <c r="O32" s="497"/>
      <c r="P32" s="497"/>
      <c r="Q32" s="491">
        <f t="shared" ref="Q32:Q33" si="11">SUMPRODUCT($J$5:$P$5,J32:P32)</f>
        <v>0</v>
      </c>
    </row>
    <row r="33" spans="1:17" ht="15.75">
      <c r="A33" s="445"/>
      <c r="B33" s="498" t="s">
        <v>736</v>
      </c>
      <c r="C33" s="496"/>
      <c r="D33" s="496"/>
      <c r="E33" s="496"/>
      <c r="F33" s="496"/>
      <c r="G33" s="496"/>
      <c r="H33" s="493">
        <v>1.4</v>
      </c>
      <c r="I33" s="494">
        <v>0</v>
      </c>
      <c r="J33" s="497"/>
      <c r="K33" s="497"/>
      <c r="L33" s="497"/>
      <c r="M33" s="497"/>
      <c r="N33" s="497"/>
      <c r="O33" s="497"/>
      <c r="P33" s="497"/>
      <c r="Q33" s="491">
        <f t="shared" si="11"/>
        <v>0</v>
      </c>
    </row>
    <row r="34" spans="1:17" ht="15.75">
      <c r="A34" s="445"/>
      <c r="B34" s="500" t="s">
        <v>64</v>
      </c>
      <c r="C34" s="501">
        <f>C6</f>
        <v>0</v>
      </c>
      <c r="D34" s="501">
        <f t="shared" ref="D34:G34" si="12">D6</f>
        <v>0</v>
      </c>
      <c r="E34" s="501">
        <f t="shared" si="12"/>
        <v>0</v>
      </c>
      <c r="F34" s="501">
        <f t="shared" si="12"/>
        <v>0</v>
      </c>
      <c r="G34" s="501">
        <f t="shared" si="12"/>
        <v>0</v>
      </c>
      <c r="H34" s="493">
        <v>1.4</v>
      </c>
      <c r="I34" s="494">
        <f>(F34+G34)*H34</f>
        <v>0</v>
      </c>
      <c r="J34" s="501">
        <f t="shared" ref="J34:Q34" si="13">J6</f>
        <v>0</v>
      </c>
      <c r="K34" s="501">
        <f t="shared" si="13"/>
        <v>0</v>
      </c>
      <c r="L34" s="501">
        <f t="shared" si="13"/>
        <v>0</v>
      </c>
      <c r="M34" s="501">
        <f t="shared" si="13"/>
        <v>0</v>
      </c>
      <c r="N34" s="501">
        <f t="shared" si="13"/>
        <v>0</v>
      </c>
      <c r="O34" s="501">
        <f t="shared" si="13"/>
        <v>0</v>
      </c>
      <c r="P34" s="501">
        <f t="shared" si="13"/>
        <v>0</v>
      </c>
      <c r="Q34" s="501" t="b">
        <f t="shared" si="13"/>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&amp;C&amp;"Calibri"&amp;10&amp;K0078D7 Classification: Restricted to Partners&amp;1#_x000D_</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L20" sqref="L20"/>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7">
      <c r="A1" s="2" t="s">
        <v>30</v>
      </c>
      <c r="B1" s="3" t="str">
        <f>'Info '!C2</f>
        <v>JSC ProCredit Bank</v>
      </c>
    </row>
    <row r="2" spans="1:7">
      <c r="A2" s="2" t="s">
        <v>31</v>
      </c>
      <c r="B2" s="219">
        <v>45930</v>
      </c>
    </row>
    <row r="3" spans="1:7" ht="15" thickBot="1">
      <c r="A3" s="2"/>
    </row>
    <row r="4" spans="1:7" ht="15" customHeight="1" thickBot="1">
      <c r="A4" s="6" t="s">
        <v>93</v>
      </c>
      <c r="B4" s="7" t="s">
        <v>92</v>
      </c>
      <c r="C4" s="7"/>
      <c r="D4" s="718" t="s">
        <v>664</v>
      </c>
      <c r="E4" s="719"/>
      <c r="F4" s="719"/>
      <c r="G4" s="720"/>
    </row>
    <row r="5" spans="1:7">
      <c r="A5" s="8" t="s">
        <v>6</v>
      </c>
      <c r="B5" s="9"/>
      <c r="C5" s="217" t="str">
        <f>INT((MONTH($B$2))/3)&amp;"Q"&amp;"-"&amp;YEAR($B$2)</f>
        <v>3Q-2025</v>
      </c>
      <c r="D5" s="217" t="str">
        <f>IF(INT(MONTH($B$2))=3, "4"&amp;"Q"&amp;"-"&amp;YEAR($B$2)-1, IF(INT(MONTH($B$2))=6, "1"&amp;"Q"&amp;"-"&amp;YEAR($B$2), IF(INT(MONTH($B$2))=9, "2"&amp;"Q"&amp;"-"&amp;YEAR($B$2),IF(INT(MONTH($B$2))=12, "3"&amp;"Q"&amp;"-"&amp;YEAR($B$2), 0))))</f>
        <v>2Q-2025</v>
      </c>
      <c r="E5" s="217" t="str">
        <f>IF(INT(MONTH($B$2))=3, "3"&amp;"Q"&amp;"-"&amp;YEAR($B$2)-1, IF(INT(MONTH($B$2))=6, "4"&amp;"Q"&amp;"-"&amp;YEAR($B$2)-1, IF(INT(MONTH($B$2))=9, "1"&amp;"Q"&amp;"-"&amp;YEAR($B$2),IF(INT(MONTH($B$2))=12, "2"&amp;"Q"&amp;"-"&amp;YEAR($B$2), 0))))</f>
        <v>1Q-2025</v>
      </c>
      <c r="F5" s="217" t="str">
        <f>IF(INT(MONTH($B$2))=3, "2"&amp;"Q"&amp;"-"&amp;YEAR($B$2)-1, IF(INT(MONTH($B$2))=6, "3"&amp;"Q"&amp;"-"&amp;YEAR($B$2)-1, IF(INT(MONTH($B$2))=9, "4"&amp;"Q"&amp;"-"&amp;YEAR($B$2)-1,IF(INT(MONTH($B$2))=12, "1"&amp;"Q"&amp;"-"&amp;YEAR($B$2), 0))))</f>
        <v>4Q-2024</v>
      </c>
      <c r="G5" s="218" t="str">
        <f>IF(INT(MONTH($B$2))=3, "1"&amp;"Q"&amp;"-"&amp;YEAR($B$2)-1, IF(INT(MONTH($B$2))=6, "2"&amp;"Q"&amp;"-"&amp;YEAR($B$2)-1, IF(INT(MONTH($B$2))=9, "3"&amp;"Q"&amp;"-"&amp;YEAR($B$2)-1,IF(INT(MONTH($B$2))=12, "4"&amp;"Q"&amp;"-"&amp;YEAR($B$2)-1, 0))))</f>
        <v>3Q-2024</v>
      </c>
    </row>
    <row r="6" spans="1:7">
      <c r="B6" s="103" t="s">
        <v>91</v>
      </c>
      <c r="C6" s="220"/>
      <c r="D6" s="220"/>
      <c r="E6" s="220"/>
      <c r="F6" s="220"/>
      <c r="G6" s="221"/>
    </row>
    <row r="7" spans="1:7">
      <c r="A7" s="10"/>
      <c r="B7" s="104" t="s">
        <v>89</v>
      </c>
      <c r="C7" s="220"/>
      <c r="D7" s="220"/>
      <c r="E7" s="220"/>
      <c r="F7" s="220"/>
      <c r="G7" s="221"/>
    </row>
    <row r="8" spans="1:7">
      <c r="A8" s="8">
        <v>1</v>
      </c>
      <c r="B8" s="11" t="s">
        <v>327</v>
      </c>
      <c r="C8" s="640">
        <v>324538128.36414802</v>
      </c>
      <c r="D8" s="641">
        <v>318755802.75034606</v>
      </c>
      <c r="E8" s="641">
        <v>309359973.20309991</v>
      </c>
      <c r="F8" s="641">
        <v>303620566.62309992</v>
      </c>
      <c r="G8" s="642">
        <v>312254914.73380589</v>
      </c>
    </row>
    <row r="9" spans="1:7">
      <c r="A9" s="8">
        <v>2</v>
      </c>
      <c r="B9" s="11" t="s">
        <v>328</v>
      </c>
      <c r="C9" s="640">
        <v>324538128.36414802</v>
      </c>
      <c r="D9" s="641">
        <v>318755802.75034606</v>
      </c>
      <c r="E9" s="641">
        <v>309359973.20309991</v>
      </c>
      <c r="F9" s="641">
        <v>303620566.62309992</v>
      </c>
      <c r="G9" s="642">
        <v>312254914.73380589</v>
      </c>
    </row>
    <row r="10" spans="1:7">
      <c r="A10" s="8">
        <v>3</v>
      </c>
      <c r="B10" s="11" t="s">
        <v>142</v>
      </c>
      <c r="C10" s="640">
        <v>366032828.36414802</v>
      </c>
      <c r="D10" s="641">
        <v>341083702.75034606</v>
      </c>
      <c r="E10" s="641">
        <v>330278073.20309991</v>
      </c>
      <c r="F10" s="641">
        <v>324082966.62309992</v>
      </c>
      <c r="G10" s="642">
        <v>321392314.73380589</v>
      </c>
    </row>
    <row r="11" spans="1:7">
      <c r="A11" s="8">
        <v>4</v>
      </c>
      <c r="B11" s="11" t="s">
        <v>330</v>
      </c>
      <c r="C11" s="640">
        <v>199399695.80950013</v>
      </c>
      <c r="D11" s="641">
        <v>194874709.91571534</v>
      </c>
      <c r="E11" s="641">
        <v>191493889.65699655</v>
      </c>
      <c r="F11" s="641">
        <v>182979646.26926133</v>
      </c>
      <c r="G11" s="642">
        <v>183072041.78531423</v>
      </c>
    </row>
    <row r="12" spans="1:7">
      <c r="A12" s="8">
        <v>5</v>
      </c>
      <c r="B12" s="11" t="s">
        <v>331</v>
      </c>
      <c r="C12" s="640">
        <v>241842832.83921999</v>
      </c>
      <c r="D12" s="641">
        <v>236551555.59378558</v>
      </c>
      <c r="E12" s="641">
        <v>232283133.11608824</v>
      </c>
      <c r="F12" s="641">
        <v>222841598.17145082</v>
      </c>
      <c r="G12" s="642">
        <v>223224858.65533155</v>
      </c>
    </row>
    <row r="13" spans="1:7">
      <c r="A13" s="8">
        <v>6</v>
      </c>
      <c r="B13" s="11" t="s">
        <v>329</v>
      </c>
      <c r="C13" s="640">
        <v>298117285.88109416</v>
      </c>
      <c r="D13" s="641">
        <v>291802459.33266073</v>
      </c>
      <c r="E13" s="641">
        <v>286357009.81128186</v>
      </c>
      <c r="F13" s="641">
        <v>275689653.71680266</v>
      </c>
      <c r="G13" s="642">
        <v>276459123.30456859</v>
      </c>
    </row>
    <row r="14" spans="1:7">
      <c r="A14" s="10"/>
      <c r="B14" s="103" t="s">
        <v>333</v>
      </c>
      <c r="C14" s="220"/>
      <c r="D14" s="220"/>
      <c r="E14" s="220"/>
      <c r="F14" s="220"/>
      <c r="G14" s="221"/>
    </row>
    <row r="15" spans="1:7" ht="15" customHeight="1">
      <c r="A15" s="8">
        <v>7</v>
      </c>
      <c r="B15" s="11" t="s">
        <v>332</v>
      </c>
      <c r="C15" s="643">
        <v>1627236410.5224457</v>
      </c>
      <c r="D15" s="641">
        <v>1569205817.3745394</v>
      </c>
      <c r="E15" s="641">
        <v>1534514146.277276</v>
      </c>
      <c r="F15" s="641">
        <v>1512851561.3898034</v>
      </c>
      <c r="G15" s="642">
        <v>1526121317.0139229</v>
      </c>
    </row>
    <row r="16" spans="1:7">
      <c r="A16" s="10"/>
      <c r="B16" s="103" t="s">
        <v>334</v>
      </c>
      <c r="C16" s="220"/>
      <c r="D16" s="220"/>
      <c r="E16" s="220"/>
      <c r="F16" s="220"/>
      <c r="G16" s="221"/>
    </row>
    <row r="17" spans="1:8">
      <c r="A17" s="8"/>
      <c r="B17" s="104" t="s">
        <v>714</v>
      </c>
      <c r="C17" s="644"/>
      <c r="D17" s="645"/>
      <c r="E17" s="645"/>
      <c r="F17" s="645"/>
      <c r="G17" s="646"/>
    </row>
    <row r="18" spans="1:8">
      <c r="A18" s="8">
        <v>8</v>
      </c>
      <c r="B18" s="11" t="s">
        <v>327</v>
      </c>
      <c r="C18" s="688">
        <v>0.1994412897016917</v>
      </c>
      <c r="D18" s="689">
        <v>0.20313192776946298</v>
      </c>
      <c r="E18" s="689">
        <v>0.20160125206639881</v>
      </c>
      <c r="F18" s="689">
        <v>0.20069422167510897</v>
      </c>
      <c r="G18" s="690">
        <v>0.20460687577890452</v>
      </c>
    </row>
    <row r="19" spans="1:8" ht="15" customHeight="1">
      <c r="A19" s="8">
        <v>9</v>
      </c>
      <c r="B19" s="11" t="s">
        <v>328</v>
      </c>
      <c r="C19" s="688">
        <v>0.1994412897016917</v>
      </c>
      <c r="D19" s="689">
        <v>0.20313192776946298</v>
      </c>
      <c r="E19" s="689">
        <v>0.20160125206639881</v>
      </c>
      <c r="F19" s="689">
        <v>0.20069422167510897</v>
      </c>
      <c r="G19" s="690">
        <v>0.20460687577890452</v>
      </c>
    </row>
    <row r="20" spans="1:8">
      <c r="A20" s="8">
        <v>10</v>
      </c>
      <c r="B20" s="11" t="s">
        <v>142</v>
      </c>
      <c r="C20" s="688">
        <v>0.22494139511457242</v>
      </c>
      <c r="D20" s="689">
        <v>0.21736071774256999</v>
      </c>
      <c r="E20" s="689">
        <v>0.21523299345552005</v>
      </c>
      <c r="F20" s="689">
        <v>0.2142199372986576</v>
      </c>
      <c r="G20" s="690">
        <v>0.2105942110569928</v>
      </c>
    </row>
    <row r="21" spans="1:8">
      <c r="A21" s="8">
        <v>11</v>
      </c>
      <c r="B21" s="11" t="s">
        <v>330</v>
      </c>
      <c r="C21" s="688">
        <v>0.12253886068434287</v>
      </c>
      <c r="D21" s="689">
        <v>0.12418683881873635</v>
      </c>
      <c r="E21" s="689">
        <v>0.12479121819864601</v>
      </c>
      <c r="F21" s="689">
        <v>0.12095016519741328</v>
      </c>
      <c r="G21" s="690">
        <v>0.11995903585405723</v>
      </c>
    </row>
    <row r="22" spans="1:8">
      <c r="A22" s="8">
        <v>12</v>
      </c>
      <c r="B22" s="11" t="s">
        <v>331</v>
      </c>
      <c r="C22" s="688">
        <v>0.14862181750319436</v>
      </c>
      <c r="D22" s="689">
        <v>0.15074603533497177</v>
      </c>
      <c r="E22" s="689">
        <v>0.15137242864759898</v>
      </c>
      <c r="F22" s="689">
        <v>0.14729905025628165</v>
      </c>
      <c r="G22" s="690">
        <v>0.14626940608634134</v>
      </c>
    </row>
    <row r="23" spans="1:8">
      <c r="A23" s="8">
        <v>13</v>
      </c>
      <c r="B23" s="11" t="s">
        <v>329</v>
      </c>
      <c r="C23" s="688">
        <v>0.18320465542273584</v>
      </c>
      <c r="D23" s="689">
        <v>0.18595550443528153</v>
      </c>
      <c r="E23" s="689">
        <v>0.18661086344885291</v>
      </c>
      <c r="F23" s="689">
        <v>0.18223179375479265</v>
      </c>
      <c r="G23" s="690">
        <v>0.18115147218145203</v>
      </c>
    </row>
    <row r="24" spans="1:8" ht="15">
      <c r="A24" s="442"/>
      <c r="B24" s="103" t="s">
        <v>699</v>
      </c>
      <c r="C24" s="691"/>
      <c r="D24" s="691"/>
      <c r="E24" s="691"/>
      <c r="F24" s="691"/>
      <c r="G24" s="692"/>
    </row>
    <row r="25" spans="1:8" ht="25.5">
      <c r="A25" s="8">
        <v>14</v>
      </c>
      <c r="B25" s="11" t="s">
        <v>700</v>
      </c>
      <c r="C25" s="688"/>
      <c r="D25" s="689"/>
      <c r="E25" s="689"/>
      <c r="F25" s="689"/>
      <c r="G25" s="690"/>
      <c r="H25" s="441"/>
    </row>
    <row r="26" spans="1:8">
      <c r="A26" s="10"/>
      <c r="B26" s="103" t="s">
        <v>88</v>
      </c>
      <c r="C26" s="693"/>
      <c r="D26" s="693"/>
      <c r="E26" s="693"/>
      <c r="F26" s="693"/>
      <c r="G26" s="694"/>
    </row>
    <row r="27" spans="1:8" ht="15" customHeight="1">
      <c r="A27" s="222">
        <v>15</v>
      </c>
      <c r="B27" s="11" t="s">
        <v>87</v>
      </c>
      <c r="C27" s="695">
        <v>7.0614177613413737E-2</v>
      </c>
      <c r="D27" s="696">
        <v>6.9621950121203063E-2</v>
      </c>
      <c r="E27" s="696">
        <v>6.8758395262418004E-2</v>
      </c>
      <c r="F27" s="696">
        <v>6.9780707621358601E-2</v>
      </c>
      <c r="G27" s="697">
        <v>6.9725121183078942E-2</v>
      </c>
    </row>
    <row r="28" spans="1:8">
      <c r="A28" s="222">
        <v>16</v>
      </c>
      <c r="B28" s="11" t="s">
        <v>86</v>
      </c>
      <c r="C28" s="695">
        <v>3.3840342999102484E-2</v>
      </c>
      <c r="D28" s="696">
        <v>3.2972608026123208E-2</v>
      </c>
      <c r="E28" s="696">
        <v>3.1859874011236043E-2</v>
      </c>
      <c r="F28" s="696">
        <v>3.0293640374728949E-2</v>
      </c>
      <c r="G28" s="697">
        <v>2.9686282899198696E-2</v>
      </c>
    </row>
    <row r="29" spans="1:8">
      <c r="A29" s="222">
        <v>17</v>
      </c>
      <c r="B29" s="11" t="s">
        <v>85</v>
      </c>
      <c r="C29" s="695">
        <v>2.327751501863962E-2</v>
      </c>
      <c r="D29" s="696">
        <v>2.2402725494895984E-2</v>
      </c>
      <c r="E29" s="696">
        <v>2.0653388814547789E-2</v>
      </c>
      <c r="F29" s="696">
        <v>2.4549219474855343E-2</v>
      </c>
      <c r="G29" s="697">
        <v>3.1149142155938277E-2</v>
      </c>
    </row>
    <row r="30" spans="1:8">
      <c r="A30" s="222">
        <v>18</v>
      </c>
      <c r="B30" s="11" t="s">
        <v>84</v>
      </c>
      <c r="C30" s="695">
        <v>3.6773834614311253E-2</v>
      </c>
      <c r="D30" s="696">
        <v>3.6649342095079855E-2</v>
      </c>
      <c r="E30" s="696">
        <v>3.6898521251181961E-2</v>
      </c>
      <c r="F30" s="696">
        <v>3.9487067246629648E-2</v>
      </c>
      <c r="G30" s="697">
        <v>4.0038838283880239E-2</v>
      </c>
    </row>
    <row r="31" spans="1:8">
      <c r="A31" s="222">
        <v>19</v>
      </c>
      <c r="B31" s="11" t="s">
        <v>154</v>
      </c>
      <c r="C31" s="695">
        <v>1.4430891977140843E-2</v>
      </c>
      <c r="D31" s="696">
        <v>1.5460470219658734E-2</v>
      </c>
      <c r="E31" s="696">
        <v>1.1380657980418922E-2</v>
      </c>
      <c r="F31" s="696">
        <v>1.7131879753833436E-2</v>
      </c>
      <c r="G31" s="697">
        <v>1.8098172669896315E-2</v>
      </c>
    </row>
    <row r="32" spans="1:8">
      <c r="A32" s="222">
        <v>20</v>
      </c>
      <c r="B32" s="11" t="s">
        <v>155</v>
      </c>
      <c r="C32" s="695">
        <v>8.9280096223297287E-2</v>
      </c>
      <c r="D32" s="696">
        <v>9.4690398685658789E-2</v>
      </c>
      <c r="E32" s="696">
        <v>6.9610190115209802E-2</v>
      </c>
      <c r="F32" s="696">
        <v>0.10285042621838736</v>
      </c>
      <c r="G32" s="697">
        <v>0.10810063707896787</v>
      </c>
    </row>
    <row r="33" spans="1:7">
      <c r="A33" s="10"/>
      <c r="B33" s="103" t="s">
        <v>216</v>
      </c>
      <c r="C33" s="693"/>
      <c r="D33" s="693"/>
      <c r="E33" s="693"/>
      <c r="F33" s="693"/>
      <c r="G33" s="694"/>
    </row>
    <row r="34" spans="1:7">
      <c r="A34" s="222">
        <v>21</v>
      </c>
      <c r="B34" s="11" t="s">
        <v>83</v>
      </c>
      <c r="C34" s="695">
        <v>2.3960365520297067E-2</v>
      </c>
      <c r="D34" s="696">
        <v>2.5280807833232308E-2</v>
      </c>
      <c r="E34" s="696">
        <v>2.3614136519359522E-2</v>
      </c>
      <c r="F34" s="696">
        <v>2.3599030941356926E-2</v>
      </c>
      <c r="G34" s="697">
        <v>2.6299671022980652E-2</v>
      </c>
    </row>
    <row r="35" spans="1:7" ht="15" customHeight="1">
      <c r="A35" s="222">
        <v>22</v>
      </c>
      <c r="B35" s="11" t="s">
        <v>673</v>
      </c>
      <c r="C35" s="695">
        <v>2.0607151662197804E-2</v>
      </c>
      <c r="D35" s="696">
        <v>2.0534034583830664E-2</v>
      </c>
      <c r="E35" s="696">
        <v>2.0426039991474649E-2</v>
      </c>
      <c r="F35" s="696">
        <v>2.1431608154555849E-2</v>
      </c>
      <c r="G35" s="697">
        <v>2.2106242135847356E-2</v>
      </c>
    </row>
    <row r="36" spans="1:7">
      <c r="A36" s="222">
        <v>23</v>
      </c>
      <c r="B36" s="11" t="s">
        <v>82</v>
      </c>
      <c r="C36" s="695">
        <v>0.62958830675012312</v>
      </c>
      <c r="D36" s="696">
        <v>0.65031741100192997</v>
      </c>
      <c r="E36" s="696">
        <v>0.65271714898810484</v>
      </c>
      <c r="F36" s="696">
        <v>0.64093807435278005</v>
      </c>
      <c r="G36" s="697">
        <v>0.63247792114287249</v>
      </c>
    </row>
    <row r="37" spans="1:7" ht="15" customHeight="1">
      <c r="A37" s="222">
        <v>24</v>
      </c>
      <c r="B37" s="11" t="s">
        <v>81</v>
      </c>
      <c r="C37" s="695">
        <v>0.6404639160129445</v>
      </c>
      <c r="D37" s="696">
        <v>0.6389921245045681</v>
      </c>
      <c r="E37" s="696">
        <v>0.64161980828613918</v>
      </c>
      <c r="F37" s="696">
        <v>0.63643392720506897</v>
      </c>
      <c r="G37" s="697">
        <v>0.63597513083044444</v>
      </c>
    </row>
    <row r="38" spans="1:7">
      <c r="A38" s="222">
        <v>25</v>
      </c>
      <c r="B38" s="11" t="s">
        <v>80</v>
      </c>
      <c r="C38" s="695">
        <v>5.9632761609239721E-2</v>
      </c>
      <c r="D38" s="696">
        <v>4.5285497523498669E-2</v>
      </c>
      <c r="E38" s="696">
        <v>2.0701892365536882E-2</v>
      </c>
      <c r="F38" s="696">
        <v>0.1205244993768104</v>
      </c>
      <c r="G38" s="697">
        <v>0.14784152780292389</v>
      </c>
    </row>
    <row r="39" spans="1:7" ht="15" customHeight="1">
      <c r="A39" s="10"/>
      <c r="B39" s="103" t="s">
        <v>217</v>
      </c>
      <c r="C39" s="693"/>
      <c r="D39" s="693"/>
      <c r="E39" s="693"/>
      <c r="F39" s="693"/>
      <c r="G39" s="694"/>
    </row>
    <row r="40" spans="1:7" ht="15" customHeight="1">
      <c r="A40" s="222">
        <v>26</v>
      </c>
      <c r="B40" s="11" t="s">
        <v>79</v>
      </c>
      <c r="C40" s="695">
        <v>0.33825570233706653</v>
      </c>
      <c r="D40" s="696">
        <v>0.28218290648486394</v>
      </c>
      <c r="E40" s="696">
        <v>0.27876906904448046</v>
      </c>
      <c r="F40" s="696">
        <v>0.29477849216568713</v>
      </c>
      <c r="G40" s="697">
        <v>0.27316737593502588</v>
      </c>
    </row>
    <row r="41" spans="1:7" ht="15" customHeight="1">
      <c r="A41" s="222">
        <v>27</v>
      </c>
      <c r="B41" s="11" t="s">
        <v>78</v>
      </c>
      <c r="C41" s="695">
        <v>0.76206285215036162</v>
      </c>
      <c r="D41" s="696">
        <v>0.75134389474157226</v>
      </c>
      <c r="E41" s="696">
        <v>0.76384780056893731</v>
      </c>
      <c r="F41" s="696">
        <v>0.75733802761853342</v>
      </c>
      <c r="G41" s="697">
        <v>0.7602654179884909</v>
      </c>
    </row>
    <row r="42" spans="1:7" ht="15" customHeight="1">
      <c r="A42" s="222">
        <v>28</v>
      </c>
      <c r="B42" s="11" t="s">
        <v>77</v>
      </c>
      <c r="C42" s="695">
        <v>0.36488199714451236</v>
      </c>
      <c r="D42" s="696">
        <v>0.35243459259915222</v>
      </c>
      <c r="E42" s="696">
        <v>0.37068677532262612</v>
      </c>
      <c r="F42" s="696">
        <v>0.3934839504494082</v>
      </c>
      <c r="G42" s="697">
        <v>0.38042874524725528</v>
      </c>
    </row>
    <row r="43" spans="1:7" ht="15" customHeight="1">
      <c r="A43" s="223"/>
      <c r="B43" s="103" t="s">
        <v>258</v>
      </c>
      <c r="C43" s="220"/>
      <c r="D43" s="220"/>
      <c r="E43" s="220"/>
      <c r="F43" s="220"/>
      <c r="G43" s="221"/>
    </row>
    <row r="44" spans="1:7">
      <c r="A44" s="222">
        <v>29</v>
      </c>
      <c r="B44" s="11" t="s">
        <v>241</v>
      </c>
      <c r="C44" s="647">
        <v>732471155.686867</v>
      </c>
      <c r="D44" s="648">
        <v>559272608.18237603</v>
      </c>
      <c r="E44" s="648">
        <v>530886326.76532501</v>
      </c>
      <c r="F44" s="648">
        <v>553177760.01993299</v>
      </c>
      <c r="G44" s="649">
        <v>525943171.01744008</v>
      </c>
    </row>
    <row r="45" spans="1:7" ht="15" customHeight="1">
      <c r="A45" s="222">
        <v>30</v>
      </c>
      <c r="B45" s="11" t="s">
        <v>253</v>
      </c>
      <c r="C45" s="647">
        <v>350650292.40548497</v>
      </c>
      <c r="D45" s="648">
        <v>300738249.94808704</v>
      </c>
      <c r="E45" s="648">
        <v>308797795.43948656</v>
      </c>
      <c r="F45" s="648">
        <v>373720040.40682596</v>
      </c>
      <c r="G45" s="649">
        <v>320834935.14575297</v>
      </c>
    </row>
    <row r="46" spans="1:7" ht="15" customHeight="1">
      <c r="A46" s="258">
        <v>31</v>
      </c>
      <c r="B46" s="259" t="s">
        <v>242</v>
      </c>
      <c r="C46" s="698">
        <v>2.0888936115297803</v>
      </c>
      <c r="D46" s="699">
        <v>1.8596657002523516</v>
      </c>
      <c r="E46" s="699">
        <v>1.7192037462889205</v>
      </c>
      <c r="F46" s="699">
        <v>1.480192925746642</v>
      </c>
      <c r="G46" s="700">
        <v>1.6392952057372054</v>
      </c>
    </row>
    <row r="47" spans="1:7" ht="15" customHeight="1">
      <c r="A47" s="258"/>
      <c r="B47" s="103" t="s">
        <v>337</v>
      </c>
      <c r="C47" s="650"/>
      <c r="D47" s="651"/>
      <c r="E47" s="651"/>
      <c r="F47" s="651"/>
      <c r="G47" s="260"/>
    </row>
    <row r="48" spans="1:7" ht="15" customHeight="1">
      <c r="A48" s="258">
        <v>32</v>
      </c>
      <c r="B48" s="259" t="s">
        <v>344</v>
      </c>
      <c r="C48" s="650">
        <v>1629925660.8939877</v>
      </c>
      <c r="D48" s="651">
        <v>1510029376.9355621</v>
      </c>
      <c r="E48" s="651">
        <v>1510327447.0496347</v>
      </c>
      <c r="F48" s="651">
        <v>1509951808.3220439</v>
      </c>
      <c r="G48" s="260">
        <v>1461775494.8668325</v>
      </c>
    </row>
    <row r="49" spans="1:7" ht="15" customHeight="1">
      <c r="A49" s="258">
        <v>33</v>
      </c>
      <c r="B49" s="259" t="s">
        <v>359</v>
      </c>
      <c r="C49" s="650">
        <v>1077889197.4399605</v>
      </c>
      <c r="D49" s="651">
        <v>1078292221.5848043</v>
      </c>
      <c r="E49" s="651">
        <v>1029224084.6639426</v>
      </c>
      <c r="F49" s="651">
        <v>1013595147.6797916</v>
      </c>
      <c r="G49" s="260">
        <v>1034456951.1395755</v>
      </c>
    </row>
    <row r="50" spans="1:7" ht="15" thickBot="1">
      <c r="A50" s="224">
        <v>34</v>
      </c>
      <c r="B50" s="105" t="s">
        <v>377</v>
      </c>
      <c r="C50" s="701">
        <v>1.5121458353652126</v>
      </c>
      <c r="D50" s="702">
        <v>1.4003897521547717</v>
      </c>
      <c r="E50" s="702">
        <v>1.4674427751491841</v>
      </c>
      <c r="F50" s="702">
        <v>1.4896991286693275</v>
      </c>
      <c r="G50" s="703">
        <v>1.413084897594352</v>
      </c>
    </row>
    <row r="51" spans="1:7">
      <c r="A51" s="12"/>
    </row>
    <row r="52" spans="1:7">
      <c r="B52" s="149"/>
    </row>
    <row r="53" spans="1:7" ht="51">
      <c r="B53" s="149" t="s">
        <v>257</v>
      </c>
    </row>
    <row r="55" spans="1:7">
      <c r="B55" s="148"/>
    </row>
  </sheetData>
  <mergeCells count="1">
    <mergeCell ref="D4:G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0" tint="-4.9989318521683403E-2"/>
  </sheetPr>
  <dimension ref="A1:C37"/>
  <sheetViews>
    <sheetView zoomScale="80" zoomScaleNormal="80" workbookViewId="0">
      <selection activeCell="C7" sqref="C7"/>
    </sheetView>
  </sheetViews>
  <sheetFormatPr defaultColWidth="8.7109375" defaultRowHeight="15"/>
  <cols>
    <col min="1" max="1" width="11.42578125" style="445" customWidth="1"/>
    <col min="2" max="2" width="76.85546875" style="523" customWidth="1"/>
    <col min="3" max="3" width="22.85546875" style="445" customWidth="1"/>
    <col min="4" max="16384" width="8.7109375" style="445"/>
  </cols>
  <sheetData>
    <row r="1" spans="1:3">
      <c r="A1" s="116" t="s">
        <v>30</v>
      </c>
      <c r="B1" s="444" t="str">
        <f>'Info '!C2</f>
        <v>JSC ProCredit Bank</v>
      </c>
    </row>
    <row r="2" spans="1:3">
      <c r="A2" s="116" t="s">
        <v>31</v>
      </c>
      <c r="B2" s="446">
        <f>'1. key ratios'!B2</f>
        <v>45930</v>
      </c>
    </row>
    <row r="3" spans="1:3">
      <c r="B3" s="445"/>
    </row>
    <row r="4" spans="1:3">
      <c r="A4" s="445" t="s">
        <v>295</v>
      </c>
      <c r="B4" s="445" t="s">
        <v>296</v>
      </c>
    </row>
    <row r="5" spans="1:3">
      <c r="A5" s="505" t="s">
        <v>297</v>
      </c>
      <c r="B5" s="506"/>
      <c r="C5" s="507"/>
    </row>
    <row r="6" spans="1:3">
      <c r="A6" s="511">
        <v>1</v>
      </c>
      <c r="B6" s="512" t="s">
        <v>750</v>
      </c>
      <c r="C6" s="513">
        <v>2202810919.6220846</v>
      </c>
    </row>
    <row r="7" spans="1:3">
      <c r="A7" s="511">
        <v>2</v>
      </c>
      <c r="B7" s="512" t="s">
        <v>298</v>
      </c>
      <c r="C7" s="513">
        <v>-12974596.02</v>
      </c>
    </row>
    <row r="8" spans="1:3" ht="30">
      <c r="A8" s="514">
        <v>3</v>
      </c>
      <c r="B8" s="515" t="s">
        <v>299</v>
      </c>
      <c r="C8" s="513">
        <v>2189836323.6020846</v>
      </c>
    </row>
    <row r="9" spans="1:3">
      <c r="A9" s="505" t="s">
        <v>300</v>
      </c>
      <c r="B9" s="506"/>
      <c r="C9" s="508"/>
    </row>
    <row r="10" spans="1:3" ht="25.7" customHeight="1">
      <c r="A10" s="511">
        <v>4</v>
      </c>
      <c r="B10" s="516" t="s">
        <v>748</v>
      </c>
      <c r="C10" s="513">
        <v>0</v>
      </c>
    </row>
    <row r="11" spans="1:3" ht="25.7" customHeight="1">
      <c r="A11" s="511">
        <v>5</v>
      </c>
      <c r="B11" s="517" t="s">
        <v>749</v>
      </c>
      <c r="C11" s="513">
        <v>0</v>
      </c>
    </row>
    <row r="12" spans="1:3" ht="25.7" customHeight="1">
      <c r="A12" s="511">
        <v>6</v>
      </c>
      <c r="B12" s="517" t="s">
        <v>742</v>
      </c>
      <c r="C12" s="518">
        <v>0</v>
      </c>
    </row>
    <row r="13" spans="1:3" ht="25.7" customHeight="1">
      <c r="A13" s="519">
        <v>7</v>
      </c>
      <c r="B13" s="516" t="s">
        <v>743</v>
      </c>
      <c r="C13" s="513">
        <v>0</v>
      </c>
    </row>
    <row r="14" spans="1:3" ht="25.7" customHeight="1">
      <c r="A14" s="514">
        <v>8</v>
      </c>
      <c r="B14" s="509" t="s">
        <v>301</v>
      </c>
      <c r="C14" s="520">
        <v>0</v>
      </c>
    </row>
    <row r="15" spans="1:3">
      <c r="A15" s="505" t="s">
        <v>302</v>
      </c>
      <c r="B15" s="506"/>
      <c r="C15" s="508"/>
    </row>
    <row r="16" spans="1:3">
      <c r="A16" s="519">
        <v>9</v>
      </c>
      <c r="B16" s="516" t="s">
        <v>303</v>
      </c>
      <c r="C16" s="513">
        <v>0</v>
      </c>
    </row>
    <row r="17" spans="1:3">
      <c r="A17" s="519">
        <v>10</v>
      </c>
      <c r="B17" s="516" t="s">
        <v>304</v>
      </c>
      <c r="C17" s="513">
        <v>0</v>
      </c>
    </row>
    <row r="18" spans="1:3">
      <c r="A18" s="519">
        <v>11</v>
      </c>
      <c r="B18" s="516" t="s">
        <v>305</v>
      </c>
      <c r="C18" s="513">
        <v>0</v>
      </c>
    </row>
    <row r="19" spans="1:3" ht="30">
      <c r="A19" s="519">
        <v>12</v>
      </c>
      <c r="B19" s="516" t="s">
        <v>306</v>
      </c>
      <c r="C19" s="513">
        <v>0</v>
      </c>
    </row>
    <row r="20" spans="1:3">
      <c r="A20" s="519">
        <v>14</v>
      </c>
      <c r="B20" s="516" t="s">
        <v>307</v>
      </c>
      <c r="C20" s="513">
        <v>0</v>
      </c>
    </row>
    <row r="21" spans="1:3">
      <c r="A21" s="519">
        <v>14</v>
      </c>
      <c r="B21" s="516" t="s">
        <v>308</v>
      </c>
      <c r="C21" s="513">
        <v>0</v>
      </c>
    </row>
    <row r="22" spans="1:3">
      <c r="A22" s="514">
        <v>15</v>
      </c>
      <c r="B22" s="509" t="s">
        <v>309</v>
      </c>
      <c r="C22" s="520">
        <v>0</v>
      </c>
    </row>
    <row r="23" spans="1:3">
      <c r="A23" s="505" t="s">
        <v>310</v>
      </c>
      <c r="B23" s="506"/>
      <c r="C23" s="508"/>
    </row>
    <row r="24" spans="1:3">
      <c r="A24" s="524">
        <v>16</v>
      </c>
      <c r="B24" s="517" t="s">
        <v>311</v>
      </c>
      <c r="C24" s="513">
        <v>155437437.5993</v>
      </c>
    </row>
    <row r="25" spans="1:3">
      <c r="A25" s="524">
        <v>17</v>
      </c>
      <c r="B25" s="517" t="s">
        <v>312</v>
      </c>
      <c r="C25" s="513">
        <v>-70677383.050789997</v>
      </c>
    </row>
    <row r="26" spans="1:3">
      <c r="A26" s="525">
        <v>18</v>
      </c>
      <c r="B26" s="509" t="s">
        <v>313</v>
      </c>
      <c r="C26" s="520">
        <v>84760054.54851</v>
      </c>
    </row>
    <row r="27" spans="1:3">
      <c r="A27" s="505" t="s">
        <v>314</v>
      </c>
      <c r="B27" s="506"/>
      <c r="C27" s="508"/>
    </row>
    <row r="28" spans="1:3" ht="30">
      <c r="A28" s="524">
        <v>19</v>
      </c>
      <c r="B28" s="516" t="s">
        <v>315</v>
      </c>
      <c r="C28" s="521">
        <v>0</v>
      </c>
    </row>
    <row r="29" spans="1:3">
      <c r="A29" s="524">
        <v>20</v>
      </c>
      <c r="B29" s="517" t="s">
        <v>316</v>
      </c>
      <c r="C29" s="521"/>
    </row>
    <row r="30" spans="1:3">
      <c r="A30" s="505" t="s">
        <v>747</v>
      </c>
      <c r="B30" s="506"/>
      <c r="C30" s="508"/>
    </row>
    <row r="31" spans="1:3">
      <c r="A31" s="525">
        <v>21</v>
      </c>
      <c r="B31" s="510" t="s">
        <v>317</v>
      </c>
      <c r="C31" s="520">
        <v>324538128.36414802</v>
      </c>
    </row>
    <row r="32" spans="1:3">
      <c r="A32" s="525">
        <v>22</v>
      </c>
      <c r="B32" s="509" t="s">
        <v>318</v>
      </c>
      <c r="C32" s="520">
        <v>2274596378.1505947</v>
      </c>
    </row>
    <row r="33" spans="1:3">
      <c r="A33" s="505" t="s">
        <v>319</v>
      </c>
      <c r="B33" s="506"/>
      <c r="C33" s="508"/>
    </row>
    <row r="34" spans="1:3">
      <c r="A34" s="514">
        <v>23</v>
      </c>
      <c r="B34" s="509" t="s">
        <v>319</v>
      </c>
      <c r="C34" s="599">
        <v>0.1426794360008698</v>
      </c>
    </row>
    <row r="35" spans="1:3">
      <c r="A35" s="505" t="s">
        <v>320</v>
      </c>
      <c r="B35" s="506"/>
      <c r="C35" s="508"/>
    </row>
    <row r="36" spans="1:3">
      <c r="A36" s="522" t="s">
        <v>321</v>
      </c>
      <c r="B36" s="516" t="s">
        <v>322</v>
      </c>
      <c r="C36" s="521">
        <v>0</v>
      </c>
    </row>
    <row r="37" spans="1:3" ht="30">
      <c r="A37" s="522" t="s">
        <v>323</v>
      </c>
      <c r="B37" s="512" t="s">
        <v>324</v>
      </c>
      <c r="C37" s="521">
        <v>0</v>
      </c>
    </row>
  </sheetData>
  <pageMargins left="0.7" right="0.7" top="0.75" bottom="0.75" header="0.3" footer="0.3"/>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0" tint="-4.9989318521683403E-2"/>
  </sheetPr>
  <dimension ref="A1:F9"/>
  <sheetViews>
    <sheetView zoomScale="80" zoomScaleNormal="80" workbookViewId="0">
      <selection activeCell="C6" sqref="C6"/>
    </sheetView>
  </sheetViews>
  <sheetFormatPr defaultColWidth="8.85546875" defaultRowHeight="15"/>
  <cols>
    <col min="1" max="1" width="11.42578125" customWidth="1"/>
    <col min="2" max="2" width="76.85546875" style="198" customWidth="1"/>
    <col min="3" max="6" width="25.42578125" customWidth="1"/>
  </cols>
  <sheetData>
    <row r="1" spans="1:6">
      <c r="A1" s="2" t="s">
        <v>30</v>
      </c>
      <c r="B1" s="3" t="str">
        <f>'Info '!C2</f>
        <v>JSC ProCredit Bank</v>
      </c>
    </row>
    <row r="2" spans="1:6">
      <c r="A2" s="2" t="s">
        <v>31</v>
      </c>
      <c r="B2" s="219">
        <f>'1. key ratios'!B2</f>
        <v>45930</v>
      </c>
    </row>
    <row r="3" spans="1:6">
      <c r="A3" s="4"/>
      <c r="B3"/>
    </row>
    <row r="4" spans="1:6">
      <c r="A4" s="502" t="s">
        <v>737</v>
      </c>
    </row>
    <row r="5" spans="1:6" ht="60">
      <c r="B5" s="497"/>
      <c r="C5" s="503" t="s">
        <v>738</v>
      </c>
      <c r="D5" s="503" t="s">
        <v>740</v>
      </c>
      <c r="E5" s="503" t="s">
        <v>739</v>
      </c>
      <c r="F5" s="503" t="s">
        <v>741</v>
      </c>
    </row>
    <row r="6" spans="1:6">
      <c r="B6" s="504" t="s">
        <v>715</v>
      </c>
      <c r="C6" s="491" t="b">
        <f>IF(C7&gt;0,C7,IF(C8&gt;0,C8,IF(C9&gt;0,C9)))</f>
        <v>0</v>
      </c>
      <c r="D6" s="491">
        <f>D9</f>
        <v>0</v>
      </c>
      <c r="E6" s="491">
        <f>E9</f>
        <v>0</v>
      </c>
      <c r="F6" s="491">
        <f t="shared" ref="F6" si="0">F9</f>
        <v>0</v>
      </c>
    </row>
    <row r="7" spans="1:6">
      <c r="B7" s="492" t="s">
        <v>728</v>
      </c>
      <c r="C7" s="600"/>
      <c r="D7" s="600"/>
      <c r="E7" s="600"/>
      <c r="F7" s="600"/>
    </row>
    <row r="8" spans="1:6">
      <c r="B8" s="492" t="s">
        <v>729</v>
      </c>
      <c r="C8" s="600"/>
      <c r="D8" s="600"/>
      <c r="E8" s="600"/>
      <c r="F8" s="600"/>
    </row>
    <row r="9" spans="1:6">
      <c r="B9" s="492" t="s">
        <v>736</v>
      </c>
      <c r="C9" s="600"/>
      <c r="D9" s="600"/>
      <c r="E9" s="600"/>
      <c r="F9" s="600"/>
    </row>
  </sheetData>
  <pageMargins left="0.7" right="0.7" top="0.75" bottom="0.75" header="0.3" footer="0.3"/>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L27" sqref="L27"/>
    </sheetView>
  </sheetViews>
  <sheetFormatPr defaultRowHeight="15"/>
  <cols>
    <col min="1" max="1" width="8.85546875" style="118"/>
    <col min="2" max="2" width="82.5703125" style="125" customWidth="1"/>
    <col min="3" max="7" width="17.5703125" style="118" customWidth="1"/>
  </cols>
  <sheetData>
    <row r="1" spans="1:7">
      <c r="A1" s="118" t="s">
        <v>30</v>
      </c>
      <c r="B1" s="3" t="str">
        <f>'Info '!C2</f>
        <v>JSC ProCredit Bank</v>
      </c>
    </row>
    <row r="2" spans="1:7">
      <c r="A2" s="118" t="s">
        <v>31</v>
      </c>
      <c r="B2" s="219">
        <f>'1. key ratios'!B2</f>
        <v>45930</v>
      </c>
    </row>
    <row r="4" spans="1:7" ht="15.75" thickBot="1">
      <c r="A4" s="118" t="s">
        <v>376</v>
      </c>
      <c r="B4" s="225" t="s">
        <v>337</v>
      </c>
    </row>
    <row r="5" spans="1:7">
      <c r="A5" s="226"/>
      <c r="B5" s="227"/>
      <c r="C5" s="785" t="s">
        <v>338</v>
      </c>
      <c r="D5" s="785"/>
      <c r="E5" s="785"/>
      <c r="F5" s="785"/>
      <c r="G5" s="786" t="s">
        <v>339</v>
      </c>
    </row>
    <row r="6" spans="1:7">
      <c r="A6" s="228"/>
      <c r="B6" s="229"/>
      <c r="C6" s="230" t="s">
        <v>340</v>
      </c>
      <c r="D6" s="230" t="s">
        <v>341</v>
      </c>
      <c r="E6" s="230" t="s">
        <v>342</v>
      </c>
      <c r="F6" s="230" t="s">
        <v>343</v>
      </c>
      <c r="G6" s="787"/>
    </row>
    <row r="7" spans="1:7">
      <c r="A7" s="231"/>
      <c r="B7" s="232" t="s">
        <v>344</v>
      </c>
      <c r="C7" s="233"/>
      <c r="D7" s="233"/>
      <c r="E7" s="233"/>
      <c r="F7" s="233"/>
      <c r="G7" s="234"/>
    </row>
    <row r="8" spans="1:7">
      <c r="A8" s="235">
        <v>1</v>
      </c>
      <c r="B8" s="236" t="s">
        <v>345</v>
      </c>
      <c r="C8" s="237">
        <v>324538128.36414802</v>
      </c>
      <c r="D8" s="237">
        <v>0</v>
      </c>
      <c r="E8" s="237">
        <v>0</v>
      </c>
      <c r="F8" s="237">
        <v>393562557.56104982</v>
      </c>
      <c r="G8" s="238">
        <v>718100685.92519784</v>
      </c>
    </row>
    <row r="9" spans="1:7">
      <c r="A9" s="235">
        <v>2</v>
      </c>
      <c r="B9" s="239" t="s">
        <v>346</v>
      </c>
      <c r="C9" s="237">
        <v>324538128.36414802</v>
      </c>
      <c r="D9" s="237">
        <v>0</v>
      </c>
      <c r="E9" s="237">
        <v>0</v>
      </c>
      <c r="F9" s="237">
        <v>41494700</v>
      </c>
      <c r="G9" s="238">
        <v>366032828.36414802</v>
      </c>
    </row>
    <row r="10" spans="1:7">
      <c r="A10" s="235">
        <v>3</v>
      </c>
      <c r="B10" s="239" t="s">
        <v>347</v>
      </c>
      <c r="C10" s="601"/>
      <c r="D10" s="601"/>
      <c r="E10" s="601"/>
      <c r="F10" s="237">
        <v>352067857.56104982</v>
      </c>
      <c r="G10" s="238">
        <v>352067857.56104982</v>
      </c>
    </row>
    <row r="11" spans="1:7" ht="14.45" customHeight="1">
      <c r="A11" s="235">
        <v>4</v>
      </c>
      <c r="B11" s="236" t="s">
        <v>348</v>
      </c>
      <c r="C11" s="237">
        <v>276231112.60729998</v>
      </c>
      <c r="D11" s="237">
        <v>150385592.78652501</v>
      </c>
      <c r="E11" s="237">
        <v>106693758.31287499</v>
      </c>
      <c r="F11" s="237">
        <v>20608755.284600001</v>
      </c>
      <c r="G11" s="238">
        <v>510693083.15193999</v>
      </c>
    </row>
    <row r="12" spans="1:7">
      <c r="A12" s="235">
        <v>5</v>
      </c>
      <c r="B12" s="239" t="s">
        <v>349</v>
      </c>
      <c r="C12" s="237">
        <v>255782399.75379997</v>
      </c>
      <c r="D12" s="240">
        <v>144628731.90092501</v>
      </c>
      <c r="E12" s="237">
        <v>101589184.55057499</v>
      </c>
      <c r="F12" s="237">
        <v>17407403.030900002</v>
      </c>
      <c r="G12" s="238">
        <v>493437333.27438998</v>
      </c>
    </row>
    <row r="13" spans="1:7">
      <c r="A13" s="235">
        <v>6</v>
      </c>
      <c r="B13" s="239" t="s">
        <v>350</v>
      </c>
      <c r="C13" s="237">
        <v>20448712.853499997</v>
      </c>
      <c r="D13" s="240">
        <v>5756860.8855999997</v>
      </c>
      <c r="E13" s="237">
        <v>5104573.7622999996</v>
      </c>
      <c r="F13" s="237">
        <v>3201352.2536999998</v>
      </c>
      <c r="G13" s="238">
        <v>17255749.877549998</v>
      </c>
    </row>
    <row r="14" spans="1:7">
      <c r="A14" s="235">
        <v>7</v>
      </c>
      <c r="B14" s="236" t="s">
        <v>351</v>
      </c>
      <c r="C14" s="237">
        <v>516978501.10949999</v>
      </c>
      <c r="D14" s="237">
        <v>177103946.315</v>
      </c>
      <c r="E14" s="237">
        <v>167197730.68729997</v>
      </c>
      <c r="F14" s="237">
        <v>846020.33129999996</v>
      </c>
      <c r="G14" s="238">
        <v>401131891.81685001</v>
      </c>
    </row>
    <row r="15" spans="1:7" ht="39">
      <c r="A15" s="235">
        <v>8</v>
      </c>
      <c r="B15" s="239" t="s">
        <v>352</v>
      </c>
      <c r="C15" s="237">
        <v>502537446.36009997</v>
      </c>
      <c r="D15" s="240">
        <v>131682586.25500001</v>
      </c>
      <c r="E15" s="237">
        <v>97275347.792999983</v>
      </c>
      <c r="F15" s="237">
        <v>846020.33129999996</v>
      </c>
      <c r="G15" s="238">
        <v>366170700.36970001</v>
      </c>
    </row>
    <row r="16" spans="1:7" ht="26.25">
      <c r="A16" s="235">
        <v>9</v>
      </c>
      <c r="B16" s="239" t="s">
        <v>353</v>
      </c>
      <c r="C16" s="237">
        <v>14441054.749399999</v>
      </c>
      <c r="D16" s="240">
        <v>45421360.060000002</v>
      </c>
      <c r="E16" s="237">
        <v>69922382.894299999</v>
      </c>
      <c r="F16" s="237">
        <v>0</v>
      </c>
      <c r="G16" s="238">
        <v>34961191.447149999</v>
      </c>
    </row>
    <row r="17" spans="1:7">
      <c r="A17" s="235">
        <v>10</v>
      </c>
      <c r="B17" s="236" t="s">
        <v>354</v>
      </c>
      <c r="C17" s="237">
        <v>0</v>
      </c>
      <c r="D17" s="240">
        <v>0</v>
      </c>
      <c r="E17" s="237">
        <v>0</v>
      </c>
      <c r="F17" s="237">
        <v>0</v>
      </c>
      <c r="G17" s="238">
        <v>0</v>
      </c>
    </row>
    <row r="18" spans="1:7">
      <c r="A18" s="235">
        <v>11</v>
      </c>
      <c r="B18" s="236" t="s">
        <v>355</v>
      </c>
      <c r="C18" s="237">
        <v>203895</v>
      </c>
      <c r="D18" s="240">
        <v>56987998.787171967</v>
      </c>
      <c r="E18" s="237">
        <v>4374013.0350000001</v>
      </c>
      <c r="F18" s="237">
        <v>2217042.8603999992</v>
      </c>
      <c r="G18" s="238">
        <v>0</v>
      </c>
    </row>
    <row r="19" spans="1:7">
      <c r="A19" s="235">
        <v>12</v>
      </c>
      <c r="B19" s="239" t="s">
        <v>356</v>
      </c>
      <c r="C19" s="601">
        <v>0</v>
      </c>
      <c r="D19" s="240">
        <v>8092728.4735000003</v>
      </c>
      <c r="E19" s="237">
        <v>0</v>
      </c>
      <c r="F19" s="237">
        <v>0</v>
      </c>
      <c r="G19" s="238">
        <v>0</v>
      </c>
    </row>
    <row r="20" spans="1:7">
      <c r="A20" s="235">
        <v>13</v>
      </c>
      <c r="B20" s="239" t="s">
        <v>357</v>
      </c>
      <c r="C20" s="237">
        <v>203895</v>
      </c>
      <c r="D20" s="237">
        <v>48895270.313671969</v>
      </c>
      <c r="E20" s="237">
        <v>4374013.0350000001</v>
      </c>
      <c r="F20" s="237">
        <v>2217042.8603999992</v>
      </c>
      <c r="G20" s="238">
        <v>0</v>
      </c>
    </row>
    <row r="21" spans="1:7">
      <c r="A21" s="241">
        <v>14</v>
      </c>
      <c r="B21" s="242" t="s">
        <v>358</v>
      </c>
      <c r="C21" s="601"/>
      <c r="D21" s="601"/>
      <c r="E21" s="601"/>
      <c r="F21" s="601"/>
      <c r="G21" s="243">
        <v>1629925660.8939879</v>
      </c>
    </row>
    <row r="22" spans="1:7">
      <c r="A22" s="244"/>
      <c r="B22" s="245" t="s">
        <v>359</v>
      </c>
      <c r="C22" s="246"/>
      <c r="D22" s="247"/>
      <c r="E22" s="246"/>
      <c r="F22" s="246"/>
      <c r="G22" s="248"/>
    </row>
    <row r="23" spans="1:7">
      <c r="A23" s="235">
        <v>15</v>
      </c>
      <c r="B23" s="236" t="s">
        <v>360</v>
      </c>
      <c r="C23" s="249">
        <v>387167279.01880002</v>
      </c>
      <c r="D23" s="250">
        <v>351720986.10229999</v>
      </c>
      <c r="E23" s="249">
        <v>0</v>
      </c>
      <c r="F23" s="249">
        <v>0</v>
      </c>
      <c r="G23" s="238">
        <v>18212769.305114999</v>
      </c>
    </row>
    <row r="24" spans="1:7">
      <c r="A24" s="235">
        <v>16</v>
      </c>
      <c r="B24" s="236" t="s">
        <v>361</v>
      </c>
      <c r="C24" s="237">
        <v>201535.33</v>
      </c>
      <c r="D24" s="240">
        <v>118732837.49789998</v>
      </c>
      <c r="E24" s="237">
        <v>262582556.14299998</v>
      </c>
      <c r="F24" s="237">
        <v>937417137.6687001</v>
      </c>
      <c r="G24" s="238">
        <v>929612410.86873496</v>
      </c>
    </row>
    <row r="25" spans="1:7">
      <c r="A25" s="235">
        <v>17</v>
      </c>
      <c r="B25" s="239" t="s">
        <v>362</v>
      </c>
      <c r="C25" s="237">
        <v>0</v>
      </c>
      <c r="D25" s="240">
        <v>0</v>
      </c>
      <c r="E25" s="237">
        <v>0</v>
      </c>
      <c r="F25" s="237">
        <v>0</v>
      </c>
      <c r="G25" s="238">
        <v>0</v>
      </c>
    </row>
    <row r="26" spans="1:7" ht="26.25">
      <c r="A26" s="235">
        <v>18</v>
      </c>
      <c r="B26" s="239" t="s">
        <v>363</v>
      </c>
      <c r="C26" s="237">
        <v>0</v>
      </c>
      <c r="D26" s="240">
        <v>0</v>
      </c>
      <c r="E26" s="237">
        <v>349753.76</v>
      </c>
      <c r="F26" s="237">
        <v>0</v>
      </c>
      <c r="G26" s="238">
        <v>174876.88</v>
      </c>
    </row>
    <row r="27" spans="1:7">
      <c r="A27" s="235">
        <v>19</v>
      </c>
      <c r="B27" s="239" t="s">
        <v>364</v>
      </c>
      <c r="C27" s="237">
        <v>0</v>
      </c>
      <c r="D27" s="240">
        <v>89750664.921899989</v>
      </c>
      <c r="E27" s="237">
        <v>206958683.77269998</v>
      </c>
      <c r="F27" s="237">
        <v>770420535.23750007</v>
      </c>
      <c r="G27" s="238">
        <v>764336540.92355001</v>
      </c>
    </row>
    <row r="28" spans="1:7">
      <c r="A28" s="235">
        <v>20</v>
      </c>
      <c r="B28" s="251" t="s">
        <v>365</v>
      </c>
      <c r="C28" s="237">
        <v>0</v>
      </c>
      <c r="D28" s="240">
        <v>0</v>
      </c>
      <c r="E28" s="237">
        <v>0</v>
      </c>
      <c r="F28" s="237">
        <v>0</v>
      </c>
      <c r="G28" s="238">
        <v>0</v>
      </c>
    </row>
    <row r="29" spans="1:7">
      <c r="A29" s="235">
        <v>21</v>
      </c>
      <c r="B29" s="239" t="s">
        <v>366</v>
      </c>
      <c r="C29" s="237">
        <v>0</v>
      </c>
      <c r="D29" s="240">
        <v>26002314.455499999</v>
      </c>
      <c r="E29" s="237">
        <v>54187695.164800003</v>
      </c>
      <c r="F29" s="237">
        <v>165049009.90019998</v>
      </c>
      <c r="G29" s="238">
        <v>161602078.81601</v>
      </c>
    </row>
    <row r="30" spans="1:7">
      <c r="A30" s="235">
        <v>22</v>
      </c>
      <c r="B30" s="251" t="s">
        <v>365</v>
      </c>
      <c r="C30" s="237">
        <v>0</v>
      </c>
      <c r="D30" s="240">
        <v>7793981.6653000005</v>
      </c>
      <c r="E30" s="237">
        <v>14257504.0266</v>
      </c>
      <c r="F30" s="237">
        <v>56955476.638299994</v>
      </c>
      <c r="G30" s="238">
        <v>50013569.019274995</v>
      </c>
    </row>
    <row r="31" spans="1:7">
      <c r="A31" s="235">
        <v>23</v>
      </c>
      <c r="B31" s="239" t="s">
        <v>367</v>
      </c>
      <c r="C31" s="237">
        <v>201535.33</v>
      </c>
      <c r="D31" s="240">
        <v>2979858.1205000002</v>
      </c>
      <c r="E31" s="237">
        <v>1086423.4454999999</v>
      </c>
      <c r="F31" s="237">
        <v>1947592.531</v>
      </c>
      <c r="G31" s="238">
        <v>3498914.249175</v>
      </c>
    </row>
    <row r="32" spans="1:7">
      <c r="A32" s="235">
        <v>24</v>
      </c>
      <c r="B32" s="236" t="s">
        <v>368</v>
      </c>
      <c r="C32" s="237">
        <v>0</v>
      </c>
      <c r="D32" s="240">
        <v>0</v>
      </c>
      <c r="E32" s="237">
        <v>0</v>
      </c>
      <c r="F32" s="237">
        <v>0</v>
      </c>
      <c r="G32" s="238">
        <v>0</v>
      </c>
    </row>
    <row r="33" spans="1:7">
      <c r="A33" s="235">
        <v>25</v>
      </c>
      <c r="B33" s="236" t="s">
        <v>369</v>
      </c>
      <c r="C33" s="237">
        <v>5064104.6939220373</v>
      </c>
      <c r="D33" s="237">
        <v>35974381.087860845</v>
      </c>
      <c r="E33" s="237">
        <v>7881985.5343941106</v>
      </c>
      <c r="F33" s="237">
        <v>91897385.059492335</v>
      </c>
      <c r="G33" s="238">
        <v>117308148.89572184</v>
      </c>
    </row>
    <row r="34" spans="1:7">
      <c r="A34" s="235">
        <v>26</v>
      </c>
      <c r="B34" s="239" t="s">
        <v>370</v>
      </c>
      <c r="C34" s="601"/>
      <c r="D34" s="240">
        <v>8087218.3228000002</v>
      </c>
      <c r="E34" s="237">
        <v>0</v>
      </c>
      <c r="F34" s="237">
        <v>0</v>
      </c>
      <c r="G34" s="238">
        <v>8087218.3228000002</v>
      </c>
    </row>
    <row r="35" spans="1:7">
      <c r="A35" s="235">
        <v>27</v>
      </c>
      <c r="B35" s="239" t="s">
        <v>371</v>
      </c>
      <c r="C35" s="237">
        <v>5064104.6939220373</v>
      </c>
      <c r="D35" s="240">
        <v>27887162.765060842</v>
      </c>
      <c r="E35" s="237">
        <v>7881985.5343941106</v>
      </c>
      <c r="F35" s="237">
        <v>91897385.059492335</v>
      </c>
      <c r="G35" s="238">
        <v>109220930.57292184</v>
      </c>
    </row>
    <row r="36" spans="1:7">
      <c r="A36" s="235">
        <v>28</v>
      </c>
      <c r="B36" s="236" t="s">
        <v>372</v>
      </c>
      <c r="C36" s="237">
        <v>0</v>
      </c>
      <c r="D36" s="240">
        <v>90846004.263699979</v>
      </c>
      <c r="E36" s="237">
        <v>21003078.235199999</v>
      </c>
      <c r="F36" s="237">
        <v>43588355.100400001</v>
      </c>
      <c r="G36" s="238">
        <v>12755868.370395001</v>
      </c>
    </row>
    <row r="37" spans="1:7">
      <c r="A37" s="241">
        <v>29</v>
      </c>
      <c r="B37" s="242" t="s">
        <v>373</v>
      </c>
      <c r="C37" s="601"/>
      <c r="D37" s="601"/>
      <c r="E37" s="601"/>
      <c r="F37" s="601"/>
      <c r="G37" s="243">
        <v>1077889197.4399667</v>
      </c>
    </row>
    <row r="38" spans="1:7">
      <c r="A38" s="231"/>
      <c r="B38" s="252"/>
      <c r="C38" s="253"/>
      <c r="D38" s="253"/>
      <c r="E38" s="253"/>
      <c r="F38" s="253"/>
      <c r="G38" s="254"/>
    </row>
    <row r="39" spans="1:7" ht="15.75" thickBot="1">
      <c r="A39" s="255">
        <v>30</v>
      </c>
      <c r="B39" s="256" t="s">
        <v>374</v>
      </c>
      <c r="C39" s="169"/>
      <c r="D39" s="170"/>
      <c r="E39" s="170"/>
      <c r="F39" s="171"/>
      <c r="G39" s="257">
        <v>1.5121458353652042</v>
      </c>
    </row>
    <row r="42" spans="1:7" ht="39">
      <c r="B42" s="125" t="s">
        <v>375</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0" tint="-4.9989318521683403E-2"/>
  </sheetPr>
  <dimension ref="A1:H26"/>
  <sheetViews>
    <sheetView showGridLines="0" zoomScale="80" zoomScaleNormal="80" workbookViewId="0">
      <selection activeCell="C1" sqref="C1:H1048576"/>
    </sheetView>
  </sheetViews>
  <sheetFormatPr defaultColWidth="9.140625" defaultRowHeight="12.75"/>
  <cols>
    <col min="1" max="1" width="11.85546875" style="263" bestFit="1" customWidth="1"/>
    <col min="2" max="2" width="105.140625" style="263" bestFit="1" customWidth="1"/>
    <col min="3" max="4" width="15.85546875" style="263" bestFit="1" customWidth="1"/>
    <col min="5" max="5" width="17.7109375" style="263" bestFit="1" customWidth="1"/>
    <col min="6" max="6" width="15.85546875" style="263" bestFit="1" customWidth="1"/>
    <col min="7" max="7" width="19.85546875" style="263" bestFit="1" customWidth="1"/>
    <col min="8" max="8" width="17.42578125" style="263" bestFit="1" customWidth="1"/>
    <col min="9" max="16384" width="9.140625" style="263"/>
  </cols>
  <sheetData>
    <row r="1" spans="1:8" ht="13.5">
      <c r="A1" s="261" t="s">
        <v>30</v>
      </c>
      <c r="B1" s="334" t="str">
        <f>'Info '!C2</f>
        <v>JSC ProCredit Bank</v>
      </c>
    </row>
    <row r="2" spans="1:8">
      <c r="A2" s="261" t="s">
        <v>31</v>
      </c>
      <c r="B2" s="333">
        <f>'1. key ratios'!B2</f>
        <v>45930</v>
      </c>
    </row>
    <row r="3" spans="1:8">
      <c r="A3" s="262" t="s">
        <v>380</v>
      </c>
    </row>
    <row r="5" spans="1:8" ht="12" customHeight="1">
      <c r="A5" s="788" t="s">
        <v>381</v>
      </c>
      <c r="B5" s="789"/>
      <c r="C5" s="794" t="s">
        <v>382</v>
      </c>
      <c r="D5" s="795"/>
      <c r="E5" s="795"/>
      <c r="F5" s="795"/>
      <c r="G5" s="795"/>
      <c r="H5" s="796"/>
    </row>
    <row r="6" spans="1:8">
      <c r="A6" s="790"/>
      <c r="B6" s="791"/>
      <c r="C6" s="797"/>
      <c r="D6" s="798"/>
      <c r="E6" s="798"/>
      <c r="F6" s="798"/>
      <c r="G6" s="798"/>
      <c r="H6" s="799"/>
    </row>
    <row r="7" spans="1:8">
      <c r="A7" s="792"/>
      <c r="B7" s="793"/>
      <c r="C7" s="332" t="s">
        <v>383</v>
      </c>
      <c r="D7" s="332" t="s">
        <v>384</v>
      </c>
      <c r="E7" s="332" t="s">
        <v>385</v>
      </c>
      <c r="F7" s="332" t="s">
        <v>386</v>
      </c>
      <c r="G7" s="332" t="s">
        <v>387</v>
      </c>
      <c r="H7" s="332" t="s">
        <v>64</v>
      </c>
    </row>
    <row r="8" spans="1:8">
      <c r="A8" s="328">
        <v>1</v>
      </c>
      <c r="B8" s="327" t="s">
        <v>51</v>
      </c>
      <c r="C8" s="602">
        <v>300795947.49070001</v>
      </c>
      <c r="D8" s="602">
        <v>113540668.7801</v>
      </c>
      <c r="E8" s="602">
        <v>22354830.609999999</v>
      </c>
      <c r="F8" s="602">
        <v>0</v>
      </c>
      <c r="G8" s="602">
        <v>0</v>
      </c>
      <c r="H8" s="602">
        <v>436691446.88080001</v>
      </c>
    </row>
    <row r="9" spans="1:8">
      <c r="A9" s="328">
        <v>2</v>
      </c>
      <c r="B9" s="327" t="s">
        <v>52</v>
      </c>
      <c r="C9" s="602"/>
      <c r="D9" s="602">
        <v>0</v>
      </c>
      <c r="E9" s="602">
        <v>0</v>
      </c>
      <c r="F9" s="602">
        <v>0</v>
      </c>
      <c r="G9" s="602">
        <v>0</v>
      </c>
      <c r="H9" s="602">
        <v>0</v>
      </c>
    </row>
    <row r="10" spans="1:8">
      <c r="A10" s="328">
        <v>3</v>
      </c>
      <c r="B10" s="327" t="s">
        <v>152</v>
      </c>
      <c r="C10" s="602"/>
      <c r="D10" s="602">
        <v>0</v>
      </c>
      <c r="E10" s="602">
        <v>0</v>
      </c>
      <c r="F10" s="602">
        <v>0</v>
      </c>
      <c r="G10" s="602">
        <v>0</v>
      </c>
      <c r="H10" s="602">
        <v>0</v>
      </c>
    </row>
    <row r="11" spans="1:8">
      <c r="A11" s="328">
        <v>4</v>
      </c>
      <c r="B11" s="327" t="s">
        <v>53</v>
      </c>
      <c r="C11" s="602"/>
      <c r="D11" s="602">
        <v>0</v>
      </c>
      <c r="E11" s="602">
        <v>0</v>
      </c>
      <c r="F11" s="602">
        <v>0</v>
      </c>
      <c r="G11" s="602">
        <v>0</v>
      </c>
      <c r="H11" s="602">
        <v>0</v>
      </c>
    </row>
    <row r="12" spans="1:8">
      <c r="A12" s="328">
        <v>5</v>
      </c>
      <c r="B12" s="327" t="s">
        <v>54</v>
      </c>
      <c r="C12" s="602"/>
      <c r="D12" s="602">
        <v>0</v>
      </c>
      <c r="E12" s="602">
        <v>0</v>
      </c>
      <c r="F12" s="602">
        <v>0</v>
      </c>
      <c r="G12" s="602">
        <v>0</v>
      </c>
      <c r="H12" s="602">
        <v>0</v>
      </c>
    </row>
    <row r="13" spans="1:8">
      <c r="A13" s="328">
        <v>6</v>
      </c>
      <c r="B13" s="327" t="s">
        <v>55</v>
      </c>
      <c r="C13" s="602">
        <v>28959354.293909013</v>
      </c>
      <c r="D13" s="602">
        <v>210070985.07690001</v>
      </c>
      <c r="E13" s="602">
        <v>0</v>
      </c>
      <c r="F13" s="602">
        <v>0</v>
      </c>
      <c r="G13" s="602">
        <v>0</v>
      </c>
      <c r="H13" s="602">
        <v>239030339.37080902</v>
      </c>
    </row>
    <row r="14" spans="1:8">
      <c r="A14" s="328">
        <v>7</v>
      </c>
      <c r="B14" s="327" t="s">
        <v>56</v>
      </c>
      <c r="C14" s="602"/>
      <c r="D14" s="602">
        <v>252469499.2291573</v>
      </c>
      <c r="E14" s="602">
        <v>268680499.17849678</v>
      </c>
      <c r="F14" s="602">
        <v>378303066.4387241</v>
      </c>
      <c r="G14" s="602">
        <v>1651904.5852999999</v>
      </c>
      <c r="H14" s="602">
        <v>901104969.43167806</v>
      </c>
    </row>
    <row r="15" spans="1:8">
      <c r="A15" s="328">
        <v>8</v>
      </c>
      <c r="B15" s="329" t="s">
        <v>57</v>
      </c>
      <c r="C15" s="602"/>
      <c r="D15" s="602">
        <v>72955783.539877519</v>
      </c>
      <c r="E15" s="602">
        <v>154599829.62931901</v>
      </c>
      <c r="F15" s="602">
        <v>175562615.86748245</v>
      </c>
      <c r="G15" s="602">
        <v>3692.14</v>
      </c>
      <c r="H15" s="602">
        <v>403121921.17667902</v>
      </c>
    </row>
    <row r="16" spans="1:8">
      <c r="A16" s="328">
        <v>9</v>
      </c>
      <c r="B16" s="327" t="s">
        <v>58</v>
      </c>
      <c r="C16" s="602"/>
      <c r="D16" s="602">
        <v>19537807.723865185</v>
      </c>
      <c r="E16" s="602">
        <v>27634792.312484842</v>
      </c>
      <c r="F16" s="602">
        <v>41269918.464693718</v>
      </c>
      <c r="G16" s="602">
        <v>229.79</v>
      </c>
      <c r="H16" s="602">
        <v>88442748.291043743</v>
      </c>
    </row>
    <row r="17" spans="1:8">
      <c r="A17" s="328">
        <v>10</v>
      </c>
      <c r="B17" s="331" t="s">
        <v>395</v>
      </c>
      <c r="C17" s="602"/>
      <c r="D17" s="602">
        <v>376630.24390000006</v>
      </c>
      <c r="E17" s="602">
        <v>1243926.3355999999</v>
      </c>
      <c r="F17" s="602">
        <v>402332.3922</v>
      </c>
      <c r="G17" s="602">
        <v>1654911.3452999999</v>
      </c>
      <c r="H17" s="602">
        <v>3677800.3169999998</v>
      </c>
    </row>
    <row r="18" spans="1:8">
      <c r="A18" s="328">
        <v>11</v>
      </c>
      <c r="B18" s="327" t="s">
        <v>60</v>
      </c>
      <c r="C18" s="602"/>
      <c r="D18" s="602">
        <v>0</v>
      </c>
      <c r="E18" s="602">
        <v>0</v>
      </c>
      <c r="F18" s="602">
        <v>0</v>
      </c>
      <c r="G18" s="602">
        <v>4024941.15</v>
      </c>
      <c r="H18" s="602">
        <v>4024941.15</v>
      </c>
    </row>
    <row r="19" spans="1:8">
      <c r="A19" s="328">
        <v>12</v>
      </c>
      <c r="B19" s="327" t="s">
        <v>61</v>
      </c>
      <c r="C19" s="602"/>
      <c r="D19" s="602">
        <v>0</v>
      </c>
      <c r="E19" s="602">
        <v>0</v>
      </c>
      <c r="F19" s="602">
        <v>0</v>
      </c>
      <c r="G19" s="602">
        <v>0</v>
      </c>
      <c r="H19" s="602">
        <v>0</v>
      </c>
    </row>
    <row r="20" spans="1:8">
      <c r="A20" s="330">
        <v>13</v>
      </c>
      <c r="B20" s="329" t="s">
        <v>144</v>
      </c>
      <c r="C20" s="602"/>
      <c r="D20" s="602">
        <v>0</v>
      </c>
      <c r="E20" s="602">
        <v>0</v>
      </c>
      <c r="F20" s="602">
        <v>0</v>
      </c>
      <c r="G20" s="602">
        <v>0</v>
      </c>
      <c r="H20" s="602">
        <v>0</v>
      </c>
    </row>
    <row r="21" spans="1:8">
      <c r="A21" s="328">
        <v>14</v>
      </c>
      <c r="B21" s="327" t="s">
        <v>63</v>
      </c>
      <c r="C21" s="602">
        <v>59027132.859999999</v>
      </c>
      <c r="D21" s="602">
        <v>1127674.5921989148</v>
      </c>
      <c r="E21" s="602">
        <v>4243.1352711373247</v>
      </c>
      <c r="F21" s="602">
        <v>0</v>
      </c>
      <c r="G21" s="602">
        <v>57662903.355078951</v>
      </c>
      <c r="H21" s="602">
        <v>117821953.94254901</v>
      </c>
    </row>
    <row r="22" spans="1:8">
      <c r="A22" s="326">
        <v>15</v>
      </c>
      <c r="B22" s="325" t="s">
        <v>64</v>
      </c>
      <c r="C22" s="602">
        <v>388782434.64460903</v>
      </c>
      <c r="D22" s="602">
        <v>669702418.94209898</v>
      </c>
      <c r="E22" s="602">
        <v>473274194.8655718</v>
      </c>
      <c r="F22" s="602">
        <v>595135600.77090025</v>
      </c>
      <c r="G22" s="602">
        <v>63343671.020378947</v>
      </c>
      <c r="H22" s="602">
        <v>2190238320.2435589</v>
      </c>
    </row>
    <row r="26" spans="1:8" ht="25.5">
      <c r="B26" s="266"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0" tint="-4.9989318521683403E-2"/>
  </sheetPr>
  <dimension ref="A1:H26"/>
  <sheetViews>
    <sheetView showGridLines="0" zoomScale="80" zoomScaleNormal="80" workbookViewId="0">
      <selection activeCell="B26" sqref="B26"/>
    </sheetView>
  </sheetViews>
  <sheetFormatPr defaultColWidth="9.140625" defaultRowHeight="12.75"/>
  <cols>
    <col min="1" max="1" width="11.85546875" style="335" bestFit="1" customWidth="1"/>
    <col min="2" max="2" width="86.85546875" style="263" customWidth="1"/>
    <col min="3" max="4" width="31.5703125" style="263" customWidth="1"/>
    <col min="5" max="5" width="15.140625" style="263" bestFit="1" customWidth="1"/>
    <col min="6" max="6" width="11.85546875" style="263" bestFit="1" customWidth="1"/>
    <col min="7" max="7" width="21.5703125" style="263" bestFit="1" customWidth="1"/>
    <col min="8" max="8" width="41.42578125" style="263" customWidth="1"/>
    <col min="9" max="16384" width="9.140625" style="263"/>
  </cols>
  <sheetData>
    <row r="1" spans="1:8" ht="13.5">
      <c r="A1" s="261" t="s">
        <v>30</v>
      </c>
      <c r="B1" s="334" t="str">
        <f>'Info '!C2</f>
        <v>JSC ProCredit Bank</v>
      </c>
      <c r="C1" s="347"/>
      <c r="D1" s="347"/>
      <c r="E1" s="347"/>
      <c r="F1" s="347"/>
      <c r="G1" s="347"/>
      <c r="H1" s="347"/>
    </row>
    <row r="2" spans="1:8">
      <c r="A2" s="261" t="s">
        <v>31</v>
      </c>
      <c r="B2" s="333">
        <f>'1. key ratios'!B2</f>
        <v>45930</v>
      </c>
      <c r="C2" s="347"/>
      <c r="D2" s="347"/>
      <c r="E2" s="347"/>
      <c r="F2" s="347"/>
      <c r="G2" s="347"/>
      <c r="H2" s="347"/>
    </row>
    <row r="3" spans="1:8">
      <c r="A3" s="262" t="s">
        <v>388</v>
      </c>
      <c r="B3" s="347"/>
      <c r="C3" s="347"/>
      <c r="D3" s="347"/>
      <c r="E3" s="347"/>
      <c r="F3" s="347"/>
      <c r="G3" s="347"/>
      <c r="H3" s="347"/>
    </row>
    <row r="4" spans="1:8">
      <c r="A4" s="348"/>
      <c r="B4" s="347"/>
      <c r="C4" s="346" t="s">
        <v>0</v>
      </c>
      <c r="D4" s="346" t="s">
        <v>1</v>
      </c>
      <c r="E4" s="346" t="s">
        <v>2</v>
      </c>
      <c r="F4" s="346" t="s">
        <v>3</v>
      </c>
      <c r="G4" s="346" t="s">
        <v>4</v>
      </c>
      <c r="H4" s="346" t="s">
        <v>5</v>
      </c>
    </row>
    <row r="5" spans="1:8" ht="33.950000000000003" customHeight="1">
      <c r="A5" s="788" t="s">
        <v>389</v>
      </c>
      <c r="B5" s="789"/>
      <c r="C5" s="802" t="s">
        <v>390</v>
      </c>
      <c r="D5" s="802"/>
      <c r="E5" s="802" t="s">
        <v>627</v>
      </c>
      <c r="F5" s="800" t="s">
        <v>391</v>
      </c>
      <c r="G5" s="800" t="s">
        <v>392</v>
      </c>
      <c r="H5" s="344" t="s">
        <v>626</v>
      </c>
    </row>
    <row r="6" spans="1:8" ht="25.5">
      <c r="A6" s="792"/>
      <c r="B6" s="793"/>
      <c r="C6" s="345" t="s">
        <v>393</v>
      </c>
      <c r="D6" s="345" t="s">
        <v>394</v>
      </c>
      <c r="E6" s="802"/>
      <c r="F6" s="801"/>
      <c r="G6" s="801"/>
      <c r="H6" s="344" t="s">
        <v>625</v>
      </c>
    </row>
    <row r="7" spans="1:8">
      <c r="A7" s="342">
        <v>1</v>
      </c>
      <c r="B7" s="327" t="s">
        <v>51</v>
      </c>
      <c r="C7" s="604"/>
      <c r="D7" s="604">
        <v>436765896.89749998</v>
      </c>
      <c r="E7" s="604">
        <v>74450.277400000006</v>
      </c>
      <c r="F7" s="604"/>
      <c r="G7" s="604"/>
      <c r="H7" s="605">
        <v>436691446.62009996</v>
      </c>
    </row>
    <row r="8" spans="1:8">
      <c r="A8" s="342">
        <v>2</v>
      </c>
      <c r="B8" s="327" t="s">
        <v>52</v>
      </c>
      <c r="C8" s="604"/>
      <c r="D8" s="604"/>
      <c r="E8" s="604"/>
      <c r="F8" s="604"/>
      <c r="G8" s="604"/>
      <c r="H8" s="605">
        <v>0</v>
      </c>
    </row>
    <row r="9" spans="1:8">
      <c r="A9" s="342">
        <v>3</v>
      </c>
      <c r="B9" s="327" t="s">
        <v>152</v>
      </c>
      <c r="C9" s="604"/>
      <c r="D9" s="604"/>
      <c r="E9" s="604"/>
      <c r="F9" s="604"/>
      <c r="G9" s="604"/>
      <c r="H9" s="605">
        <v>0</v>
      </c>
    </row>
    <row r="10" spans="1:8">
      <c r="A10" s="342">
        <v>4</v>
      </c>
      <c r="B10" s="327" t="s">
        <v>53</v>
      </c>
      <c r="C10" s="604"/>
      <c r="D10" s="604"/>
      <c r="E10" s="604"/>
      <c r="F10" s="604"/>
      <c r="G10" s="604"/>
      <c r="H10" s="605">
        <v>0</v>
      </c>
    </row>
    <row r="11" spans="1:8">
      <c r="A11" s="342">
        <v>5</v>
      </c>
      <c r="B11" s="327" t="s">
        <v>54</v>
      </c>
      <c r="C11" s="604"/>
      <c r="D11" s="604"/>
      <c r="E11" s="604"/>
      <c r="F11" s="604"/>
      <c r="G11" s="604"/>
      <c r="H11" s="605">
        <v>0</v>
      </c>
    </row>
    <row r="12" spans="1:8">
      <c r="A12" s="342">
        <v>6</v>
      </c>
      <c r="B12" s="327" t="s">
        <v>55</v>
      </c>
      <c r="C12" s="604"/>
      <c r="D12" s="604">
        <v>239031106.692</v>
      </c>
      <c r="E12" s="604">
        <v>767.32339999999999</v>
      </c>
      <c r="F12" s="604"/>
      <c r="G12" s="604"/>
      <c r="H12" s="605">
        <v>239030339.36860001</v>
      </c>
    </row>
    <row r="13" spans="1:8">
      <c r="A13" s="342">
        <v>7</v>
      </c>
      <c r="B13" s="327" t="s">
        <v>56</v>
      </c>
      <c r="C13" s="604">
        <v>28260682.3398</v>
      </c>
      <c r="D13" s="604">
        <v>895568663.62179995</v>
      </c>
      <c r="E13" s="604">
        <v>22724376.529899999</v>
      </c>
      <c r="F13" s="604"/>
      <c r="G13" s="604"/>
      <c r="H13" s="605">
        <v>901104969.43169999</v>
      </c>
    </row>
    <row r="14" spans="1:8">
      <c r="A14" s="342">
        <v>8</v>
      </c>
      <c r="B14" s="329" t="s">
        <v>57</v>
      </c>
      <c r="C14" s="604">
        <v>4876125.9338999996</v>
      </c>
      <c r="D14" s="604">
        <v>403620193.20099998</v>
      </c>
      <c r="E14" s="604">
        <v>5374397.9582000002</v>
      </c>
      <c r="F14" s="604"/>
      <c r="G14" s="604">
        <v>827020.9195679999</v>
      </c>
      <c r="H14" s="605">
        <v>403121921.1767</v>
      </c>
    </row>
    <row r="15" spans="1:8">
      <c r="A15" s="342">
        <v>9</v>
      </c>
      <c r="B15" s="327" t="s">
        <v>58</v>
      </c>
      <c r="C15" s="604">
        <v>934171.16390000004</v>
      </c>
      <c r="D15" s="604">
        <v>88712604.382799998</v>
      </c>
      <c r="E15" s="604">
        <v>1204027.2557000001</v>
      </c>
      <c r="F15" s="604"/>
      <c r="G15" s="604"/>
      <c r="H15" s="605">
        <v>88442748.290999994</v>
      </c>
    </row>
    <row r="16" spans="1:8">
      <c r="A16" s="342">
        <v>10</v>
      </c>
      <c r="B16" s="331" t="s">
        <v>395</v>
      </c>
      <c r="C16" s="604">
        <v>20796412.737799998</v>
      </c>
      <c r="D16" s="604"/>
      <c r="E16" s="604">
        <v>17118612.4208</v>
      </c>
      <c r="F16" s="604"/>
      <c r="G16" s="604"/>
      <c r="H16" s="605">
        <v>3677800.3169999979</v>
      </c>
    </row>
    <row r="17" spans="1:8">
      <c r="A17" s="342">
        <v>11</v>
      </c>
      <c r="B17" s="327" t="s">
        <v>60</v>
      </c>
      <c r="C17" s="604"/>
      <c r="D17" s="604">
        <v>4024941.15</v>
      </c>
      <c r="E17" s="604">
        <v>0</v>
      </c>
      <c r="F17" s="604"/>
      <c r="G17" s="604"/>
      <c r="H17" s="605">
        <v>4024941.15</v>
      </c>
    </row>
    <row r="18" spans="1:8">
      <c r="A18" s="342">
        <v>12</v>
      </c>
      <c r="B18" s="327" t="s">
        <v>61</v>
      </c>
      <c r="C18" s="604"/>
      <c r="D18" s="604"/>
      <c r="E18" s="604"/>
      <c r="F18" s="604"/>
      <c r="G18" s="604"/>
      <c r="H18" s="605">
        <v>0</v>
      </c>
    </row>
    <row r="19" spans="1:8">
      <c r="A19" s="343">
        <v>13</v>
      </c>
      <c r="B19" s="329" t="s">
        <v>144</v>
      </c>
      <c r="C19" s="604"/>
      <c r="D19" s="604"/>
      <c r="E19" s="604"/>
      <c r="F19" s="604"/>
      <c r="G19" s="604"/>
      <c r="H19" s="605">
        <v>0</v>
      </c>
    </row>
    <row r="20" spans="1:8">
      <c r="A20" s="342">
        <v>14</v>
      </c>
      <c r="B20" s="327" t="s">
        <v>63</v>
      </c>
      <c r="C20" s="604"/>
      <c r="D20" s="604">
        <v>117839812.9409</v>
      </c>
      <c r="E20" s="604">
        <v>17859.006099999999</v>
      </c>
      <c r="F20" s="604"/>
      <c r="G20" s="604">
        <v>969943.22</v>
      </c>
      <c r="H20" s="605">
        <v>117821953.9348</v>
      </c>
    </row>
    <row r="21" spans="1:8" s="339" customFormat="1">
      <c r="A21" s="341">
        <v>15</v>
      </c>
      <c r="B21" s="340" t="s">
        <v>64</v>
      </c>
      <c r="C21" s="606">
        <v>34070979.437600002</v>
      </c>
      <c r="D21" s="606">
        <v>2185563218.8860002</v>
      </c>
      <c r="E21" s="606">
        <v>29395878.350699998</v>
      </c>
      <c r="F21" s="606">
        <v>0</v>
      </c>
      <c r="G21" s="606">
        <v>1796964.1395679999</v>
      </c>
      <c r="H21" s="605">
        <v>2190238319.9728994</v>
      </c>
    </row>
    <row r="22" spans="1:8">
      <c r="A22" s="338">
        <v>16</v>
      </c>
      <c r="B22" s="337" t="s">
        <v>396</v>
      </c>
      <c r="C22" s="604">
        <v>34070979.437600002</v>
      </c>
      <c r="D22" s="604">
        <v>1387901461.2056</v>
      </c>
      <c r="E22" s="604">
        <v>29302801.743799999</v>
      </c>
      <c r="F22" s="604">
        <v>0</v>
      </c>
      <c r="G22" s="604">
        <v>827020.9195679999</v>
      </c>
      <c r="H22" s="605">
        <v>1392669638.8994</v>
      </c>
    </row>
    <row r="23" spans="1:8">
      <c r="A23" s="338">
        <v>17</v>
      </c>
      <c r="B23" s="337" t="s">
        <v>397</v>
      </c>
      <c r="C23" s="604"/>
      <c r="D23" s="604">
        <v>121108413.25</v>
      </c>
      <c r="E23" s="604">
        <v>32393.49</v>
      </c>
      <c r="F23" s="604"/>
      <c r="G23" s="604"/>
      <c r="H23" s="605">
        <v>121076019.76000001</v>
      </c>
    </row>
    <row r="26" spans="1:8" ht="42.6" customHeight="1">
      <c r="B26" s="266"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0" tint="-4.9989318521683403E-2"/>
  </sheetPr>
  <dimension ref="A1:H36"/>
  <sheetViews>
    <sheetView showGridLines="0" zoomScale="80" zoomScaleNormal="80" workbookViewId="0">
      <selection activeCell="C7" sqref="C7:H34"/>
    </sheetView>
  </sheetViews>
  <sheetFormatPr defaultColWidth="9.140625" defaultRowHeight="12.75"/>
  <cols>
    <col min="1" max="1" width="11" style="263" bestFit="1" customWidth="1"/>
    <col min="2" max="2" width="93.42578125" style="263" customWidth="1"/>
    <col min="3" max="4" width="35" style="263" customWidth="1"/>
    <col min="5" max="5" width="15.140625" style="263" bestFit="1" customWidth="1"/>
    <col min="6" max="6" width="11.85546875" style="263" bestFit="1" customWidth="1"/>
    <col min="7" max="7" width="22" style="263" customWidth="1"/>
    <col min="8" max="8" width="19.85546875" style="263" customWidth="1"/>
    <col min="9" max="16384" width="9.140625" style="263"/>
  </cols>
  <sheetData>
    <row r="1" spans="1:8" ht="13.5">
      <c r="A1" s="261" t="s">
        <v>30</v>
      </c>
      <c r="B1" s="334" t="str">
        <f>'Info '!C2</f>
        <v>JSC ProCredit Bank</v>
      </c>
      <c r="C1" s="347"/>
      <c r="D1" s="347"/>
      <c r="E1" s="347"/>
      <c r="F1" s="347"/>
      <c r="G1" s="347"/>
      <c r="H1" s="347"/>
    </row>
    <row r="2" spans="1:8">
      <c r="A2" s="261" t="s">
        <v>31</v>
      </c>
      <c r="B2" s="333">
        <f>'1. key ratios'!B2</f>
        <v>45930</v>
      </c>
      <c r="C2" s="347"/>
      <c r="D2" s="347"/>
      <c r="E2" s="347"/>
      <c r="F2" s="347"/>
      <c r="G2" s="347"/>
      <c r="H2" s="347"/>
    </row>
    <row r="3" spans="1:8">
      <c r="A3" s="262" t="s">
        <v>398</v>
      </c>
      <c r="B3" s="347"/>
      <c r="C3" s="347"/>
      <c r="D3" s="347"/>
      <c r="E3" s="347"/>
      <c r="F3" s="347"/>
      <c r="G3" s="347"/>
      <c r="H3" s="347"/>
    </row>
    <row r="4" spans="1:8">
      <c r="A4" s="348"/>
      <c r="B4" s="347"/>
      <c r="C4" s="346" t="s">
        <v>0</v>
      </c>
      <c r="D4" s="346" t="s">
        <v>1</v>
      </c>
      <c r="E4" s="346" t="s">
        <v>2</v>
      </c>
      <c r="F4" s="346" t="s">
        <v>3</v>
      </c>
      <c r="G4" s="346" t="s">
        <v>4</v>
      </c>
      <c r="H4" s="346" t="s">
        <v>5</v>
      </c>
    </row>
    <row r="5" spans="1:8" ht="41.45" customHeight="1">
      <c r="A5" s="788" t="s">
        <v>389</v>
      </c>
      <c r="B5" s="789"/>
      <c r="C5" s="802" t="s">
        <v>390</v>
      </c>
      <c r="D5" s="802"/>
      <c r="E5" s="802" t="s">
        <v>627</v>
      </c>
      <c r="F5" s="800" t="s">
        <v>391</v>
      </c>
      <c r="G5" s="800" t="s">
        <v>392</v>
      </c>
      <c r="H5" s="344" t="s">
        <v>626</v>
      </c>
    </row>
    <row r="6" spans="1:8" ht="25.5">
      <c r="A6" s="792"/>
      <c r="B6" s="793"/>
      <c r="C6" s="345" t="s">
        <v>393</v>
      </c>
      <c r="D6" s="345" t="s">
        <v>394</v>
      </c>
      <c r="E6" s="802"/>
      <c r="F6" s="801"/>
      <c r="G6" s="801"/>
      <c r="H6" s="344" t="s">
        <v>625</v>
      </c>
    </row>
    <row r="7" spans="1:8">
      <c r="A7" s="336">
        <v>1</v>
      </c>
      <c r="B7" s="351" t="s">
        <v>486</v>
      </c>
      <c r="C7" s="604"/>
      <c r="D7" s="604">
        <v>437710310.69919997</v>
      </c>
      <c r="E7" s="604">
        <v>103680.86500000001</v>
      </c>
      <c r="F7" s="604"/>
      <c r="G7" s="604"/>
      <c r="H7" s="605">
        <v>437606629.83419997</v>
      </c>
    </row>
    <row r="8" spans="1:8">
      <c r="A8" s="336">
        <v>2</v>
      </c>
      <c r="B8" s="351" t="s">
        <v>399</v>
      </c>
      <c r="C8" s="604"/>
      <c r="D8" s="604">
        <v>249388501.97729999</v>
      </c>
      <c r="E8" s="604">
        <v>162369.08040000001</v>
      </c>
      <c r="F8" s="604"/>
      <c r="G8" s="604"/>
      <c r="H8" s="605">
        <v>249226132.8969</v>
      </c>
    </row>
    <row r="9" spans="1:8">
      <c r="A9" s="336">
        <v>3</v>
      </c>
      <c r="B9" s="351" t="s">
        <v>400</v>
      </c>
      <c r="C9" s="604"/>
      <c r="D9" s="604"/>
      <c r="E9" s="604"/>
      <c r="F9" s="604"/>
      <c r="G9" s="604"/>
      <c r="H9" s="605">
        <v>0</v>
      </c>
    </row>
    <row r="10" spans="1:8">
      <c r="A10" s="336">
        <v>4</v>
      </c>
      <c r="B10" s="351" t="s">
        <v>487</v>
      </c>
      <c r="C10" s="604"/>
      <c r="D10" s="604">
        <v>51525000.216499999</v>
      </c>
      <c r="E10" s="604">
        <v>275834.00410000002</v>
      </c>
      <c r="F10" s="604"/>
      <c r="G10" s="604"/>
      <c r="H10" s="605">
        <v>51249166.212399997</v>
      </c>
    </row>
    <row r="11" spans="1:8">
      <c r="A11" s="336">
        <v>5</v>
      </c>
      <c r="B11" s="351" t="s">
        <v>401</v>
      </c>
      <c r="C11" s="604"/>
      <c r="D11" s="604">
        <v>167061599.81040001</v>
      </c>
      <c r="E11" s="604">
        <v>842097.23829999997</v>
      </c>
      <c r="F11" s="604"/>
      <c r="G11" s="604"/>
      <c r="H11" s="605">
        <v>166219502.57210001</v>
      </c>
    </row>
    <row r="12" spans="1:8">
      <c r="A12" s="336">
        <v>6</v>
      </c>
      <c r="B12" s="351" t="s">
        <v>402</v>
      </c>
      <c r="C12" s="604">
        <v>4823307.7214000002</v>
      </c>
      <c r="D12" s="604">
        <v>29242583.863000002</v>
      </c>
      <c r="E12" s="604">
        <v>4556058.1634999998</v>
      </c>
      <c r="F12" s="604"/>
      <c r="G12" s="604">
        <v>325.70999999999998</v>
      </c>
      <c r="H12" s="605">
        <v>29509833.420899998</v>
      </c>
    </row>
    <row r="13" spans="1:8">
      <c r="A13" s="336">
        <v>7</v>
      </c>
      <c r="B13" s="351" t="s">
        <v>403</v>
      </c>
      <c r="C13" s="604">
        <v>481646.2684</v>
      </c>
      <c r="D13" s="604">
        <v>160083445.45289999</v>
      </c>
      <c r="E13" s="604">
        <v>772832.61239999998</v>
      </c>
      <c r="F13" s="604"/>
      <c r="G13" s="604"/>
      <c r="H13" s="605">
        <v>159792259.10890001</v>
      </c>
    </row>
    <row r="14" spans="1:8">
      <c r="A14" s="336">
        <v>8</v>
      </c>
      <c r="B14" s="351" t="s">
        <v>404</v>
      </c>
      <c r="C14" s="604">
        <v>432746.57939999999</v>
      </c>
      <c r="D14" s="604">
        <v>101164862.5552</v>
      </c>
      <c r="E14" s="604">
        <v>480024.1998</v>
      </c>
      <c r="F14" s="604"/>
      <c r="G14" s="604">
        <v>776646.73956799996</v>
      </c>
      <c r="H14" s="605">
        <v>101117584.9348</v>
      </c>
    </row>
    <row r="15" spans="1:8">
      <c r="A15" s="336">
        <v>9</v>
      </c>
      <c r="B15" s="351" t="s">
        <v>405</v>
      </c>
      <c r="C15" s="604">
        <v>13108690.169199999</v>
      </c>
      <c r="D15" s="604">
        <v>107516191.7281</v>
      </c>
      <c r="E15" s="604">
        <v>9185679.0175000001</v>
      </c>
      <c r="F15" s="604"/>
      <c r="G15" s="604"/>
      <c r="H15" s="605">
        <v>111439202.87980001</v>
      </c>
    </row>
    <row r="16" spans="1:8">
      <c r="A16" s="336">
        <v>10</v>
      </c>
      <c r="B16" s="351" t="s">
        <v>406</v>
      </c>
      <c r="C16" s="604"/>
      <c r="D16" s="604">
        <v>119589738.9887</v>
      </c>
      <c r="E16" s="604">
        <v>271771.65759999998</v>
      </c>
      <c r="F16" s="604"/>
      <c r="G16" s="604"/>
      <c r="H16" s="605">
        <v>119317967.3311</v>
      </c>
    </row>
    <row r="17" spans="1:8">
      <c r="A17" s="336">
        <v>11</v>
      </c>
      <c r="B17" s="351" t="s">
        <v>407</v>
      </c>
      <c r="C17" s="604">
        <v>113365.93</v>
      </c>
      <c r="D17" s="604">
        <v>13914257.817399999</v>
      </c>
      <c r="E17" s="604">
        <v>127401.1534</v>
      </c>
      <c r="F17" s="604"/>
      <c r="G17" s="604"/>
      <c r="H17" s="605">
        <v>13900222.593999999</v>
      </c>
    </row>
    <row r="18" spans="1:8">
      <c r="A18" s="336">
        <v>12</v>
      </c>
      <c r="B18" s="351" t="s">
        <v>408</v>
      </c>
      <c r="C18" s="604">
        <v>94142.43</v>
      </c>
      <c r="D18" s="604">
        <v>89431262.124899998</v>
      </c>
      <c r="E18" s="604">
        <v>382227.15470000001</v>
      </c>
      <c r="F18" s="604"/>
      <c r="G18" s="604"/>
      <c r="H18" s="605">
        <v>89143177.400200009</v>
      </c>
    </row>
    <row r="19" spans="1:8">
      <c r="A19" s="336">
        <v>13</v>
      </c>
      <c r="B19" s="351" t="s">
        <v>409</v>
      </c>
      <c r="C19" s="604">
        <v>97668.99</v>
      </c>
      <c r="D19" s="604">
        <v>69488533.316499993</v>
      </c>
      <c r="E19" s="604">
        <v>303829.3529</v>
      </c>
      <c r="F19" s="604"/>
      <c r="G19" s="604"/>
      <c r="H19" s="605">
        <v>69282372.953599989</v>
      </c>
    </row>
    <row r="20" spans="1:8">
      <c r="A20" s="336">
        <v>14</v>
      </c>
      <c r="B20" s="351" t="s">
        <v>410</v>
      </c>
      <c r="C20" s="604">
        <v>5078102.1127000004</v>
      </c>
      <c r="D20" s="604">
        <v>53148404.375299998</v>
      </c>
      <c r="E20" s="604">
        <v>3651012.3733000001</v>
      </c>
      <c r="F20" s="604"/>
      <c r="G20" s="604"/>
      <c r="H20" s="605">
        <v>54575494.114699997</v>
      </c>
    </row>
    <row r="21" spans="1:8">
      <c r="A21" s="336">
        <v>15</v>
      </c>
      <c r="B21" s="351" t="s">
        <v>411</v>
      </c>
      <c r="C21" s="604">
        <v>123199.12519999999</v>
      </c>
      <c r="D21" s="604">
        <v>17391844.030499998</v>
      </c>
      <c r="E21" s="604">
        <v>158748.76269999999</v>
      </c>
      <c r="F21" s="604"/>
      <c r="G21" s="604"/>
      <c r="H21" s="605">
        <v>17356294.392999999</v>
      </c>
    </row>
    <row r="22" spans="1:8">
      <c r="A22" s="336">
        <v>16</v>
      </c>
      <c r="B22" s="351" t="s">
        <v>412</v>
      </c>
      <c r="C22" s="604"/>
      <c r="D22" s="604">
        <v>1000479.0527999999</v>
      </c>
      <c r="E22" s="604">
        <v>6820.6935999999996</v>
      </c>
      <c r="F22" s="604"/>
      <c r="G22" s="604"/>
      <c r="H22" s="605">
        <v>993658.35919999995</v>
      </c>
    </row>
    <row r="23" spans="1:8">
      <c r="A23" s="336">
        <v>17</v>
      </c>
      <c r="B23" s="351" t="s">
        <v>490</v>
      </c>
      <c r="C23" s="604"/>
      <c r="D23" s="604">
        <v>1453823.8577000001</v>
      </c>
      <c r="E23" s="604">
        <v>2856.9227000000001</v>
      </c>
      <c r="F23" s="604"/>
      <c r="G23" s="604"/>
      <c r="H23" s="605">
        <v>1450966.9350000001</v>
      </c>
    </row>
    <row r="24" spans="1:8">
      <c r="A24" s="336">
        <v>18</v>
      </c>
      <c r="B24" s="351" t="s">
        <v>413</v>
      </c>
      <c r="C24" s="604"/>
      <c r="D24" s="604">
        <v>9406265.3673999999</v>
      </c>
      <c r="E24" s="604">
        <v>48464.722500000003</v>
      </c>
      <c r="F24" s="604"/>
      <c r="G24" s="604"/>
      <c r="H24" s="605">
        <v>9357800.6448999997</v>
      </c>
    </row>
    <row r="25" spans="1:8">
      <c r="A25" s="336">
        <v>19</v>
      </c>
      <c r="B25" s="351" t="s">
        <v>414</v>
      </c>
      <c r="C25" s="604"/>
      <c r="D25" s="604">
        <v>2344677.463</v>
      </c>
      <c r="E25" s="604">
        <v>2061.5385000000001</v>
      </c>
      <c r="F25" s="604"/>
      <c r="G25" s="604"/>
      <c r="H25" s="605">
        <v>2342615.9245000002</v>
      </c>
    </row>
    <row r="26" spans="1:8">
      <c r="A26" s="336">
        <v>20</v>
      </c>
      <c r="B26" s="351" t="s">
        <v>489</v>
      </c>
      <c r="C26" s="604"/>
      <c r="D26" s="604">
        <v>64275710.1677</v>
      </c>
      <c r="E26" s="604">
        <v>114901.64750000001</v>
      </c>
      <c r="F26" s="604"/>
      <c r="G26" s="604"/>
      <c r="H26" s="605">
        <v>64160808.520199999</v>
      </c>
    </row>
    <row r="27" spans="1:8">
      <c r="A27" s="336">
        <v>21</v>
      </c>
      <c r="B27" s="351" t="s">
        <v>415</v>
      </c>
      <c r="C27" s="604">
        <v>26010.069599999999</v>
      </c>
      <c r="D27" s="604">
        <v>33279131.724599998</v>
      </c>
      <c r="E27" s="604">
        <v>103476.2773</v>
      </c>
      <c r="F27" s="604"/>
      <c r="G27" s="604"/>
      <c r="H27" s="605">
        <v>33201665.516899999</v>
      </c>
    </row>
    <row r="28" spans="1:8">
      <c r="A28" s="336">
        <v>22</v>
      </c>
      <c r="B28" s="351" t="s">
        <v>416</v>
      </c>
      <c r="C28" s="604">
        <v>27742.1</v>
      </c>
      <c r="D28" s="604">
        <v>19546645.396699999</v>
      </c>
      <c r="E28" s="604">
        <v>47739.084199999998</v>
      </c>
      <c r="F28" s="604"/>
      <c r="G28" s="604"/>
      <c r="H28" s="605">
        <v>19526648.412500001</v>
      </c>
    </row>
    <row r="29" spans="1:8">
      <c r="A29" s="336">
        <v>23</v>
      </c>
      <c r="B29" s="351" t="s">
        <v>417</v>
      </c>
      <c r="C29" s="604">
        <v>6661528.8003000002</v>
      </c>
      <c r="D29" s="604">
        <v>152133199.2464</v>
      </c>
      <c r="E29" s="604">
        <v>4702989.8367999997</v>
      </c>
      <c r="F29" s="604"/>
      <c r="G29" s="604">
        <v>11984.38</v>
      </c>
      <c r="H29" s="605">
        <v>154091738.20989999</v>
      </c>
    </row>
    <row r="30" spans="1:8">
      <c r="A30" s="336">
        <v>24</v>
      </c>
      <c r="B30" s="351" t="s">
        <v>488</v>
      </c>
      <c r="C30" s="604">
        <v>1829588.0042000001</v>
      </c>
      <c r="D30" s="604">
        <v>29928606.7654</v>
      </c>
      <c r="E30" s="604">
        <v>1273037.7064</v>
      </c>
      <c r="F30" s="604"/>
      <c r="G30" s="604"/>
      <c r="H30" s="605">
        <v>30485157.063200001</v>
      </c>
    </row>
    <row r="31" spans="1:8">
      <c r="A31" s="336">
        <v>25</v>
      </c>
      <c r="B31" s="351" t="s">
        <v>418</v>
      </c>
      <c r="C31" s="604">
        <v>68233.815199999997</v>
      </c>
      <c r="D31" s="604">
        <v>4474551.6268999996</v>
      </c>
      <c r="E31" s="604">
        <v>99574.481400000004</v>
      </c>
      <c r="F31" s="604"/>
      <c r="G31" s="604"/>
      <c r="H31" s="605">
        <v>4443210.9606999997</v>
      </c>
    </row>
    <row r="32" spans="1:8">
      <c r="A32" s="336">
        <v>26</v>
      </c>
      <c r="B32" s="351" t="s">
        <v>485</v>
      </c>
      <c r="C32" s="604">
        <v>1105007.3219999999</v>
      </c>
      <c r="D32" s="604">
        <v>79198837.170599997</v>
      </c>
      <c r="E32" s="604">
        <v>1702530.7981</v>
      </c>
      <c r="F32" s="604"/>
      <c r="G32" s="604">
        <v>38064.089999999997</v>
      </c>
      <c r="H32" s="605">
        <v>78601313.694499999</v>
      </c>
    </row>
    <row r="33" spans="1:8">
      <c r="A33" s="336">
        <v>27</v>
      </c>
      <c r="B33" s="336" t="s">
        <v>419</v>
      </c>
      <c r="C33" s="604">
        <v>0</v>
      </c>
      <c r="D33" s="604">
        <v>121864754.09090018</v>
      </c>
      <c r="E33" s="604">
        <v>17859.006100006402</v>
      </c>
      <c r="F33" s="604"/>
      <c r="G33" s="604">
        <v>969943.22</v>
      </c>
      <c r="H33" s="605">
        <v>121846895.08480018</v>
      </c>
    </row>
    <row r="34" spans="1:8">
      <c r="A34" s="336">
        <v>28</v>
      </c>
      <c r="B34" s="340" t="s">
        <v>64</v>
      </c>
      <c r="C34" s="606">
        <v>34070979.437600002</v>
      </c>
      <c r="D34" s="606">
        <v>2185563218.8860002</v>
      </c>
      <c r="E34" s="606">
        <v>29395878.350699998</v>
      </c>
      <c r="F34" s="606">
        <v>0</v>
      </c>
      <c r="G34" s="606">
        <v>1796964.1395679999</v>
      </c>
      <c r="H34" s="605">
        <v>2190238319.9729004</v>
      </c>
    </row>
    <row r="36" spans="1:8">
      <c r="B36" s="350"/>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theme="0" tint="-4.9989318521683403E-2"/>
  </sheetPr>
  <dimension ref="A1:D15"/>
  <sheetViews>
    <sheetView showGridLines="0" zoomScale="80" zoomScaleNormal="80" workbookViewId="0">
      <selection activeCell="J43" sqref="J43"/>
    </sheetView>
  </sheetViews>
  <sheetFormatPr defaultColWidth="9.140625" defaultRowHeight="12.75"/>
  <cols>
    <col min="1" max="1" width="11.85546875" style="263" bestFit="1" customWidth="1"/>
    <col min="2" max="2" width="108" style="263" bestFit="1" customWidth="1"/>
    <col min="3" max="3" width="35.5703125" style="263" customWidth="1"/>
    <col min="4" max="4" width="38.42578125" style="263" customWidth="1"/>
    <col min="5" max="16384" width="9.140625" style="263"/>
  </cols>
  <sheetData>
    <row r="1" spans="1:4" ht="13.5">
      <c r="A1" s="261" t="s">
        <v>30</v>
      </c>
      <c r="B1" s="334" t="str">
        <f>'Info '!C2</f>
        <v>JSC ProCredit Bank</v>
      </c>
    </row>
    <row r="2" spans="1:4">
      <c r="A2" s="261" t="s">
        <v>31</v>
      </c>
      <c r="B2" s="333">
        <f>'1. key ratios'!B2</f>
        <v>45930</v>
      </c>
    </row>
    <row r="3" spans="1:4">
      <c r="A3" s="262" t="s">
        <v>420</v>
      </c>
    </row>
    <row r="5" spans="1:4">
      <c r="A5" s="803" t="s">
        <v>634</v>
      </c>
      <c r="B5" s="803"/>
      <c r="C5" s="332" t="s">
        <v>437</v>
      </c>
      <c r="D5" s="332" t="s">
        <v>478</v>
      </c>
    </row>
    <row r="6" spans="1:4">
      <c r="A6" s="359">
        <v>1</v>
      </c>
      <c r="B6" s="352" t="s">
        <v>633</v>
      </c>
      <c r="C6" s="607">
        <v>28803483.603500001</v>
      </c>
      <c r="D6" s="607"/>
    </row>
    <row r="7" spans="1:4">
      <c r="A7" s="356">
        <v>2</v>
      </c>
      <c r="B7" s="352" t="s">
        <v>632</v>
      </c>
      <c r="C7" s="607">
        <v>3295028.5851999996</v>
      </c>
      <c r="D7" s="607">
        <v>0</v>
      </c>
    </row>
    <row r="8" spans="1:4">
      <c r="A8" s="358">
        <v>2.1</v>
      </c>
      <c r="B8" s="357" t="s">
        <v>493</v>
      </c>
      <c r="C8" s="607">
        <v>567447.99959999998</v>
      </c>
      <c r="D8" s="607"/>
    </row>
    <row r="9" spans="1:4">
      <c r="A9" s="358">
        <v>2.2000000000000002</v>
      </c>
      <c r="B9" s="357" t="s">
        <v>491</v>
      </c>
      <c r="C9" s="607">
        <v>2727580.5855999999</v>
      </c>
      <c r="D9" s="607"/>
    </row>
    <row r="10" spans="1:4">
      <c r="A10" s="359">
        <v>3</v>
      </c>
      <c r="B10" s="352" t="s">
        <v>631</v>
      </c>
      <c r="C10" s="607">
        <v>2791968.0565000004</v>
      </c>
      <c r="D10" s="607">
        <v>0</v>
      </c>
    </row>
    <row r="11" spans="1:4">
      <c r="A11" s="358">
        <v>3.1</v>
      </c>
      <c r="B11" s="357" t="s">
        <v>422</v>
      </c>
      <c r="C11" s="607">
        <v>827020.91960000002</v>
      </c>
      <c r="D11" s="607"/>
    </row>
    <row r="12" spans="1:4">
      <c r="A12" s="358">
        <v>3.2</v>
      </c>
      <c r="B12" s="357" t="s">
        <v>630</v>
      </c>
      <c r="C12" s="607">
        <v>1479071.0005000001</v>
      </c>
      <c r="D12" s="607"/>
    </row>
    <row r="13" spans="1:4">
      <c r="A13" s="358">
        <v>3.3</v>
      </c>
      <c r="B13" s="357" t="s">
        <v>492</v>
      </c>
      <c r="C13" s="607">
        <v>485876.13640000002</v>
      </c>
      <c r="D13" s="607"/>
    </row>
    <row r="14" spans="1:4">
      <c r="A14" s="356">
        <v>4</v>
      </c>
      <c r="B14" s="355" t="s">
        <v>629</v>
      </c>
      <c r="C14" s="607">
        <v>-3742.3883000000001</v>
      </c>
      <c r="D14" s="607"/>
    </row>
    <row r="15" spans="1:4">
      <c r="A15" s="353">
        <v>5</v>
      </c>
      <c r="B15" s="352" t="s">
        <v>628</v>
      </c>
      <c r="C15" s="602">
        <v>29302801.743099999</v>
      </c>
      <c r="D15" s="602">
        <v>0</v>
      </c>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0" tint="-4.9989318521683403E-2"/>
  </sheetPr>
  <dimension ref="A1:D25"/>
  <sheetViews>
    <sheetView showGridLines="0" zoomScale="80" zoomScaleNormal="80" workbookViewId="0">
      <selection activeCell="I26" sqref="I26"/>
    </sheetView>
  </sheetViews>
  <sheetFormatPr defaultColWidth="9.140625" defaultRowHeight="12.75"/>
  <cols>
    <col min="1" max="1" width="11.85546875" style="263" bestFit="1" customWidth="1"/>
    <col min="2" max="2" width="128.85546875" style="263" bestFit="1" customWidth="1"/>
    <col min="3" max="3" width="37" style="263" customWidth="1"/>
    <col min="4" max="4" width="50.5703125" style="263" customWidth="1"/>
    <col min="5" max="16384" width="9.140625" style="263"/>
  </cols>
  <sheetData>
    <row r="1" spans="1:4" ht="13.5">
      <c r="A1" s="261" t="s">
        <v>30</v>
      </c>
      <c r="B1" s="334" t="str">
        <f>'Info '!C2</f>
        <v>JSC ProCredit Bank</v>
      </c>
    </row>
    <row r="2" spans="1:4">
      <c r="A2" s="261" t="s">
        <v>31</v>
      </c>
      <c r="B2" s="333">
        <f>'1. key ratios'!B2</f>
        <v>45930</v>
      </c>
    </row>
    <row r="3" spans="1:4">
      <c r="A3" s="262" t="s">
        <v>424</v>
      </c>
    </row>
    <row r="4" spans="1:4">
      <c r="A4" s="262"/>
    </row>
    <row r="5" spans="1:4" ht="15" customHeight="1">
      <c r="A5" s="804" t="s">
        <v>494</v>
      </c>
      <c r="B5" s="805"/>
      <c r="C5" s="808" t="s">
        <v>425</v>
      </c>
      <c r="D5" s="808" t="s">
        <v>426</v>
      </c>
    </row>
    <row r="6" spans="1:4">
      <c r="A6" s="806"/>
      <c r="B6" s="807"/>
      <c r="C6" s="808"/>
      <c r="D6" s="808"/>
    </row>
    <row r="7" spans="1:4">
      <c r="A7" s="325">
        <v>1</v>
      </c>
      <c r="B7" s="325" t="s">
        <v>421</v>
      </c>
      <c r="C7" s="607">
        <v>35461873.356399998</v>
      </c>
      <c r="D7" s="608"/>
    </row>
    <row r="8" spans="1:4">
      <c r="A8" s="354">
        <v>2</v>
      </c>
      <c r="B8" s="354" t="s">
        <v>427</v>
      </c>
      <c r="C8" s="607">
        <v>904304.27870000002</v>
      </c>
      <c r="D8" s="608"/>
    </row>
    <row r="9" spans="1:4">
      <c r="A9" s="354">
        <v>3</v>
      </c>
      <c r="B9" s="362" t="s">
        <v>637</v>
      </c>
      <c r="C9" s="607">
        <v>141.02330000000001</v>
      </c>
      <c r="D9" s="608"/>
    </row>
    <row r="10" spans="1:4">
      <c r="A10" s="354">
        <v>4</v>
      </c>
      <c r="B10" s="354" t="s">
        <v>428</v>
      </c>
      <c r="C10" s="607">
        <v>2295339.2208000016</v>
      </c>
      <c r="D10" s="608"/>
    </row>
    <row r="11" spans="1:4">
      <c r="A11" s="354">
        <v>5</v>
      </c>
      <c r="B11" s="361" t="s">
        <v>636</v>
      </c>
      <c r="C11" s="607"/>
      <c r="D11" s="608"/>
    </row>
    <row r="12" spans="1:4">
      <c r="A12" s="354">
        <v>6</v>
      </c>
      <c r="B12" s="361" t="s">
        <v>429</v>
      </c>
      <c r="C12" s="607">
        <v>575441.59310000157</v>
      </c>
      <c r="D12" s="608"/>
    </row>
    <row r="13" spans="1:4">
      <c r="A13" s="354">
        <v>7</v>
      </c>
      <c r="B13" s="361" t="s">
        <v>432</v>
      </c>
      <c r="C13" s="607">
        <v>827020.91960000002</v>
      </c>
      <c r="D13" s="608"/>
    </row>
    <row r="14" spans="1:4">
      <c r="A14" s="354">
        <v>8</v>
      </c>
      <c r="B14" s="361" t="s">
        <v>430</v>
      </c>
      <c r="C14" s="607">
        <v>878390.90819999995</v>
      </c>
      <c r="D14" s="607">
        <v>969943.22</v>
      </c>
    </row>
    <row r="15" spans="1:4">
      <c r="A15" s="354">
        <v>9</v>
      </c>
      <c r="B15" s="361" t="s">
        <v>431</v>
      </c>
      <c r="C15" s="607"/>
      <c r="D15" s="607"/>
    </row>
    <row r="16" spans="1:4">
      <c r="A16" s="354">
        <v>10</v>
      </c>
      <c r="B16" s="361" t="s">
        <v>433</v>
      </c>
      <c r="C16" s="607"/>
      <c r="D16" s="607"/>
    </row>
    <row r="17" spans="1:4">
      <c r="A17" s="354">
        <v>11</v>
      </c>
      <c r="B17" s="361" t="s">
        <v>635</v>
      </c>
      <c r="C17" s="607">
        <v>14485.7999</v>
      </c>
      <c r="D17" s="608"/>
    </row>
    <row r="18" spans="1:4">
      <c r="A18" s="325">
        <v>12</v>
      </c>
      <c r="B18" s="360" t="s">
        <v>423</v>
      </c>
      <c r="C18" s="602">
        <v>34070979.437599994</v>
      </c>
      <c r="D18" s="608"/>
    </row>
    <row r="21" spans="1:4">
      <c r="B21" s="261"/>
    </row>
    <row r="22" spans="1:4">
      <c r="B22" s="261"/>
      <c r="C22" s="715"/>
    </row>
    <row r="23" spans="1:4">
      <c r="B23" s="262"/>
      <c r="C23" s="715"/>
    </row>
    <row r="24" spans="1:4">
      <c r="C24" s="715"/>
    </row>
    <row r="25" spans="1:4">
      <c r="C25" s="715"/>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theme="0" tint="-4.9989318521683403E-2"/>
  </sheetPr>
  <dimension ref="A1:AB28"/>
  <sheetViews>
    <sheetView showGridLines="0" zoomScale="80" zoomScaleNormal="80" workbookViewId="0">
      <selection activeCell="A15" sqref="A15:XFD15"/>
    </sheetView>
  </sheetViews>
  <sheetFormatPr defaultColWidth="9.140625" defaultRowHeight="12.75"/>
  <cols>
    <col min="1" max="1" width="11.85546875" style="347" bestFit="1" customWidth="1"/>
    <col min="2" max="2" width="63.85546875" style="347" customWidth="1"/>
    <col min="3" max="3" width="16.7109375" style="347" bestFit="1" customWidth="1"/>
    <col min="4" max="18" width="22.140625" style="347" customWidth="1"/>
    <col min="19" max="19" width="23.140625" style="347" bestFit="1" customWidth="1"/>
    <col min="20" max="26" width="22.140625" style="347" customWidth="1"/>
    <col min="27" max="27" width="23.140625" style="347" bestFit="1" customWidth="1"/>
    <col min="28" max="28" width="20" style="347" customWidth="1"/>
    <col min="29" max="16384" width="9.140625" style="347"/>
  </cols>
  <sheetData>
    <row r="1" spans="1:28" ht="13.5">
      <c r="A1" s="261" t="s">
        <v>30</v>
      </c>
      <c r="B1" s="334" t="str">
        <f>'Info '!C2</f>
        <v>JSC ProCredit Bank</v>
      </c>
    </row>
    <row r="2" spans="1:28">
      <c r="A2" s="261" t="s">
        <v>31</v>
      </c>
      <c r="B2" s="333">
        <f>'1. key ratios'!B2</f>
        <v>45930</v>
      </c>
      <c r="C2" s="348"/>
    </row>
    <row r="3" spans="1:28">
      <c r="A3" s="262" t="s">
        <v>434</v>
      </c>
    </row>
    <row r="5" spans="1:28" ht="15" customHeight="1">
      <c r="A5" s="810" t="s">
        <v>649</v>
      </c>
      <c r="B5" s="811"/>
      <c r="C5" s="816" t="s">
        <v>435</v>
      </c>
      <c r="D5" s="817"/>
      <c r="E5" s="817"/>
      <c r="F5" s="817"/>
      <c r="G5" s="817"/>
      <c r="H5" s="817"/>
      <c r="I5" s="817"/>
      <c r="J5" s="817"/>
      <c r="K5" s="817"/>
      <c r="L5" s="817"/>
      <c r="M5" s="817"/>
      <c r="N5" s="817"/>
      <c r="O5" s="817"/>
      <c r="P5" s="817"/>
      <c r="Q5" s="817"/>
      <c r="R5" s="817"/>
      <c r="S5" s="817"/>
      <c r="T5" s="370"/>
      <c r="U5" s="370"/>
      <c r="V5" s="370"/>
      <c r="W5" s="370"/>
      <c r="X5" s="370"/>
      <c r="Y5" s="370"/>
      <c r="Z5" s="370"/>
      <c r="AA5" s="369"/>
      <c r="AB5" s="364"/>
    </row>
    <row r="6" spans="1:28" ht="12" customHeight="1">
      <c r="A6" s="812"/>
      <c r="B6" s="813"/>
      <c r="C6" s="818" t="s">
        <v>64</v>
      </c>
      <c r="D6" s="820" t="s">
        <v>648</v>
      </c>
      <c r="E6" s="820"/>
      <c r="F6" s="820"/>
      <c r="G6" s="820"/>
      <c r="H6" s="820" t="s">
        <v>647</v>
      </c>
      <c r="I6" s="820"/>
      <c r="J6" s="820"/>
      <c r="K6" s="820"/>
      <c r="L6" s="367"/>
      <c r="M6" s="821" t="s">
        <v>646</v>
      </c>
      <c r="N6" s="821"/>
      <c r="O6" s="821"/>
      <c r="P6" s="821"/>
      <c r="Q6" s="821"/>
      <c r="R6" s="821"/>
      <c r="S6" s="801"/>
      <c r="T6" s="368"/>
      <c r="U6" s="809" t="s">
        <v>645</v>
      </c>
      <c r="V6" s="809"/>
      <c r="W6" s="809"/>
      <c r="X6" s="809"/>
      <c r="Y6" s="809"/>
      <c r="Z6" s="809"/>
      <c r="AA6" s="802"/>
      <c r="AB6" s="367"/>
    </row>
    <row r="7" spans="1:28" ht="25.5">
      <c r="A7" s="814"/>
      <c r="B7" s="815"/>
      <c r="C7" s="819"/>
      <c r="D7" s="366"/>
      <c r="E7" s="344" t="s">
        <v>436</v>
      </c>
      <c r="F7" s="344" t="s">
        <v>643</v>
      </c>
      <c r="G7" s="346" t="s">
        <v>644</v>
      </c>
      <c r="H7" s="348"/>
      <c r="I7" s="344" t="s">
        <v>436</v>
      </c>
      <c r="J7" s="344" t="s">
        <v>643</v>
      </c>
      <c r="K7" s="346" t="s">
        <v>644</v>
      </c>
      <c r="L7" s="365"/>
      <c r="M7" s="344" t="s">
        <v>436</v>
      </c>
      <c r="N7" s="344" t="s">
        <v>643</v>
      </c>
      <c r="O7" s="344" t="s">
        <v>642</v>
      </c>
      <c r="P7" s="344" t="s">
        <v>641</v>
      </c>
      <c r="Q7" s="344" t="s">
        <v>640</v>
      </c>
      <c r="R7" s="344" t="s">
        <v>639</v>
      </c>
      <c r="S7" s="344" t="s">
        <v>638</v>
      </c>
      <c r="T7" s="365"/>
      <c r="U7" s="344" t="s">
        <v>436</v>
      </c>
      <c r="V7" s="344" t="s">
        <v>643</v>
      </c>
      <c r="W7" s="344" t="s">
        <v>642</v>
      </c>
      <c r="X7" s="344" t="s">
        <v>641</v>
      </c>
      <c r="Y7" s="344" t="s">
        <v>640</v>
      </c>
      <c r="Z7" s="344" t="s">
        <v>639</v>
      </c>
      <c r="AA7" s="344" t="s">
        <v>638</v>
      </c>
      <c r="AB7" s="364"/>
    </row>
    <row r="8" spans="1:28" s="676" customFormat="1">
      <c r="A8" s="675">
        <v>1</v>
      </c>
      <c r="B8" s="340" t="s">
        <v>437</v>
      </c>
      <c r="C8" s="606">
        <v>1421972440.6432002</v>
      </c>
      <c r="D8" s="606">
        <v>1329331020.1458001</v>
      </c>
      <c r="E8" s="606">
        <v>3679345.3232</v>
      </c>
      <c r="F8" s="606">
        <v>0</v>
      </c>
      <c r="G8" s="606">
        <v>0</v>
      </c>
      <c r="H8" s="606">
        <v>58570441.059799999</v>
      </c>
      <c r="I8" s="606">
        <v>8649619.0396999996</v>
      </c>
      <c r="J8" s="606">
        <v>1795431.3372</v>
      </c>
      <c r="K8" s="606">
        <v>0</v>
      </c>
      <c r="L8" s="606">
        <v>33713861.8336</v>
      </c>
      <c r="M8" s="606">
        <v>5591556.6240000008</v>
      </c>
      <c r="N8" s="606">
        <v>6433872.8937999997</v>
      </c>
      <c r="O8" s="606">
        <v>290597.25890000002</v>
      </c>
      <c r="P8" s="606">
        <v>8164186.2396999998</v>
      </c>
      <c r="Q8" s="606">
        <v>7490161.5169000002</v>
      </c>
      <c r="R8" s="606">
        <v>4841429.7323000003</v>
      </c>
      <c r="S8" s="606">
        <v>0</v>
      </c>
      <c r="T8" s="606">
        <v>357117.60399999999</v>
      </c>
      <c r="U8" s="606">
        <v>357117.60399999999</v>
      </c>
      <c r="V8" s="606">
        <v>0</v>
      </c>
      <c r="W8" s="606">
        <v>0</v>
      </c>
      <c r="X8" s="606">
        <v>0</v>
      </c>
      <c r="Y8" s="606">
        <v>0</v>
      </c>
      <c r="Z8" s="606">
        <v>0</v>
      </c>
      <c r="AA8" s="606">
        <v>0</v>
      </c>
    </row>
    <row r="9" spans="1:28">
      <c r="A9" s="336">
        <v>1.1000000000000001</v>
      </c>
      <c r="B9" s="356" t="s">
        <v>438</v>
      </c>
      <c r="C9" s="609">
        <v>0</v>
      </c>
      <c r="D9" s="604"/>
      <c r="E9" s="604"/>
      <c r="F9" s="604"/>
      <c r="G9" s="604"/>
      <c r="H9" s="604"/>
      <c r="I9" s="604"/>
      <c r="J9" s="604"/>
      <c r="K9" s="604"/>
      <c r="L9" s="604"/>
      <c r="M9" s="604"/>
      <c r="N9" s="604"/>
      <c r="O9" s="604"/>
      <c r="P9" s="604"/>
      <c r="Q9" s="604"/>
      <c r="R9" s="604"/>
      <c r="S9" s="604"/>
      <c r="T9" s="604"/>
      <c r="U9" s="604"/>
      <c r="V9" s="604"/>
      <c r="W9" s="604"/>
      <c r="X9" s="604"/>
      <c r="Y9" s="604"/>
      <c r="Z9" s="604"/>
      <c r="AA9" s="604"/>
    </row>
    <row r="10" spans="1:28">
      <c r="A10" s="336">
        <v>1.2</v>
      </c>
      <c r="B10" s="356" t="s">
        <v>439</v>
      </c>
      <c r="C10" s="609">
        <v>0</v>
      </c>
      <c r="D10" s="604"/>
      <c r="E10" s="604"/>
      <c r="F10" s="604"/>
      <c r="G10" s="604"/>
      <c r="H10" s="604"/>
      <c r="I10" s="604"/>
      <c r="J10" s="604"/>
      <c r="K10" s="604"/>
      <c r="L10" s="604"/>
      <c r="M10" s="604"/>
      <c r="N10" s="604"/>
      <c r="O10" s="604"/>
      <c r="P10" s="604"/>
      <c r="Q10" s="604"/>
      <c r="R10" s="604"/>
      <c r="S10" s="604"/>
      <c r="T10" s="604"/>
      <c r="U10" s="604"/>
      <c r="V10" s="604"/>
      <c r="W10" s="604"/>
      <c r="X10" s="604"/>
      <c r="Y10" s="604"/>
      <c r="Z10" s="604"/>
      <c r="AA10" s="604"/>
    </row>
    <row r="11" spans="1:28">
      <c r="A11" s="336">
        <v>1.3</v>
      </c>
      <c r="B11" s="356" t="s">
        <v>440</v>
      </c>
      <c r="C11" s="609">
        <v>0</v>
      </c>
      <c r="D11" s="604"/>
      <c r="E11" s="604"/>
      <c r="F11" s="604"/>
      <c r="G11" s="604"/>
      <c r="H11" s="604"/>
      <c r="I11" s="604"/>
      <c r="J11" s="604"/>
      <c r="K11" s="604"/>
      <c r="L11" s="604"/>
      <c r="M11" s="604"/>
      <c r="N11" s="604"/>
      <c r="O11" s="604"/>
      <c r="P11" s="604"/>
      <c r="Q11" s="604"/>
      <c r="R11" s="604"/>
      <c r="S11" s="604"/>
      <c r="T11" s="604"/>
      <c r="U11" s="604"/>
      <c r="V11" s="604"/>
      <c r="W11" s="604"/>
      <c r="X11" s="604"/>
      <c r="Y11" s="604"/>
      <c r="Z11" s="604"/>
      <c r="AA11" s="604"/>
    </row>
    <row r="12" spans="1:28">
      <c r="A12" s="336">
        <v>1.4</v>
      </c>
      <c r="B12" s="356" t="s">
        <v>441</v>
      </c>
      <c r="C12" s="609">
        <v>353439.59</v>
      </c>
      <c r="D12" s="604">
        <v>353439.59</v>
      </c>
      <c r="E12" s="604"/>
      <c r="F12" s="604"/>
      <c r="G12" s="604"/>
      <c r="H12" s="604"/>
      <c r="I12" s="604"/>
      <c r="J12" s="604"/>
      <c r="K12" s="604"/>
      <c r="L12" s="604"/>
      <c r="M12" s="604"/>
      <c r="N12" s="604"/>
      <c r="O12" s="604"/>
      <c r="P12" s="604"/>
      <c r="Q12" s="604"/>
      <c r="R12" s="604"/>
      <c r="S12" s="604"/>
      <c r="T12" s="604"/>
      <c r="U12" s="604"/>
      <c r="V12" s="604"/>
      <c r="W12" s="604"/>
      <c r="X12" s="604"/>
      <c r="Y12" s="604"/>
      <c r="Z12" s="604"/>
      <c r="AA12" s="604"/>
    </row>
    <row r="13" spans="1:28">
      <c r="A13" s="336">
        <v>1.5</v>
      </c>
      <c r="B13" s="356" t="s">
        <v>442</v>
      </c>
      <c r="C13" s="609">
        <v>1153979288.6809001</v>
      </c>
      <c r="D13" s="604">
        <v>1073205918.8346</v>
      </c>
      <c r="E13" s="604">
        <v>1784790.9393</v>
      </c>
      <c r="F13" s="604"/>
      <c r="G13" s="604"/>
      <c r="H13" s="604">
        <v>49353952.733800001</v>
      </c>
      <c r="I13" s="604">
        <v>6524508.2341999998</v>
      </c>
      <c r="J13" s="604"/>
      <c r="K13" s="604"/>
      <c r="L13" s="604">
        <v>31419417.112500001</v>
      </c>
      <c r="M13" s="604">
        <v>5062693.9356000004</v>
      </c>
      <c r="N13" s="604">
        <v>6390337.5637999997</v>
      </c>
      <c r="O13" s="604">
        <v>42425.8</v>
      </c>
      <c r="P13" s="604">
        <v>7405419.8154999996</v>
      </c>
      <c r="Q13" s="604">
        <v>7421927.7017000001</v>
      </c>
      <c r="R13" s="604">
        <v>4841429.7323000003</v>
      </c>
      <c r="S13" s="604"/>
      <c r="T13" s="604"/>
      <c r="U13" s="604"/>
      <c r="V13" s="604"/>
      <c r="W13" s="604"/>
      <c r="X13" s="604"/>
      <c r="Y13" s="604"/>
      <c r="Z13" s="604"/>
      <c r="AA13" s="604"/>
    </row>
    <row r="14" spans="1:28">
      <c r="A14" s="336">
        <v>1.6</v>
      </c>
      <c r="B14" s="356" t="s">
        <v>443</v>
      </c>
      <c r="C14" s="609">
        <v>267639712.37229997</v>
      </c>
      <c r="D14" s="604">
        <v>255771661.72120002</v>
      </c>
      <c r="E14" s="604">
        <v>1894554.3839</v>
      </c>
      <c r="F14" s="604"/>
      <c r="G14" s="604"/>
      <c r="H14" s="604">
        <v>9216488.3259999994</v>
      </c>
      <c r="I14" s="604">
        <v>2125110.8054999998</v>
      </c>
      <c r="J14" s="604">
        <v>1795431.3372</v>
      </c>
      <c r="K14" s="604"/>
      <c r="L14" s="604">
        <v>2294444.7211000002</v>
      </c>
      <c r="M14" s="604">
        <v>528862.68839999998</v>
      </c>
      <c r="N14" s="604">
        <v>43535.33</v>
      </c>
      <c r="O14" s="604">
        <v>248171.4589</v>
      </c>
      <c r="P14" s="604">
        <v>758766.42420000001</v>
      </c>
      <c r="Q14" s="604">
        <v>68233.815199999997</v>
      </c>
      <c r="R14" s="604"/>
      <c r="S14" s="604"/>
      <c r="T14" s="604">
        <v>357117.60399999999</v>
      </c>
      <c r="U14" s="604">
        <v>357117.60399999999</v>
      </c>
      <c r="V14" s="604"/>
      <c r="W14" s="604"/>
      <c r="X14" s="604"/>
      <c r="Y14" s="604"/>
      <c r="Z14" s="604"/>
      <c r="AA14" s="604"/>
    </row>
    <row r="15" spans="1:28" s="676" customFormat="1">
      <c r="A15" s="675">
        <v>2</v>
      </c>
      <c r="B15" s="340" t="s">
        <v>444</v>
      </c>
      <c r="C15" s="606">
        <v>120925351.74000001</v>
      </c>
      <c r="D15" s="606">
        <v>120925351.74000001</v>
      </c>
      <c r="E15" s="606">
        <v>0</v>
      </c>
      <c r="F15" s="606">
        <v>0</v>
      </c>
      <c r="G15" s="606">
        <v>0</v>
      </c>
      <c r="H15" s="606">
        <v>0</v>
      </c>
      <c r="I15" s="606">
        <v>0</v>
      </c>
      <c r="J15" s="606">
        <v>0</v>
      </c>
      <c r="K15" s="606">
        <v>0</v>
      </c>
      <c r="L15" s="606">
        <v>0</v>
      </c>
      <c r="M15" s="606">
        <v>0</v>
      </c>
      <c r="N15" s="606">
        <v>0</v>
      </c>
      <c r="O15" s="606">
        <v>0</v>
      </c>
      <c r="P15" s="606">
        <v>0</v>
      </c>
      <c r="Q15" s="606">
        <v>0</v>
      </c>
      <c r="R15" s="606">
        <v>0</v>
      </c>
      <c r="S15" s="606">
        <v>0</v>
      </c>
      <c r="T15" s="606">
        <v>0</v>
      </c>
      <c r="U15" s="606">
        <v>0</v>
      </c>
      <c r="V15" s="606">
        <v>0</v>
      </c>
      <c r="W15" s="606">
        <v>0</v>
      </c>
      <c r="X15" s="606">
        <v>0</v>
      </c>
      <c r="Y15" s="606">
        <v>0</v>
      </c>
      <c r="Z15" s="606">
        <v>0</v>
      </c>
      <c r="AA15" s="606">
        <v>0</v>
      </c>
    </row>
    <row r="16" spans="1:28">
      <c r="A16" s="336">
        <v>2.1</v>
      </c>
      <c r="B16" s="356" t="s">
        <v>438</v>
      </c>
      <c r="C16" s="609">
        <v>34911917.880000003</v>
      </c>
      <c r="D16" s="604">
        <v>34911917.880000003</v>
      </c>
      <c r="E16" s="604"/>
      <c r="F16" s="604"/>
      <c r="G16" s="604"/>
      <c r="H16" s="604"/>
      <c r="I16" s="604"/>
      <c r="J16" s="604"/>
      <c r="K16" s="604"/>
      <c r="L16" s="604"/>
      <c r="M16" s="604"/>
      <c r="N16" s="604"/>
      <c r="O16" s="604"/>
      <c r="P16" s="604"/>
      <c r="Q16" s="604"/>
      <c r="R16" s="604"/>
      <c r="S16" s="604"/>
      <c r="T16" s="604"/>
      <c r="U16" s="604"/>
      <c r="V16" s="604"/>
      <c r="W16" s="604"/>
      <c r="X16" s="604"/>
      <c r="Y16" s="604"/>
      <c r="Z16" s="604"/>
      <c r="AA16" s="604"/>
    </row>
    <row r="17" spans="1:27">
      <c r="A17" s="336">
        <v>2.2000000000000002</v>
      </c>
      <c r="B17" s="356" t="s">
        <v>439</v>
      </c>
      <c r="C17" s="609">
        <v>86013433.859999999</v>
      </c>
      <c r="D17" s="604">
        <v>86013433.859999999</v>
      </c>
      <c r="E17" s="604"/>
      <c r="F17" s="604"/>
      <c r="G17" s="604"/>
      <c r="H17" s="604"/>
      <c r="I17" s="604"/>
      <c r="J17" s="604"/>
      <c r="K17" s="604"/>
      <c r="L17" s="604"/>
      <c r="M17" s="604"/>
      <c r="N17" s="604"/>
      <c r="O17" s="604"/>
      <c r="P17" s="604"/>
      <c r="Q17" s="604"/>
      <c r="R17" s="604"/>
      <c r="S17" s="604"/>
      <c r="T17" s="604"/>
      <c r="U17" s="604"/>
      <c r="V17" s="604"/>
      <c r="W17" s="604"/>
      <c r="X17" s="604"/>
      <c r="Y17" s="604"/>
      <c r="Z17" s="604"/>
      <c r="AA17" s="604"/>
    </row>
    <row r="18" spans="1:27">
      <c r="A18" s="336">
        <v>2.2999999999999998</v>
      </c>
      <c r="B18" s="356" t="s">
        <v>440</v>
      </c>
      <c r="C18" s="609"/>
      <c r="D18" s="604"/>
      <c r="E18" s="604"/>
      <c r="F18" s="604"/>
      <c r="G18" s="604"/>
      <c r="H18" s="604"/>
      <c r="I18" s="604"/>
      <c r="J18" s="604"/>
      <c r="K18" s="604"/>
      <c r="L18" s="604"/>
      <c r="M18" s="604"/>
      <c r="N18" s="604"/>
      <c r="O18" s="604"/>
      <c r="P18" s="604"/>
      <c r="Q18" s="604"/>
      <c r="R18" s="604"/>
      <c r="S18" s="604"/>
      <c r="T18" s="604"/>
      <c r="U18" s="604"/>
      <c r="V18" s="604"/>
      <c r="W18" s="604"/>
      <c r="X18" s="604"/>
      <c r="Y18" s="604"/>
      <c r="Z18" s="604"/>
      <c r="AA18" s="604"/>
    </row>
    <row r="19" spans="1:27">
      <c r="A19" s="336">
        <v>2.4</v>
      </c>
      <c r="B19" s="356" t="s">
        <v>441</v>
      </c>
      <c r="C19" s="609"/>
      <c r="D19" s="604"/>
      <c r="E19" s="604"/>
      <c r="F19" s="604"/>
      <c r="G19" s="604"/>
      <c r="H19" s="604"/>
      <c r="I19" s="604"/>
      <c r="J19" s="604"/>
      <c r="K19" s="604"/>
      <c r="L19" s="604"/>
      <c r="M19" s="604"/>
      <c r="N19" s="604"/>
      <c r="O19" s="604"/>
      <c r="P19" s="604"/>
      <c r="Q19" s="604"/>
      <c r="R19" s="604"/>
      <c r="S19" s="604"/>
      <c r="T19" s="604"/>
      <c r="U19" s="604"/>
      <c r="V19" s="604"/>
      <c r="W19" s="604"/>
      <c r="X19" s="604"/>
      <c r="Y19" s="604"/>
      <c r="Z19" s="604"/>
      <c r="AA19" s="604"/>
    </row>
    <row r="20" spans="1:27">
      <c r="A20" s="336">
        <v>2.5</v>
      </c>
      <c r="B20" s="356" t="s">
        <v>442</v>
      </c>
      <c r="C20" s="609"/>
      <c r="D20" s="604"/>
      <c r="E20" s="604"/>
      <c r="F20" s="604"/>
      <c r="G20" s="604"/>
      <c r="H20" s="604"/>
      <c r="I20" s="604"/>
      <c r="J20" s="604"/>
      <c r="K20" s="604"/>
      <c r="L20" s="604"/>
      <c r="M20" s="604"/>
      <c r="N20" s="604"/>
      <c r="O20" s="604"/>
      <c r="P20" s="604"/>
      <c r="Q20" s="604"/>
      <c r="R20" s="604"/>
      <c r="S20" s="604"/>
      <c r="T20" s="604"/>
      <c r="U20" s="604"/>
      <c r="V20" s="604"/>
      <c r="W20" s="604"/>
      <c r="X20" s="604"/>
      <c r="Y20" s="604"/>
      <c r="Z20" s="604"/>
      <c r="AA20" s="604"/>
    </row>
    <row r="21" spans="1:27">
      <c r="A21" s="336">
        <v>2.6</v>
      </c>
      <c r="B21" s="356" t="s">
        <v>443</v>
      </c>
      <c r="C21" s="609"/>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row>
    <row r="22" spans="1:27">
      <c r="A22" s="363">
        <v>3</v>
      </c>
      <c r="B22" s="340" t="s">
        <v>484</v>
      </c>
      <c r="C22" s="606">
        <v>155528081.9012</v>
      </c>
      <c r="D22" s="606">
        <v>89648274.045999989</v>
      </c>
      <c r="E22" s="610"/>
      <c r="F22" s="610"/>
      <c r="G22" s="610"/>
      <c r="H22" s="606">
        <v>560648.3345</v>
      </c>
      <c r="I22" s="610"/>
      <c r="J22" s="610"/>
      <c r="K22" s="610"/>
      <c r="L22" s="606">
        <v>0</v>
      </c>
      <c r="M22" s="610"/>
      <c r="N22" s="610"/>
      <c r="O22" s="610"/>
      <c r="P22" s="610"/>
      <c r="Q22" s="610"/>
      <c r="R22" s="610"/>
      <c r="S22" s="610"/>
      <c r="T22" s="606">
        <v>0</v>
      </c>
      <c r="U22" s="610"/>
      <c r="V22" s="610"/>
      <c r="W22" s="610"/>
      <c r="X22" s="610"/>
      <c r="Y22" s="610"/>
      <c r="Z22" s="610"/>
      <c r="AA22" s="610"/>
    </row>
    <row r="23" spans="1:27">
      <c r="A23" s="336">
        <v>3.1</v>
      </c>
      <c r="B23" s="356" t="s">
        <v>438</v>
      </c>
      <c r="C23" s="609"/>
      <c r="D23" s="606"/>
      <c r="E23" s="610"/>
      <c r="F23" s="610"/>
      <c r="G23" s="610"/>
      <c r="H23" s="606"/>
      <c r="I23" s="610"/>
      <c r="J23" s="610"/>
      <c r="K23" s="610"/>
      <c r="L23" s="606"/>
      <c r="M23" s="610"/>
      <c r="N23" s="610"/>
      <c r="O23" s="610"/>
      <c r="P23" s="610"/>
      <c r="Q23" s="610"/>
      <c r="R23" s="610"/>
      <c r="S23" s="610"/>
      <c r="T23" s="606"/>
      <c r="U23" s="610"/>
      <c r="V23" s="610"/>
      <c r="W23" s="610"/>
      <c r="X23" s="610"/>
      <c r="Y23" s="610"/>
      <c r="Z23" s="610"/>
      <c r="AA23" s="610"/>
    </row>
    <row r="24" spans="1:27">
      <c r="A24" s="336">
        <v>3.2</v>
      </c>
      <c r="B24" s="356" t="s">
        <v>439</v>
      </c>
      <c r="C24" s="609"/>
      <c r="D24" s="606"/>
      <c r="E24" s="610"/>
      <c r="F24" s="610"/>
      <c r="G24" s="610"/>
      <c r="H24" s="606"/>
      <c r="I24" s="610"/>
      <c r="J24" s="610"/>
      <c r="K24" s="610"/>
      <c r="L24" s="606"/>
      <c r="M24" s="610"/>
      <c r="N24" s="610"/>
      <c r="O24" s="610"/>
      <c r="P24" s="610"/>
      <c r="Q24" s="610"/>
      <c r="R24" s="610"/>
      <c r="S24" s="610"/>
      <c r="T24" s="606"/>
      <c r="U24" s="610"/>
      <c r="V24" s="610"/>
      <c r="W24" s="610"/>
      <c r="X24" s="610"/>
      <c r="Y24" s="610"/>
      <c r="Z24" s="610"/>
      <c r="AA24" s="610"/>
    </row>
    <row r="25" spans="1:27">
      <c r="A25" s="336">
        <v>3.3</v>
      </c>
      <c r="B25" s="356" t="s">
        <v>440</v>
      </c>
      <c r="C25" s="609"/>
      <c r="D25" s="606"/>
      <c r="E25" s="610"/>
      <c r="F25" s="610"/>
      <c r="G25" s="610"/>
      <c r="H25" s="606"/>
      <c r="I25" s="610"/>
      <c r="J25" s="610"/>
      <c r="K25" s="610"/>
      <c r="L25" s="606"/>
      <c r="M25" s="610"/>
      <c r="N25" s="610"/>
      <c r="O25" s="610"/>
      <c r="P25" s="610"/>
      <c r="Q25" s="610"/>
      <c r="R25" s="610"/>
      <c r="S25" s="610"/>
      <c r="T25" s="606"/>
      <c r="U25" s="610"/>
      <c r="V25" s="610"/>
      <c r="W25" s="610"/>
      <c r="X25" s="610"/>
      <c r="Y25" s="610"/>
      <c r="Z25" s="610"/>
      <c r="AA25" s="610"/>
    </row>
    <row r="26" spans="1:27">
      <c r="A26" s="336">
        <v>3.4</v>
      </c>
      <c r="B26" s="356" t="s">
        <v>441</v>
      </c>
      <c r="C26" s="609">
        <v>2400008</v>
      </c>
      <c r="D26" s="606">
        <v>2121170</v>
      </c>
      <c r="E26" s="610"/>
      <c r="F26" s="610"/>
      <c r="G26" s="610"/>
      <c r="H26" s="606"/>
      <c r="I26" s="610"/>
      <c r="J26" s="610"/>
      <c r="K26" s="610"/>
      <c r="L26" s="606"/>
      <c r="M26" s="610"/>
      <c r="N26" s="610"/>
      <c r="O26" s="610"/>
      <c r="P26" s="610"/>
      <c r="Q26" s="610"/>
      <c r="R26" s="610"/>
      <c r="S26" s="610"/>
      <c r="T26" s="606"/>
      <c r="U26" s="610"/>
      <c r="V26" s="610"/>
      <c r="W26" s="610"/>
      <c r="X26" s="610"/>
      <c r="Y26" s="610"/>
      <c r="Z26" s="610"/>
      <c r="AA26" s="610"/>
    </row>
    <row r="27" spans="1:27">
      <c r="A27" s="336">
        <v>3.5</v>
      </c>
      <c r="B27" s="356" t="s">
        <v>442</v>
      </c>
      <c r="C27" s="609">
        <v>151788466.17210001</v>
      </c>
      <c r="D27" s="606">
        <v>86191193.18689999</v>
      </c>
      <c r="E27" s="610"/>
      <c r="F27" s="610"/>
      <c r="G27" s="610"/>
      <c r="H27" s="606">
        <v>556951.4645</v>
      </c>
      <c r="I27" s="610"/>
      <c r="J27" s="610"/>
      <c r="K27" s="610"/>
      <c r="L27" s="606"/>
      <c r="M27" s="610"/>
      <c r="N27" s="610"/>
      <c r="O27" s="610"/>
      <c r="P27" s="610"/>
      <c r="Q27" s="610"/>
      <c r="R27" s="610"/>
      <c r="S27" s="610"/>
      <c r="T27" s="606"/>
      <c r="U27" s="610"/>
      <c r="V27" s="610"/>
      <c r="W27" s="610"/>
      <c r="X27" s="610"/>
      <c r="Y27" s="610"/>
      <c r="Z27" s="610"/>
      <c r="AA27" s="610"/>
    </row>
    <row r="28" spans="1:27">
      <c r="A28" s="336">
        <v>3.6</v>
      </c>
      <c r="B28" s="356" t="s">
        <v>443</v>
      </c>
      <c r="C28" s="609">
        <v>1339607.7291000001</v>
      </c>
      <c r="D28" s="606">
        <v>1335910.8591</v>
      </c>
      <c r="E28" s="610"/>
      <c r="F28" s="610"/>
      <c r="G28" s="610"/>
      <c r="H28" s="606">
        <v>3696.87</v>
      </c>
      <c r="I28" s="610"/>
      <c r="J28" s="610"/>
      <c r="K28" s="610"/>
      <c r="L28" s="606"/>
      <c r="M28" s="610"/>
      <c r="N28" s="610"/>
      <c r="O28" s="610"/>
      <c r="P28" s="610"/>
      <c r="Q28" s="610"/>
      <c r="R28" s="610"/>
      <c r="S28" s="610"/>
      <c r="T28" s="606"/>
      <c r="U28" s="610"/>
      <c r="V28" s="610"/>
      <c r="W28" s="610"/>
      <c r="X28" s="610"/>
      <c r="Y28" s="610"/>
      <c r="Z28" s="610"/>
      <c r="AA28" s="610"/>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0" tint="-4.9989318521683403E-2"/>
  </sheetPr>
  <dimension ref="A1:AA22"/>
  <sheetViews>
    <sheetView showGridLines="0" zoomScale="80" zoomScaleNormal="80" workbookViewId="0">
      <selection activeCell="A8" sqref="A8:XFD8"/>
    </sheetView>
  </sheetViews>
  <sheetFormatPr defaultColWidth="9.140625" defaultRowHeight="12.75"/>
  <cols>
    <col min="1" max="1" width="11.85546875" style="347" bestFit="1" customWidth="1"/>
    <col min="2" max="2" width="90.140625" style="347" bestFit="1" customWidth="1"/>
    <col min="3" max="3" width="20.140625" style="347" customWidth="1"/>
    <col min="4" max="4" width="22.140625" style="347" customWidth="1"/>
    <col min="5" max="7" width="17.140625" style="347" customWidth="1"/>
    <col min="8" max="8" width="22.140625" style="347" customWidth="1"/>
    <col min="9" max="10" width="17.140625" style="347" customWidth="1"/>
    <col min="11" max="27" width="22.140625" style="347" customWidth="1"/>
    <col min="28" max="16384" width="9.140625" style="347"/>
  </cols>
  <sheetData>
    <row r="1" spans="1:27" ht="13.5">
      <c r="A1" s="261" t="s">
        <v>30</v>
      </c>
      <c r="B1" s="334" t="str">
        <f>'Info '!C2</f>
        <v>JSC ProCredit Bank</v>
      </c>
    </row>
    <row r="2" spans="1:27">
      <c r="A2" s="261" t="s">
        <v>31</v>
      </c>
      <c r="B2" s="333">
        <f>'1. key ratios'!B2</f>
        <v>45930</v>
      </c>
    </row>
    <row r="3" spans="1:27">
      <c r="A3" s="262" t="s">
        <v>446</v>
      </c>
      <c r="C3" s="349"/>
    </row>
    <row r="4" spans="1:27" ht="13.5" thickBot="1">
      <c r="A4" s="262"/>
      <c r="B4" s="349"/>
      <c r="C4" s="349"/>
    </row>
    <row r="5" spans="1:27" ht="13.5" customHeight="1">
      <c r="A5" s="822" t="s">
        <v>652</v>
      </c>
      <c r="B5" s="823"/>
      <c r="C5" s="831" t="s">
        <v>651</v>
      </c>
      <c r="D5" s="832"/>
      <c r="E5" s="832"/>
      <c r="F5" s="832"/>
      <c r="G5" s="832"/>
      <c r="H5" s="832"/>
      <c r="I5" s="832"/>
      <c r="J5" s="832"/>
      <c r="K5" s="832"/>
      <c r="L5" s="832"/>
      <c r="M5" s="832"/>
      <c r="N5" s="832"/>
      <c r="O5" s="832"/>
      <c r="P5" s="832"/>
      <c r="Q5" s="832"/>
      <c r="R5" s="832"/>
      <c r="S5" s="833"/>
      <c r="T5" s="370"/>
      <c r="U5" s="370"/>
      <c r="V5" s="370"/>
      <c r="W5" s="370"/>
      <c r="X5" s="370"/>
      <c r="Y5" s="370"/>
      <c r="Z5" s="370"/>
      <c r="AA5" s="369"/>
    </row>
    <row r="6" spans="1:27" ht="12" customHeight="1">
      <c r="A6" s="824"/>
      <c r="B6" s="825"/>
      <c r="C6" s="828" t="s">
        <v>64</v>
      </c>
      <c r="D6" s="820" t="s">
        <v>648</v>
      </c>
      <c r="E6" s="820"/>
      <c r="F6" s="820"/>
      <c r="G6" s="820"/>
      <c r="H6" s="820" t="s">
        <v>647</v>
      </c>
      <c r="I6" s="820"/>
      <c r="J6" s="820"/>
      <c r="K6" s="820"/>
      <c r="L6" s="367"/>
      <c r="M6" s="821" t="s">
        <v>646</v>
      </c>
      <c r="N6" s="821"/>
      <c r="O6" s="821"/>
      <c r="P6" s="821"/>
      <c r="Q6" s="821"/>
      <c r="R6" s="821"/>
      <c r="S6" s="830"/>
      <c r="T6" s="370"/>
      <c r="U6" s="809" t="s">
        <v>645</v>
      </c>
      <c r="V6" s="809"/>
      <c r="W6" s="809"/>
      <c r="X6" s="809"/>
      <c r="Y6" s="809"/>
      <c r="Z6" s="809"/>
      <c r="AA6" s="802"/>
    </row>
    <row r="7" spans="1:27" ht="25.5">
      <c r="A7" s="826"/>
      <c r="B7" s="827"/>
      <c r="C7" s="829"/>
      <c r="D7" s="366"/>
      <c r="E7" s="344" t="s">
        <v>436</v>
      </c>
      <c r="F7" s="344" t="s">
        <v>643</v>
      </c>
      <c r="G7" s="346" t="s">
        <v>644</v>
      </c>
      <c r="H7" s="348"/>
      <c r="I7" s="344" t="s">
        <v>436</v>
      </c>
      <c r="J7" s="344" t="s">
        <v>643</v>
      </c>
      <c r="K7" s="346" t="s">
        <v>644</v>
      </c>
      <c r="L7" s="365"/>
      <c r="M7" s="344" t="s">
        <v>436</v>
      </c>
      <c r="N7" s="344" t="s">
        <v>643</v>
      </c>
      <c r="O7" s="344" t="s">
        <v>642</v>
      </c>
      <c r="P7" s="344" t="s">
        <v>641</v>
      </c>
      <c r="Q7" s="344" t="s">
        <v>640</v>
      </c>
      <c r="R7" s="344" t="s">
        <v>639</v>
      </c>
      <c r="S7" s="390" t="s">
        <v>638</v>
      </c>
      <c r="T7" s="389"/>
      <c r="U7" s="344" t="s">
        <v>436</v>
      </c>
      <c r="V7" s="344" t="s">
        <v>643</v>
      </c>
      <c r="W7" s="344" t="s">
        <v>642</v>
      </c>
      <c r="X7" s="344" t="s">
        <v>641</v>
      </c>
      <c r="Y7" s="344" t="s">
        <v>640</v>
      </c>
      <c r="Z7" s="344" t="s">
        <v>639</v>
      </c>
      <c r="AA7" s="344" t="s">
        <v>638</v>
      </c>
    </row>
    <row r="8" spans="1:27" s="676" customFormat="1">
      <c r="A8" s="677">
        <v>1</v>
      </c>
      <c r="B8" s="388" t="s">
        <v>437</v>
      </c>
      <c r="C8" s="611">
        <v>1421972440.6432002</v>
      </c>
      <c r="D8" s="606">
        <v>1329331020.1458001</v>
      </c>
      <c r="E8" s="606">
        <v>3679345.3232</v>
      </c>
      <c r="F8" s="606"/>
      <c r="G8" s="606"/>
      <c r="H8" s="606">
        <v>58570441.059799999</v>
      </c>
      <c r="I8" s="606">
        <v>8649619.0396999996</v>
      </c>
      <c r="J8" s="606">
        <v>1795431.3372</v>
      </c>
      <c r="K8" s="606"/>
      <c r="L8" s="606">
        <v>33713861.8336</v>
      </c>
      <c r="M8" s="606">
        <v>5591556.6239999998</v>
      </c>
      <c r="N8" s="606">
        <v>6433872.8937999997</v>
      </c>
      <c r="O8" s="606">
        <v>290597.25890000002</v>
      </c>
      <c r="P8" s="606">
        <v>8164186.2396999998</v>
      </c>
      <c r="Q8" s="606">
        <v>7490161.5169000002</v>
      </c>
      <c r="R8" s="606">
        <v>4841429.7323000003</v>
      </c>
      <c r="S8" s="678"/>
      <c r="T8" s="679">
        <v>357117.60399999999</v>
      </c>
      <c r="U8" s="606">
        <v>357117.60399999999</v>
      </c>
      <c r="V8" s="606"/>
      <c r="W8" s="606"/>
      <c r="X8" s="606"/>
      <c r="Y8" s="606"/>
      <c r="Z8" s="606"/>
      <c r="AA8" s="678"/>
    </row>
    <row r="9" spans="1:27">
      <c r="A9" s="381">
        <v>1.1000000000000001</v>
      </c>
      <c r="B9" s="387" t="s">
        <v>447</v>
      </c>
      <c r="C9" s="614">
        <v>1394295545.9514999</v>
      </c>
      <c r="D9" s="604">
        <v>1303476804.7451</v>
      </c>
      <c r="E9" s="604">
        <v>3618184.4432000001</v>
      </c>
      <c r="F9" s="604"/>
      <c r="G9" s="604"/>
      <c r="H9" s="604">
        <v>58221484.059799999</v>
      </c>
      <c r="I9" s="604">
        <v>8510950.3596999999</v>
      </c>
      <c r="J9" s="604">
        <v>1754382.9372</v>
      </c>
      <c r="K9" s="604"/>
      <c r="L9" s="604">
        <v>32240139.542599998</v>
      </c>
      <c r="M9" s="604">
        <v>5357384.5904999999</v>
      </c>
      <c r="N9" s="604">
        <v>5809010.7663000003</v>
      </c>
      <c r="O9" s="604">
        <v>175508.4889</v>
      </c>
      <c r="P9" s="604">
        <v>7768414.8497000001</v>
      </c>
      <c r="Q9" s="604">
        <v>7490161.5169000002</v>
      </c>
      <c r="R9" s="604">
        <v>4841429.7323000003</v>
      </c>
      <c r="S9" s="612"/>
      <c r="T9" s="613">
        <v>357117.60399999999</v>
      </c>
      <c r="U9" s="604">
        <v>357117.60399999999</v>
      </c>
      <c r="V9" s="604"/>
      <c r="W9" s="604"/>
      <c r="X9" s="604"/>
      <c r="Y9" s="604"/>
      <c r="Z9" s="604"/>
      <c r="AA9" s="612"/>
    </row>
    <row r="10" spans="1:27">
      <c r="A10" s="385" t="s">
        <v>14</v>
      </c>
      <c r="B10" s="386" t="s">
        <v>448</v>
      </c>
      <c r="C10" s="615">
        <v>1331782037.1896</v>
      </c>
      <c r="D10" s="604">
        <v>1242040295.8413999</v>
      </c>
      <c r="E10" s="604">
        <v>3216206.9188000001</v>
      </c>
      <c r="F10" s="604"/>
      <c r="G10" s="604"/>
      <c r="H10" s="604">
        <v>57396387.531599998</v>
      </c>
      <c r="I10" s="604">
        <v>8334091.0997000001</v>
      </c>
      <c r="J10" s="604">
        <v>1754382.9372</v>
      </c>
      <c r="K10" s="604"/>
      <c r="L10" s="604">
        <v>31988236.2126</v>
      </c>
      <c r="M10" s="604">
        <v>5357384.5904999999</v>
      </c>
      <c r="N10" s="604">
        <v>5809010.7663000003</v>
      </c>
      <c r="O10" s="604">
        <v>87273.478900000002</v>
      </c>
      <c r="P10" s="604">
        <v>7604746.5296999998</v>
      </c>
      <c r="Q10" s="604">
        <v>7490161.5169000002</v>
      </c>
      <c r="R10" s="604">
        <v>4841429.7323000003</v>
      </c>
      <c r="S10" s="612"/>
      <c r="T10" s="613">
        <v>357117.60399999999</v>
      </c>
      <c r="U10" s="604">
        <v>357117.60399999999</v>
      </c>
      <c r="V10" s="604"/>
      <c r="W10" s="604"/>
      <c r="X10" s="604"/>
      <c r="Y10" s="604"/>
      <c r="Z10" s="604"/>
      <c r="AA10" s="612"/>
    </row>
    <row r="11" spans="1:27">
      <c r="A11" s="383" t="s">
        <v>449</v>
      </c>
      <c r="B11" s="384" t="s">
        <v>450</v>
      </c>
      <c r="C11" s="616">
        <v>656899609.62329996</v>
      </c>
      <c r="D11" s="604">
        <v>618867789.13199997</v>
      </c>
      <c r="E11" s="604">
        <v>647546.70689999999</v>
      </c>
      <c r="F11" s="604"/>
      <c r="G11" s="604"/>
      <c r="H11" s="604">
        <v>32396475.071600001</v>
      </c>
      <c r="I11" s="604">
        <v>3902041.4928000001</v>
      </c>
      <c r="J11" s="604">
        <v>25474.260699999999</v>
      </c>
      <c r="K11" s="604"/>
      <c r="L11" s="604">
        <v>5278227.8157000002</v>
      </c>
      <c r="M11" s="604">
        <v>3108272.6494</v>
      </c>
      <c r="N11" s="604"/>
      <c r="O11" s="604">
        <v>64220.5389</v>
      </c>
      <c r="P11" s="604">
        <v>713492.20420000004</v>
      </c>
      <c r="Q11" s="604">
        <v>594012.82519999996</v>
      </c>
      <c r="R11" s="604"/>
      <c r="S11" s="612"/>
      <c r="T11" s="613">
        <v>357117.60399999999</v>
      </c>
      <c r="U11" s="604">
        <v>357117.60399999999</v>
      </c>
      <c r="V11" s="604"/>
      <c r="W11" s="604"/>
      <c r="X11" s="604"/>
      <c r="Y11" s="604"/>
      <c r="Z11" s="604"/>
      <c r="AA11" s="612"/>
    </row>
    <row r="12" spans="1:27">
      <c r="A12" s="383" t="s">
        <v>451</v>
      </c>
      <c r="B12" s="384" t="s">
        <v>452</v>
      </c>
      <c r="C12" s="616">
        <v>147274862.47860003</v>
      </c>
      <c r="D12" s="604">
        <v>136116237.9296</v>
      </c>
      <c r="E12" s="604">
        <v>645697.89170000004</v>
      </c>
      <c r="F12" s="604"/>
      <c r="G12" s="604"/>
      <c r="H12" s="604">
        <v>5637440.4735000003</v>
      </c>
      <c r="I12" s="604">
        <v>651199.41529999999</v>
      </c>
      <c r="J12" s="604">
        <v>876752.31</v>
      </c>
      <c r="K12" s="604"/>
      <c r="L12" s="604">
        <v>5521184.0755000003</v>
      </c>
      <c r="M12" s="604">
        <v>501783.03999999998</v>
      </c>
      <c r="N12" s="604"/>
      <c r="O12" s="604"/>
      <c r="P12" s="604">
        <v>5019401.0355000002</v>
      </c>
      <c r="Q12" s="604"/>
      <c r="R12" s="604"/>
      <c r="S12" s="612"/>
      <c r="T12" s="613"/>
      <c r="U12" s="604"/>
      <c r="V12" s="604"/>
      <c r="W12" s="604"/>
      <c r="X12" s="604"/>
      <c r="Y12" s="604"/>
      <c r="Z12" s="604"/>
      <c r="AA12" s="612"/>
    </row>
    <row r="13" spans="1:27">
      <c r="A13" s="383" t="s">
        <v>453</v>
      </c>
      <c r="B13" s="384" t="s">
        <v>454</v>
      </c>
      <c r="C13" s="616">
        <v>199541554.0968</v>
      </c>
      <c r="D13" s="604">
        <v>194372206.02579999</v>
      </c>
      <c r="E13" s="604">
        <v>816693.53020000004</v>
      </c>
      <c r="F13" s="604"/>
      <c r="G13" s="604"/>
      <c r="H13" s="604">
        <v>5081938.2410000004</v>
      </c>
      <c r="I13" s="604">
        <v>587815.35979999998</v>
      </c>
      <c r="J13" s="604">
        <v>852156.3665</v>
      </c>
      <c r="K13" s="604"/>
      <c r="L13" s="604">
        <v>87409.83</v>
      </c>
      <c r="M13" s="604"/>
      <c r="N13" s="604"/>
      <c r="O13" s="604"/>
      <c r="P13" s="604">
        <v>87409.83</v>
      </c>
      <c r="Q13" s="604"/>
      <c r="R13" s="604"/>
      <c r="S13" s="612"/>
      <c r="T13" s="613"/>
      <c r="U13" s="604"/>
      <c r="V13" s="604"/>
      <c r="W13" s="604"/>
      <c r="X13" s="604"/>
      <c r="Y13" s="604"/>
      <c r="Z13" s="604"/>
      <c r="AA13" s="612"/>
    </row>
    <row r="14" spans="1:27">
      <c r="A14" s="383" t="s">
        <v>455</v>
      </c>
      <c r="B14" s="384" t="s">
        <v>456</v>
      </c>
      <c r="C14" s="616">
        <v>328066010.99090004</v>
      </c>
      <c r="D14" s="604">
        <v>292684062.75400001</v>
      </c>
      <c r="E14" s="604">
        <v>1106268.79</v>
      </c>
      <c r="F14" s="604"/>
      <c r="G14" s="604"/>
      <c r="H14" s="604">
        <v>14280533.7455</v>
      </c>
      <c r="I14" s="604">
        <v>3193034.8317999998</v>
      </c>
      <c r="J14" s="604"/>
      <c r="K14" s="604"/>
      <c r="L14" s="604">
        <v>21101414.4914</v>
      </c>
      <c r="M14" s="604">
        <v>1747328.9010999999</v>
      </c>
      <c r="N14" s="604">
        <v>5809010.7663000003</v>
      </c>
      <c r="O14" s="604">
        <v>23052.94</v>
      </c>
      <c r="P14" s="604">
        <v>1784443.46</v>
      </c>
      <c r="Q14" s="604">
        <v>6896148.6917000003</v>
      </c>
      <c r="R14" s="604">
        <v>4841429.7323000003</v>
      </c>
      <c r="S14" s="612"/>
      <c r="T14" s="613"/>
      <c r="U14" s="604"/>
      <c r="V14" s="604"/>
      <c r="W14" s="604"/>
      <c r="X14" s="604"/>
      <c r="Y14" s="604"/>
      <c r="Z14" s="604"/>
      <c r="AA14" s="612"/>
    </row>
    <row r="15" spans="1:27">
      <c r="A15" s="382">
        <v>1.2</v>
      </c>
      <c r="B15" s="380" t="s">
        <v>650</v>
      </c>
      <c r="C15" s="614">
        <v>27677483.509999998</v>
      </c>
      <c r="D15" s="604">
        <v>4364301.0086000003</v>
      </c>
      <c r="E15" s="604">
        <v>33196.164199999999</v>
      </c>
      <c r="F15" s="604"/>
      <c r="G15" s="604"/>
      <c r="H15" s="604">
        <v>1438716.1392999999</v>
      </c>
      <c r="I15" s="604">
        <v>316487.93400000001</v>
      </c>
      <c r="J15" s="604">
        <v>29703.6351</v>
      </c>
      <c r="K15" s="604"/>
      <c r="L15" s="604">
        <v>21517348.758099999</v>
      </c>
      <c r="M15" s="604">
        <v>1171774.1603999999</v>
      </c>
      <c r="N15" s="604">
        <v>3426625.3037999999</v>
      </c>
      <c r="O15" s="604">
        <v>46445.1443</v>
      </c>
      <c r="P15" s="604">
        <v>4668695.5257999999</v>
      </c>
      <c r="Q15" s="604">
        <v>7103110.6424000002</v>
      </c>
      <c r="R15" s="604">
        <v>4874283.7282999996</v>
      </c>
      <c r="S15" s="612"/>
      <c r="T15" s="613">
        <v>357117.60399999999</v>
      </c>
      <c r="U15" s="604">
        <v>357117.60399999999</v>
      </c>
      <c r="V15" s="604"/>
      <c r="W15" s="604"/>
      <c r="X15" s="604"/>
      <c r="Y15" s="604"/>
      <c r="Z15" s="604"/>
      <c r="AA15" s="612"/>
    </row>
    <row r="16" spans="1:27">
      <c r="A16" s="381">
        <v>1.3</v>
      </c>
      <c r="B16" s="380" t="s">
        <v>495</v>
      </c>
      <c r="C16" s="617"/>
      <c r="D16" s="618">
        <v>0</v>
      </c>
      <c r="E16" s="618">
        <v>0</v>
      </c>
      <c r="F16" s="618"/>
      <c r="G16" s="618"/>
      <c r="H16" s="618">
        <v>0</v>
      </c>
      <c r="I16" s="618">
        <v>0</v>
      </c>
      <c r="J16" s="618">
        <v>0</v>
      </c>
      <c r="K16" s="618"/>
      <c r="L16" s="618">
        <v>0</v>
      </c>
      <c r="M16" s="618">
        <v>0</v>
      </c>
      <c r="N16" s="618">
        <v>0</v>
      </c>
      <c r="O16" s="618">
        <v>0</v>
      </c>
      <c r="P16" s="618">
        <v>0</v>
      </c>
      <c r="Q16" s="618">
        <v>0</v>
      </c>
      <c r="R16" s="618">
        <v>0</v>
      </c>
      <c r="S16" s="619"/>
      <c r="T16" s="620">
        <v>0</v>
      </c>
      <c r="U16" s="618">
        <v>0</v>
      </c>
      <c r="V16" s="618"/>
      <c r="W16" s="618"/>
      <c r="X16" s="618"/>
      <c r="Y16" s="618"/>
      <c r="Z16" s="618"/>
      <c r="AA16" s="619"/>
    </row>
    <row r="17" spans="1:27">
      <c r="A17" s="377" t="s">
        <v>457</v>
      </c>
      <c r="B17" s="379" t="s">
        <v>458</v>
      </c>
      <c r="C17" s="621">
        <v>1325228037.0052001</v>
      </c>
      <c r="D17" s="604">
        <v>1243842065.1893001</v>
      </c>
      <c r="E17" s="604">
        <v>3369184.2697000001</v>
      </c>
      <c r="F17" s="604"/>
      <c r="G17" s="604"/>
      <c r="H17" s="604">
        <v>56136178.345600002</v>
      </c>
      <c r="I17" s="604">
        <v>7993904.2900999999</v>
      </c>
      <c r="J17" s="604">
        <v>1754382.9372</v>
      </c>
      <c r="K17" s="604"/>
      <c r="L17" s="604">
        <v>24892675.866300002</v>
      </c>
      <c r="M17" s="604">
        <v>3885775.4186</v>
      </c>
      <c r="N17" s="604">
        <v>5590246.7390999999</v>
      </c>
      <c r="O17" s="604">
        <v>157570.53400000001</v>
      </c>
      <c r="P17" s="604">
        <v>6813864.6782999998</v>
      </c>
      <c r="Q17" s="604">
        <v>3605913.3731</v>
      </c>
      <c r="R17" s="604">
        <v>4042363.8108000001</v>
      </c>
      <c r="S17" s="612"/>
      <c r="T17" s="613">
        <v>357117.60399999999</v>
      </c>
      <c r="U17" s="604">
        <v>543720</v>
      </c>
      <c r="V17" s="604"/>
      <c r="W17" s="604"/>
      <c r="X17" s="604"/>
      <c r="Y17" s="604"/>
      <c r="Z17" s="604"/>
      <c r="AA17" s="612"/>
    </row>
    <row r="18" spans="1:27">
      <c r="A18" s="375" t="s">
        <v>459</v>
      </c>
      <c r="B18" s="376" t="s">
        <v>460</v>
      </c>
      <c r="C18" s="622">
        <v>1199187136.0081</v>
      </c>
      <c r="D18" s="604">
        <v>1126840127.4756</v>
      </c>
      <c r="E18" s="604">
        <v>3177665.2442999999</v>
      </c>
      <c r="F18" s="604"/>
      <c r="G18" s="604"/>
      <c r="H18" s="604">
        <v>50556829.432800002</v>
      </c>
      <c r="I18" s="604">
        <v>7031066.1385000004</v>
      </c>
      <c r="J18" s="604">
        <v>1754382.9372</v>
      </c>
      <c r="K18" s="604"/>
      <c r="L18" s="604">
        <v>21433061.495700002</v>
      </c>
      <c r="M18" s="604">
        <v>4965581.7698999997</v>
      </c>
      <c r="N18" s="604">
        <v>149523</v>
      </c>
      <c r="O18" s="604">
        <v>86173.134000000005</v>
      </c>
      <c r="P18" s="604">
        <v>7369280.1704000002</v>
      </c>
      <c r="Q18" s="604">
        <v>4038560.4571000002</v>
      </c>
      <c r="R18" s="604">
        <v>4027001.6518999999</v>
      </c>
      <c r="S18" s="612"/>
      <c r="T18" s="613">
        <v>357117.60399999999</v>
      </c>
      <c r="U18" s="604">
        <v>543720</v>
      </c>
      <c r="V18" s="604"/>
      <c r="W18" s="604"/>
      <c r="X18" s="604"/>
      <c r="Y18" s="604"/>
      <c r="Z18" s="604"/>
      <c r="AA18" s="612"/>
    </row>
    <row r="19" spans="1:27">
      <c r="A19" s="377" t="s">
        <v>461</v>
      </c>
      <c r="B19" s="378" t="s">
        <v>462</v>
      </c>
      <c r="C19" s="623">
        <v>1242578147.0073001</v>
      </c>
      <c r="D19" s="604">
        <v>1173989971.6470001</v>
      </c>
      <c r="E19" s="604">
        <v>1530921.7228000001</v>
      </c>
      <c r="F19" s="604"/>
      <c r="G19" s="604"/>
      <c r="H19" s="604">
        <v>50059937.815700002</v>
      </c>
      <c r="I19" s="604">
        <v>6411636.8550000004</v>
      </c>
      <c r="J19" s="604">
        <v>344335.01329999999</v>
      </c>
      <c r="K19" s="604"/>
      <c r="L19" s="604">
        <v>18341635.148600001</v>
      </c>
      <c r="M19" s="604">
        <v>8638749.2329999991</v>
      </c>
      <c r="N19" s="604">
        <v>2424269.3336999998</v>
      </c>
      <c r="O19" s="604">
        <v>153402.59109999999</v>
      </c>
      <c r="P19" s="604">
        <v>2680348.8276999998</v>
      </c>
      <c r="Q19" s="604">
        <v>1017207.7548</v>
      </c>
      <c r="R19" s="604">
        <v>0</v>
      </c>
      <c r="S19" s="612"/>
      <c r="T19" s="613">
        <v>186602.39600000001</v>
      </c>
      <c r="U19" s="604">
        <v>186602.39600000001</v>
      </c>
      <c r="V19" s="604"/>
      <c r="W19" s="604"/>
      <c r="X19" s="604"/>
      <c r="Y19" s="604"/>
      <c r="Z19" s="604"/>
      <c r="AA19" s="612"/>
    </row>
    <row r="20" spans="1:27">
      <c r="A20" s="375" t="s">
        <v>463</v>
      </c>
      <c r="B20" s="376" t="s">
        <v>460</v>
      </c>
      <c r="C20" s="622">
        <v>1117177000.9332998</v>
      </c>
      <c r="D20" s="604">
        <v>1053053976.0628999</v>
      </c>
      <c r="E20" s="604">
        <v>1171732.6673999999</v>
      </c>
      <c r="F20" s="604"/>
      <c r="G20" s="604"/>
      <c r="H20" s="604">
        <v>45992296.738600001</v>
      </c>
      <c r="I20" s="604">
        <v>4669411.5279000001</v>
      </c>
      <c r="J20" s="604">
        <v>344335.01329999999</v>
      </c>
      <c r="K20" s="604"/>
      <c r="L20" s="604">
        <v>17944125.735800002</v>
      </c>
      <c r="M20" s="604">
        <v>9533230.7135000005</v>
      </c>
      <c r="N20" s="604">
        <v>0</v>
      </c>
      <c r="O20" s="604">
        <v>145383.52110000001</v>
      </c>
      <c r="P20" s="604">
        <v>3642212.5381</v>
      </c>
      <c r="Q20" s="604">
        <v>1195641.5548</v>
      </c>
      <c r="R20" s="604">
        <v>0</v>
      </c>
      <c r="S20" s="612"/>
      <c r="T20" s="613">
        <v>186602.39600000001</v>
      </c>
      <c r="U20" s="604">
        <v>186602.39600000001</v>
      </c>
      <c r="V20" s="604"/>
      <c r="W20" s="604"/>
      <c r="X20" s="604"/>
      <c r="Y20" s="604"/>
      <c r="Z20" s="604"/>
      <c r="AA20" s="612"/>
    </row>
    <row r="21" spans="1:27">
      <c r="A21" s="374">
        <v>1.4</v>
      </c>
      <c r="B21" s="373" t="s">
        <v>464</v>
      </c>
      <c r="C21" s="624">
        <v>30617337.650000002</v>
      </c>
      <c r="D21" s="604">
        <v>29486530.460000001</v>
      </c>
      <c r="E21" s="604"/>
      <c r="F21" s="604"/>
      <c r="G21" s="604"/>
      <c r="H21" s="604">
        <v>1105570.6000000001</v>
      </c>
      <c r="I21" s="604">
        <v>334121.98</v>
      </c>
      <c r="J21" s="604"/>
      <c r="K21" s="604"/>
      <c r="L21" s="604">
        <v>25236.59</v>
      </c>
      <c r="M21" s="604"/>
      <c r="N21" s="604"/>
      <c r="O21" s="604">
        <v>25236.59</v>
      </c>
      <c r="P21" s="604"/>
      <c r="Q21" s="604"/>
      <c r="R21" s="604"/>
      <c r="S21" s="612"/>
      <c r="T21" s="613"/>
      <c r="U21" s="604"/>
      <c r="V21" s="604"/>
      <c r="W21" s="604"/>
      <c r="X21" s="604"/>
      <c r="Y21" s="604"/>
      <c r="Z21" s="604"/>
      <c r="AA21" s="612"/>
    </row>
    <row r="22" spans="1:27" ht="13.5" thickBot="1">
      <c r="A22" s="372">
        <v>1.5</v>
      </c>
      <c r="B22" s="371" t="s">
        <v>465</v>
      </c>
      <c r="C22" s="625">
        <v>33884914.164999999</v>
      </c>
      <c r="D22" s="626">
        <v>32504439.465</v>
      </c>
      <c r="E22" s="626"/>
      <c r="F22" s="626"/>
      <c r="G22" s="626"/>
      <c r="H22" s="626">
        <v>1380474.7</v>
      </c>
      <c r="I22" s="626">
        <v>374355.48</v>
      </c>
      <c r="J22" s="626"/>
      <c r="K22" s="626"/>
      <c r="L22" s="626"/>
      <c r="M22" s="626"/>
      <c r="N22" s="626"/>
      <c r="O22" s="626"/>
      <c r="P22" s="626"/>
      <c r="Q22" s="626"/>
      <c r="R22" s="626"/>
      <c r="S22" s="627"/>
      <c r="T22" s="628"/>
      <c r="U22" s="626"/>
      <c r="V22" s="626"/>
      <c r="W22" s="626"/>
      <c r="X22" s="626"/>
      <c r="Y22" s="626"/>
      <c r="Z22" s="626"/>
      <c r="AA22" s="62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4.9989318521683403E-2"/>
  </sheetPr>
  <dimension ref="A1:I72"/>
  <sheetViews>
    <sheetView zoomScale="80" zoomScaleNormal="80" workbookViewId="0">
      <selection activeCell="C65" sqref="C65"/>
    </sheetView>
  </sheetViews>
  <sheetFormatPr defaultColWidth="8.85546875" defaultRowHeight="15"/>
  <cols>
    <col min="1" max="1" width="8.85546875" style="476"/>
    <col min="2" max="2" width="69.140625" style="477" customWidth="1"/>
    <col min="3" max="3" width="13.5703125" style="445" customWidth="1"/>
    <col min="4" max="5" width="15.140625" style="445" bestFit="1" customWidth="1"/>
    <col min="6" max="6" width="13.42578125" style="445" bestFit="1" customWidth="1"/>
    <col min="7" max="8" width="15.140625" style="445" bestFit="1" customWidth="1"/>
    <col min="9" max="16384" width="8.85546875" style="445"/>
  </cols>
  <sheetData>
    <row r="1" spans="1:9">
      <c r="A1" s="116" t="s">
        <v>30</v>
      </c>
      <c r="B1" s="444" t="str">
        <f>'Info '!C2</f>
        <v>JSC ProCredit Bank</v>
      </c>
      <c r="C1" s="444"/>
    </row>
    <row r="2" spans="1:9">
      <c r="A2" s="116" t="s">
        <v>31</v>
      </c>
      <c r="B2" s="446">
        <f>'1. key ratios'!B2</f>
        <v>45930</v>
      </c>
      <c r="C2" s="444"/>
    </row>
    <row r="3" spans="1:9">
      <c r="A3" s="116"/>
      <c r="B3" s="444"/>
      <c r="C3" s="444"/>
    </row>
    <row r="4" spans="1:9" ht="21" customHeight="1">
      <c r="A4" s="724" t="s">
        <v>6</v>
      </c>
      <c r="B4" s="725" t="s">
        <v>521</v>
      </c>
      <c r="C4" s="727" t="s">
        <v>522</v>
      </c>
      <c r="D4" s="727"/>
      <c r="E4" s="727"/>
      <c r="F4" s="727" t="s">
        <v>523</v>
      </c>
      <c r="G4" s="727"/>
      <c r="H4" s="728"/>
    </row>
    <row r="5" spans="1:9" ht="21" customHeight="1">
      <c r="A5" s="724"/>
      <c r="B5" s="726"/>
      <c r="C5" s="447" t="s">
        <v>32</v>
      </c>
      <c r="D5" s="447" t="s">
        <v>33</v>
      </c>
      <c r="E5" s="447" t="s">
        <v>34</v>
      </c>
      <c r="F5" s="447" t="s">
        <v>32</v>
      </c>
      <c r="G5" s="447" t="s">
        <v>33</v>
      </c>
      <c r="H5" s="447" t="s">
        <v>34</v>
      </c>
    </row>
    <row r="6" spans="1:9" ht="26.45" customHeight="1">
      <c r="A6" s="724"/>
      <c r="B6" s="448" t="s">
        <v>524</v>
      </c>
      <c r="C6" s="729"/>
      <c r="D6" s="730"/>
      <c r="E6" s="730"/>
      <c r="F6" s="730"/>
      <c r="G6" s="730"/>
      <c r="H6" s="731"/>
    </row>
    <row r="7" spans="1:9" ht="23.1" customHeight="1">
      <c r="A7" s="449">
        <v>1</v>
      </c>
      <c r="B7" s="450" t="s">
        <v>525</v>
      </c>
      <c r="C7" s="526">
        <v>84573388.370000005</v>
      </c>
      <c r="D7" s="526">
        <v>526987029.85926998</v>
      </c>
      <c r="E7" s="527">
        <v>611560418.22926998</v>
      </c>
      <c r="F7" s="526">
        <v>74025549.25999999</v>
      </c>
      <c r="G7" s="526">
        <v>384556816.32630002</v>
      </c>
      <c r="H7" s="527">
        <v>458582365.58630002</v>
      </c>
      <c r="I7" s="709"/>
    </row>
    <row r="8" spans="1:9">
      <c r="A8" s="449">
        <v>1.1000000000000001</v>
      </c>
      <c r="B8" s="451" t="s">
        <v>526</v>
      </c>
      <c r="C8" s="526">
        <v>19666568.999999996</v>
      </c>
      <c r="D8" s="526">
        <v>39360563.862500012</v>
      </c>
      <c r="E8" s="527">
        <v>59027132.862500012</v>
      </c>
      <c r="F8" s="526">
        <v>17965152.699999999</v>
      </c>
      <c r="G8" s="526">
        <v>35928562.319600001</v>
      </c>
      <c r="H8" s="527">
        <v>53893715.019600004</v>
      </c>
      <c r="I8" s="709"/>
    </row>
    <row r="9" spans="1:9">
      <c r="A9" s="449">
        <v>1.2</v>
      </c>
      <c r="B9" s="451" t="s">
        <v>527</v>
      </c>
      <c r="C9" s="526">
        <v>29468066.450000003</v>
      </c>
      <c r="D9" s="526">
        <v>286147360.41012597</v>
      </c>
      <c r="E9" s="527">
        <v>315615426.86012596</v>
      </c>
      <c r="F9" s="526">
        <v>16029999.619999999</v>
      </c>
      <c r="G9" s="526">
        <v>195572663.61249998</v>
      </c>
      <c r="H9" s="527">
        <v>211602663.23249999</v>
      </c>
      <c r="I9" s="709"/>
    </row>
    <row r="10" spans="1:9">
      <c r="A10" s="449">
        <v>1.3</v>
      </c>
      <c r="B10" s="451" t="s">
        <v>528</v>
      </c>
      <c r="C10" s="526">
        <v>35438752.920000002</v>
      </c>
      <c r="D10" s="526">
        <v>201479105.58664399</v>
      </c>
      <c r="E10" s="527">
        <v>236917858.50664401</v>
      </c>
      <c r="F10" s="526">
        <v>40030396.939999998</v>
      </c>
      <c r="G10" s="526">
        <v>153055590.3942</v>
      </c>
      <c r="H10" s="527">
        <v>193085987.33419999</v>
      </c>
      <c r="I10" s="709"/>
    </row>
    <row r="11" spans="1:9">
      <c r="A11" s="449">
        <v>2</v>
      </c>
      <c r="B11" s="452" t="s">
        <v>529</v>
      </c>
      <c r="C11" s="526"/>
      <c r="D11" s="526"/>
      <c r="E11" s="527">
        <v>0</v>
      </c>
      <c r="F11" s="526">
        <v>0</v>
      </c>
      <c r="G11" s="526">
        <v>0</v>
      </c>
      <c r="H11" s="527">
        <v>0</v>
      </c>
      <c r="I11" s="709"/>
    </row>
    <row r="12" spans="1:9">
      <c r="A12" s="449">
        <v>2.1</v>
      </c>
      <c r="B12" s="453" t="s">
        <v>530</v>
      </c>
      <c r="C12" s="526"/>
      <c r="D12" s="526"/>
      <c r="E12" s="527">
        <v>0</v>
      </c>
      <c r="F12" s="526">
        <v>0</v>
      </c>
      <c r="G12" s="526">
        <v>0</v>
      </c>
      <c r="H12" s="527">
        <v>0</v>
      </c>
      <c r="I12" s="709"/>
    </row>
    <row r="13" spans="1:9" ht="26.45" customHeight="1">
      <c r="A13" s="449">
        <v>3</v>
      </c>
      <c r="B13" s="454" t="s">
        <v>531</v>
      </c>
      <c r="C13" s="526"/>
      <c r="D13" s="526"/>
      <c r="E13" s="527">
        <v>0</v>
      </c>
      <c r="F13" s="526">
        <v>0</v>
      </c>
      <c r="G13" s="526">
        <v>0</v>
      </c>
      <c r="H13" s="527">
        <v>0</v>
      </c>
      <c r="I13" s="709"/>
    </row>
    <row r="14" spans="1:9" ht="26.45" customHeight="1">
      <c r="A14" s="449">
        <v>4</v>
      </c>
      <c r="B14" s="455" t="s">
        <v>532</v>
      </c>
      <c r="C14" s="526"/>
      <c r="D14" s="526"/>
      <c r="E14" s="527">
        <v>0</v>
      </c>
      <c r="F14" s="526">
        <v>0</v>
      </c>
      <c r="G14" s="526">
        <v>0</v>
      </c>
      <c r="H14" s="527">
        <v>0</v>
      </c>
      <c r="I14" s="709"/>
    </row>
    <row r="15" spans="1:9" ht="24.6" customHeight="1">
      <c r="A15" s="449">
        <v>5</v>
      </c>
      <c r="B15" s="456" t="s">
        <v>533</v>
      </c>
      <c r="C15" s="528">
        <v>642023.278859852</v>
      </c>
      <c r="D15" s="528">
        <v>0</v>
      </c>
      <c r="E15" s="529">
        <v>642023.278859852</v>
      </c>
      <c r="F15" s="528">
        <v>139527.79999999999</v>
      </c>
      <c r="G15" s="528">
        <v>0</v>
      </c>
      <c r="H15" s="529">
        <v>139527.79999999999</v>
      </c>
      <c r="I15" s="709"/>
    </row>
    <row r="16" spans="1:9">
      <c r="A16" s="449">
        <v>5.0999999999999996</v>
      </c>
      <c r="B16" s="457" t="s">
        <v>534</v>
      </c>
      <c r="C16" s="710">
        <v>642023.278859852</v>
      </c>
      <c r="D16" s="710"/>
      <c r="E16" s="527">
        <v>642023.278859852</v>
      </c>
      <c r="F16" s="526">
        <v>139527.79999999999</v>
      </c>
      <c r="G16" s="526">
        <v>0</v>
      </c>
      <c r="H16" s="527">
        <v>139527.79999999999</v>
      </c>
      <c r="I16" s="709"/>
    </row>
    <row r="17" spans="1:9">
      <c r="A17" s="449">
        <v>5.2</v>
      </c>
      <c r="B17" s="457" t="s">
        <v>535</v>
      </c>
      <c r="C17" s="526"/>
      <c r="D17" s="526"/>
      <c r="E17" s="527">
        <v>0</v>
      </c>
      <c r="F17" s="526">
        <v>0</v>
      </c>
      <c r="G17" s="526">
        <v>0</v>
      </c>
      <c r="H17" s="527">
        <v>0</v>
      </c>
      <c r="I17" s="709"/>
    </row>
    <row r="18" spans="1:9">
      <c r="A18" s="449">
        <v>5.3</v>
      </c>
      <c r="B18" s="458" t="s">
        <v>536</v>
      </c>
      <c r="C18" s="526"/>
      <c r="D18" s="526"/>
      <c r="E18" s="527">
        <v>0</v>
      </c>
      <c r="F18" s="526">
        <v>0</v>
      </c>
      <c r="G18" s="526">
        <v>0</v>
      </c>
      <c r="H18" s="527">
        <v>0</v>
      </c>
      <c r="I18" s="709"/>
    </row>
    <row r="19" spans="1:9">
      <c r="A19" s="449">
        <v>6</v>
      </c>
      <c r="B19" s="454" t="s">
        <v>537</v>
      </c>
      <c r="C19" s="526">
        <v>637787692.40290296</v>
      </c>
      <c r="D19" s="526">
        <v>883321311.00928199</v>
      </c>
      <c r="E19" s="527">
        <v>1521109003.412185</v>
      </c>
      <c r="F19" s="526">
        <v>568727709.67395592</v>
      </c>
      <c r="G19" s="526">
        <v>852275140.39816391</v>
      </c>
      <c r="H19" s="527">
        <v>1421002850.0721197</v>
      </c>
      <c r="I19" s="709"/>
    </row>
    <row r="20" spans="1:9">
      <c r="A20" s="449">
        <v>6.1</v>
      </c>
      <c r="B20" s="457" t="s">
        <v>535</v>
      </c>
      <c r="C20" s="526">
        <v>121076019.76000001</v>
      </c>
      <c r="D20" s="526"/>
      <c r="E20" s="527">
        <v>121076019.76000001</v>
      </c>
      <c r="F20" s="526">
        <v>71165099.75</v>
      </c>
      <c r="G20" s="526">
        <v>0</v>
      </c>
      <c r="H20" s="527">
        <v>71165099.75</v>
      </c>
      <c r="I20" s="709"/>
    </row>
    <row r="21" spans="1:9">
      <c r="A21" s="449">
        <v>6.2</v>
      </c>
      <c r="B21" s="458" t="s">
        <v>536</v>
      </c>
      <c r="C21" s="526">
        <v>516711672.64290297</v>
      </c>
      <c r="D21" s="526">
        <v>883321311.00928199</v>
      </c>
      <c r="E21" s="527">
        <v>1400032983.652185</v>
      </c>
      <c r="F21" s="526">
        <v>497562609.92395598</v>
      </c>
      <c r="G21" s="526">
        <v>852275140.39816391</v>
      </c>
      <c r="H21" s="527">
        <v>1349837750.32212</v>
      </c>
      <c r="I21" s="709"/>
    </row>
    <row r="22" spans="1:9">
      <c r="A22" s="449">
        <v>7</v>
      </c>
      <c r="B22" s="452" t="s">
        <v>538</v>
      </c>
      <c r="C22" s="526">
        <v>9473378.0299999993</v>
      </c>
      <c r="D22" s="526"/>
      <c r="E22" s="527">
        <v>9473378.0299999993</v>
      </c>
      <c r="F22" s="526">
        <v>8871848.4900000002</v>
      </c>
      <c r="G22" s="526">
        <v>0</v>
      </c>
      <c r="H22" s="527">
        <v>8871848.4900000002</v>
      </c>
      <c r="I22" s="709"/>
    </row>
    <row r="23" spans="1:9">
      <c r="A23" s="449">
        <v>8</v>
      </c>
      <c r="B23" s="459" t="s">
        <v>539</v>
      </c>
      <c r="C23" s="526"/>
      <c r="D23" s="526"/>
      <c r="E23" s="527">
        <v>0</v>
      </c>
      <c r="F23" s="526">
        <v>0</v>
      </c>
      <c r="G23" s="526">
        <v>0</v>
      </c>
      <c r="H23" s="527">
        <v>0</v>
      </c>
      <c r="I23" s="709"/>
    </row>
    <row r="24" spans="1:9">
      <c r="A24" s="449">
        <v>9</v>
      </c>
      <c r="B24" s="455" t="s">
        <v>540</v>
      </c>
      <c r="C24" s="526">
        <v>49199886.370000064</v>
      </c>
      <c r="D24" s="526">
        <v>0</v>
      </c>
      <c r="E24" s="527">
        <v>49199886.370000064</v>
      </c>
      <c r="F24" s="526">
        <v>46262578.38000001</v>
      </c>
      <c r="G24" s="526">
        <v>0</v>
      </c>
      <c r="H24" s="527">
        <v>46262578.38000001</v>
      </c>
      <c r="I24" s="709"/>
    </row>
    <row r="25" spans="1:9">
      <c r="A25" s="449">
        <v>9.1</v>
      </c>
      <c r="B25" s="457" t="s">
        <v>541</v>
      </c>
      <c r="C25" s="526">
        <v>45174945.220000066</v>
      </c>
      <c r="D25" s="526"/>
      <c r="E25" s="527">
        <v>45174945.220000066</v>
      </c>
      <c r="F25" s="526">
        <v>42095550.99000001</v>
      </c>
      <c r="G25" s="526">
        <v>0</v>
      </c>
      <c r="H25" s="527">
        <v>42095550.99000001</v>
      </c>
      <c r="I25" s="709"/>
    </row>
    <row r="26" spans="1:9">
      <c r="A26" s="449">
        <v>9.1999999999999993</v>
      </c>
      <c r="B26" s="457" t="s">
        <v>542</v>
      </c>
      <c r="C26" s="526">
        <v>4024941.15</v>
      </c>
      <c r="D26" s="526"/>
      <c r="E26" s="527">
        <v>4024941.15</v>
      </c>
      <c r="F26" s="526">
        <v>4167027.39</v>
      </c>
      <c r="G26" s="526">
        <v>0</v>
      </c>
      <c r="H26" s="527">
        <v>4167027.39</v>
      </c>
      <c r="I26" s="709"/>
    </row>
    <row r="27" spans="1:9">
      <c r="A27" s="449">
        <v>10</v>
      </c>
      <c r="B27" s="455" t="s">
        <v>543</v>
      </c>
      <c r="C27" s="526">
        <v>3099221.6100000003</v>
      </c>
      <c r="D27" s="526">
        <v>0</v>
      </c>
      <c r="E27" s="527">
        <v>3099221.6100000003</v>
      </c>
      <c r="F27" s="526">
        <v>2084486.9</v>
      </c>
      <c r="G27" s="526">
        <v>0</v>
      </c>
      <c r="H27" s="527">
        <v>2084486.9</v>
      </c>
      <c r="I27" s="709"/>
    </row>
    <row r="28" spans="1:9">
      <c r="A28" s="449">
        <v>10.1</v>
      </c>
      <c r="B28" s="457" t="s">
        <v>544</v>
      </c>
      <c r="C28" s="526"/>
      <c r="D28" s="526"/>
      <c r="E28" s="527">
        <v>0</v>
      </c>
      <c r="F28" s="526">
        <v>0</v>
      </c>
      <c r="G28" s="526">
        <v>0</v>
      </c>
      <c r="H28" s="527">
        <v>0</v>
      </c>
      <c r="I28" s="709"/>
    </row>
    <row r="29" spans="1:9">
      <c r="A29" s="449">
        <v>10.199999999999999</v>
      </c>
      <c r="B29" s="457" t="s">
        <v>545</v>
      </c>
      <c r="C29" s="526">
        <v>3099221.6100000003</v>
      </c>
      <c r="D29" s="526"/>
      <c r="E29" s="527">
        <v>3099221.6100000003</v>
      </c>
      <c r="F29" s="526">
        <v>2084486.9</v>
      </c>
      <c r="G29" s="526">
        <v>0</v>
      </c>
      <c r="H29" s="527">
        <v>2084486.9</v>
      </c>
      <c r="I29" s="709"/>
    </row>
    <row r="30" spans="1:9">
      <c r="A30" s="449">
        <v>11</v>
      </c>
      <c r="B30" s="455" t="s">
        <v>546</v>
      </c>
      <c r="C30" s="526">
        <v>1549247.7799999998</v>
      </c>
      <c r="D30" s="526">
        <v>0</v>
      </c>
      <c r="E30" s="527">
        <v>1549247.7799999998</v>
      </c>
      <c r="F30" s="526">
        <v>3436592.26</v>
      </c>
      <c r="G30" s="526">
        <v>0</v>
      </c>
      <c r="H30" s="527">
        <v>3436592.26</v>
      </c>
      <c r="I30" s="709"/>
    </row>
    <row r="31" spans="1:9">
      <c r="A31" s="449">
        <v>11.1</v>
      </c>
      <c r="B31" s="457" t="s">
        <v>547</v>
      </c>
      <c r="C31" s="526">
        <v>1549247.7799999998</v>
      </c>
      <c r="D31" s="526"/>
      <c r="E31" s="527">
        <v>1549247.7799999998</v>
      </c>
      <c r="F31" s="526">
        <v>3436592.26</v>
      </c>
      <c r="G31" s="526">
        <v>0</v>
      </c>
      <c r="H31" s="527">
        <v>3436592.26</v>
      </c>
      <c r="I31" s="709"/>
    </row>
    <row r="32" spans="1:9">
      <c r="A32" s="449">
        <v>11.2</v>
      </c>
      <c r="B32" s="457" t="s">
        <v>548</v>
      </c>
      <c r="C32" s="526"/>
      <c r="D32" s="526"/>
      <c r="E32" s="527">
        <v>0</v>
      </c>
      <c r="F32" s="526">
        <v>0</v>
      </c>
      <c r="G32" s="526">
        <v>0</v>
      </c>
      <c r="H32" s="527">
        <v>0</v>
      </c>
      <c r="I32" s="709"/>
    </row>
    <row r="33" spans="1:9">
      <c r="A33" s="449">
        <v>13</v>
      </c>
      <c r="B33" s="455" t="s">
        <v>549</v>
      </c>
      <c r="C33" s="526">
        <v>5665173.9735000003</v>
      </c>
      <c r="D33" s="526">
        <v>512566.967237</v>
      </c>
      <c r="E33" s="527">
        <v>6177740.9407370007</v>
      </c>
      <c r="F33" s="526">
        <v>4729128.2885999996</v>
      </c>
      <c r="G33" s="526">
        <v>574780.1998800002</v>
      </c>
      <c r="H33" s="527">
        <v>5303908.4884799998</v>
      </c>
      <c r="I33" s="709"/>
    </row>
    <row r="34" spans="1:9">
      <c r="A34" s="449">
        <v>13.1</v>
      </c>
      <c r="B34" s="460" t="s">
        <v>550</v>
      </c>
      <c r="C34" s="526">
        <v>28260</v>
      </c>
      <c r="D34" s="526"/>
      <c r="E34" s="527">
        <v>28260</v>
      </c>
      <c r="F34" s="526">
        <v>101910</v>
      </c>
      <c r="G34" s="526">
        <v>0</v>
      </c>
      <c r="H34" s="527">
        <v>101910</v>
      </c>
      <c r="I34" s="709"/>
    </row>
    <row r="35" spans="1:9">
      <c r="A35" s="449">
        <v>13.2</v>
      </c>
      <c r="B35" s="460" t="s">
        <v>551</v>
      </c>
      <c r="C35" s="526"/>
      <c r="D35" s="526"/>
      <c r="E35" s="527">
        <v>0</v>
      </c>
      <c r="F35" s="526">
        <v>0</v>
      </c>
      <c r="G35" s="526">
        <v>0</v>
      </c>
      <c r="H35" s="527">
        <v>0</v>
      </c>
      <c r="I35" s="709"/>
    </row>
    <row r="36" spans="1:9">
      <c r="A36" s="449">
        <v>14</v>
      </c>
      <c r="B36" s="461" t="s">
        <v>552</v>
      </c>
      <c r="C36" s="526">
        <v>791990011.81526291</v>
      </c>
      <c r="D36" s="526">
        <v>1410820907.835789</v>
      </c>
      <c r="E36" s="527">
        <v>2202810919.651052</v>
      </c>
      <c r="F36" s="526">
        <v>708277421.0525558</v>
      </c>
      <c r="G36" s="526">
        <v>1237406736.9243438</v>
      </c>
      <c r="H36" s="527">
        <v>1945684157.9768996</v>
      </c>
      <c r="I36" s="709"/>
    </row>
    <row r="37" spans="1:9" ht="22.5" customHeight="1">
      <c r="A37" s="449"/>
      <c r="B37" s="462" t="s">
        <v>553</v>
      </c>
      <c r="C37" s="732"/>
      <c r="D37" s="733"/>
      <c r="E37" s="733"/>
      <c r="F37" s="733"/>
      <c r="G37" s="733"/>
      <c r="H37" s="734"/>
      <c r="I37" s="709"/>
    </row>
    <row r="38" spans="1:9">
      <c r="A38" s="449">
        <v>15</v>
      </c>
      <c r="B38" s="463" t="s">
        <v>554</v>
      </c>
      <c r="C38" s="530">
        <v>0</v>
      </c>
      <c r="D38" s="530"/>
      <c r="E38" s="531">
        <v>0</v>
      </c>
      <c r="F38" s="530">
        <v>4170</v>
      </c>
      <c r="G38" s="530">
        <v>0</v>
      </c>
      <c r="H38" s="531">
        <v>4170</v>
      </c>
      <c r="I38" s="709"/>
    </row>
    <row r="39" spans="1:9">
      <c r="A39" s="464">
        <v>15.1</v>
      </c>
      <c r="B39" s="465" t="s">
        <v>530</v>
      </c>
      <c r="C39" s="530"/>
      <c r="D39" s="530"/>
      <c r="E39" s="531">
        <v>0</v>
      </c>
      <c r="F39" s="530">
        <v>4170</v>
      </c>
      <c r="G39" s="530">
        <v>0</v>
      </c>
      <c r="H39" s="531">
        <v>4170</v>
      </c>
      <c r="I39" s="709"/>
    </row>
    <row r="40" spans="1:9" ht="24" customHeight="1">
      <c r="A40" s="464">
        <v>16</v>
      </c>
      <c r="B40" s="452" t="s">
        <v>555</v>
      </c>
      <c r="C40" s="530"/>
      <c r="D40" s="530"/>
      <c r="E40" s="531">
        <v>0</v>
      </c>
      <c r="F40" s="530">
        <v>0</v>
      </c>
      <c r="G40" s="530">
        <v>0</v>
      </c>
      <c r="H40" s="531">
        <v>0</v>
      </c>
      <c r="I40" s="709"/>
    </row>
    <row r="41" spans="1:9">
      <c r="A41" s="464">
        <v>17</v>
      </c>
      <c r="B41" s="452" t="s">
        <v>556</v>
      </c>
      <c r="C41" s="530">
        <v>439880482.06000102</v>
      </c>
      <c r="D41" s="530">
        <v>1376525641.8121219</v>
      </c>
      <c r="E41" s="531">
        <v>1816406123.8721228</v>
      </c>
      <c r="F41" s="530">
        <v>384159682.66999996</v>
      </c>
      <c r="G41" s="530">
        <v>1212008001.9696159</v>
      </c>
      <c r="H41" s="531">
        <v>1596167684.639616</v>
      </c>
      <c r="I41" s="709"/>
    </row>
    <row r="42" spans="1:9">
      <c r="A42" s="464">
        <v>17.100000000000001</v>
      </c>
      <c r="B42" s="466" t="s">
        <v>557</v>
      </c>
      <c r="C42" s="530">
        <v>431212781.09000099</v>
      </c>
      <c r="D42" s="530">
        <v>998885237.23015285</v>
      </c>
      <c r="E42" s="531">
        <v>1430098018.3201537</v>
      </c>
      <c r="F42" s="530">
        <v>371317030.81999993</v>
      </c>
      <c r="G42" s="530">
        <v>890956200.40441608</v>
      </c>
      <c r="H42" s="531">
        <v>1262273231.224416</v>
      </c>
      <c r="I42" s="709"/>
    </row>
    <row r="43" spans="1:9">
      <c r="A43" s="464">
        <v>17.2</v>
      </c>
      <c r="B43" s="467" t="s">
        <v>558</v>
      </c>
      <c r="C43" s="530">
        <v>7636370.8100000015</v>
      </c>
      <c r="D43" s="530">
        <v>373353990.89822906</v>
      </c>
      <c r="E43" s="531">
        <v>380990361.70822906</v>
      </c>
      <c r="F43" s="530">
        <v>12718024.720000001</v>
      </c>
      <c r="G43" s="530">
        <v>321051801.56519997</v>
      </c>
      <c r="H43" s="531">
        <v>333769826.2852</v>
      </c>
      <c r="I43" s="709"/>
    </row>
    <row r="44" spans="1:9">
      <c r="A44" s="464">
        <v>17.3</v>
      </c>
      <c r="B44" s="466" t="s">
        <v>559</v>
      </c>
      <c r="C44" s="530"/>
      <c r="D44" s="530"/>
      <c r="E44" s="531">
        <v>0</v>
      </c>
      <c r="F44" s="530">
        <v>0</v>
      </c>
      <c r="G44" s="530">
        <v>0</v>
      </c>
      <c r="H44" s="531">
        <v>0</v>
      </c>
      <c r="I44" s="709"/>
    </row>
    <row r="45" spans="1:9">
      <c r="A45" s="464">
        <v>17.399999999999999</v>
      </c>
      <c r="B45" s="466" t="s">
        <v>560</v>
      </c>
      <c r="C45" s="530">
        <v>1031330.16</v>
      </c>
      <c r="D45" s="530">
        <v>4286413.6837400012</v>
      </c>
      <c r="E45" s="531">
        <v>5317743.8437400013</v>
      </c>
      <c r="F45" s="530">
        <v>124627.13</v>
      </c>
      <c r="G45" s="530">
        <v>0</v>
      </c>
      <c r="H45" s="531">
        <v>124627.13</v>
      </c>
      <c r="I45" s="709"/>
    </row>
    <row r="46" spans="1:9">
      <c r="A46" s="464">
        <v>18</v>
      </c>
      <c r="B46" s="455" t="s">
        <v>561</v>
      </c>
      <c r="C46" s="530">
        <v>906736.32010000083</v>
      </c>
      <c r="D46" s="530">
        <v>2297691.91023</v>
      </c>
      <c r="E46" s="531">
        <v>3204428.2303300006</v>
      </c>
      <c r="F46" s="530">
        <v>1276447.54</v>
      </c>
      <c r="G46" s="530">
        <v>1721745.6081000001</v>
      </c>
      <c r="H46" s="531">
        <v>2998193.1480999999</v>
      </c>
      <c r="I46" s="709"/>
    </row>
    <row r="47" spans="1:9">
      <c r="A47" s="464">
        <v>19</v>
      </c>
      <c r="B47" s="455" t="s">
        <v>562</v>
      </c>
      <c r="C47" s="530">
        <v>2501576.7457719701</v>
      </c>
      <c r="D47" s="530">
        <v>0</v>
      </c>
      <c r="E47" s="531">
        <v>2501576.7457719701</v>
      </c>
      <c r="F47" s="530">
        <v>1987102.59</v>
      </c>
      <c r="G47" s="530">
        <v>0</v>
      </c>
      <c r="H47" s="531">
        <v>1987102.59</v>
      </c>
      <c r="I47" s="709"/>
    </row>
    <row r="48" spans="1:9">
      <c r="A48" s="464">
        <v>19.100000000000001</v>
      </c>
      <c r="B48" s="468" t="s">
        <v>563</v>
      </c>
      <c r="C48" s="530"/>
      <c r="D48" s="530"/>
      <c r="E48" s="531">
        <v>0</v>
      </c>
      <c r="F48" s="530">
        <v>0</v>
      </c>
      <c r="G48" s="530">
        <v>0</v>
      </c>
      <c r="H48" s="531">
        <v>0</v>
      </c>
      <c r="I48" s="709"/>
    </row>
    <row r="49" spans="1:9">
      <c r="A49" s="464">
        <v>19.2</v>
      </c>
      <c r="B49" s="469" t="s">
        <v>564</v>
      </c>
      <c r="C49" s="530">
        <v>2501576.7457719701</v>
      </c>
      <c r="D49" s="530"/>
      <c r="E49" s="531">
        <v>2501576.7457719701</v>
      </c>
      <c r="F49" s="530">
        <v>1987102.59</v>
      </c>
      <c r="G49" s="530">
        <v>0</v>
      </c>
      <c r="H49" s="531">
        <v>1987102.59</v>
      </c>
      <c r="I49" s="709"/>
    </row>
    <row r="50" spans="1:9">
      <c r="A50" s="464">
        <v>20</v>
      </c>
      <c r="B50" s="470" t="s">
        <v>565</v>
      </c>
      <c r="C50" s="530"/>
      <c r="D50" s="530">
        <v>42643649.716766998</v>
      </c>
      <c r="E50" s="531">
        <v>42643649.716766998</v>
      </c>
      <c r="F50" s="530">
        <v>0</v>
      </c>
      <c r="G50" s="530">
        <v>15467513.826300001</v>
      </c>
      <c r="H50" s="531">
        <v>15467513.826300001</v>
      </c>
      <c r="I50" s="709"/>
    </row>
    <row r="51" spans="1:9">
      <c r="A51" s="464">
        <v>21</v>
      </c>
      <c r="B51" s="459" t="s">
        <v>566</v>
      </c>
      <c r="C51" s="530">
        <v>534937.35167200002</v>
      </c>
      <c r="D51" s="530">
        <v>7479.3782310000006</v>
      </c>
      <c r="E51" s="531">
        <v>542416.72990300006</v>
      </c>
      <c r="F51" s="530">
        <v>1535461.6402</v>
      </c>
      <c r="G51" s="530">
        <v>4312782.2217840003</v>
      </c>
      <c r="H51" s="531">
        <v>5848243.8619840005</v>
      </c>
      <c r="I51" s="709"/>
    </row>
    <row r="52" spans="1:9">
      <c r="A52" s="464">
        <v>21.1</v>
      </c>
      <c r="B52" s="467" t="s">
        <v>567</v>
      </c>
      <c r="C52" s="530"/>
      <c r="D52" s="530"/>
      <c r="E52" s="531">
        <v>0</v>
      </c>
      <c r="F52" s="530">
        <v>0</v>
      </c>
      <c r="G52" s="530">
        <v>0</v>
      </c>
      <c r="H52" s="531">
        <v>0</v>
      </c>
      <c r="I52" s="709"/>
    </row>
    <row r="53" spans="1:9">
      <c r="A53" s="464">
        <v>22</v>
      </c>
      <c r="B53" s="471" t="s">
        <v>568</v>
      </c>
      <c r="C53" s="530">
        <v>443823732.47754496</v>
      </c>
      <c r="D53" s="530">
        <v>1421474462.8173499</v>
      </c>
      <c r="E53" s="531">
        <v>1865298195.2948949</v>
      </c>
      <c r="F53" s="530">
        <v>388962864.44019997</v>
      </c>
      <c r="G53" s="530">
        <v>1233510043.6257999</v>
      </c>
      <c r="H53" s="531">
        <v>1622472908.066</v>
      </c>
      <c r="I53" s="709"/>
    </row>
    <row r="54" spans="1:9" ht="24" customHeight="1">
      <c r="A54" s="464"/>
      <c r="B54" s="472" t="s">
        <v>569</v>
      </c>
      <c r="C54" s="721"/>
      <c r="D54" s="722"/>
      <c r="E54" s="722"/>
      <c r="F54" s="722"/>
      <c r="G54" s="722"/>
      <c r="H54" s="723"/>
      <c r="I54" s="709"/>
    </row>
    <row r="55" spans="1:9">
      <c r="A55" s="464">
        <v>23</v>
      </c>
      <c r="B55" s="480" t="s">
        <v>709</v>
      </c>
      <c r="C55" s="530">
        <v>112482804.99000001</v>
      </c>
      <c r="D55" s="530"/>
      <c r="E55" s="531">
        <v>112482804.99000001</v>
      </c>
      <c r="F55" s="530">
        <v>112482805</v>
      </c>
      <c r="G55" s="530">
        <v>0</v>
      </c>
      <c r="H55" s="531">
        <v>112482805</v>
      </c>
      <c r="I55" s="709"/>
    </row>
    <row r="56" spans="1:9">
      <c r="A56" s="464">
        <v>24</v>
      </c>
      <c r="B56" s="470" t="s">
        <v>571</v>
      </c>
      <c r="C56" s="530">
        <v>0</v>
      </c>
      <c r="D56" s="530"/>
      <c r="E56" s="531">
        <v>0</v>
      </c>
      <c r="F56" s="530">
        <v>0</v>
      </c>
      <c r="G56" s="530">
        <v>0</v>
      </c>
      <c r="H56" s="531">
        <v>0</v>
      </c>
      <c r="I56" s="709"/>
    </row>
    <row r="57" spans="1:9">
      <c r="A57" s="464">
        <v>25</v>
      </c>
      <c r="B57" s="455" t="s">
        <v>572</v>
      </c>
      <c r="C57" s="530">
        <v>72117569.839999989</v>
      </c>
      <c r="D57" s="530"/>
      <c r="E57" s="531">
        <v>72117569.839999989</v>
      </c>
      <c r="F57" s="530">
        <v>72117569.829999998</v>
      </c>
      <c r="G57" s="530">
        <v>0</v>
      </c>
      <c r="H57" s="531">
        <v>72117569.829999998</v>
      </c>
      <c r="I57" s="709"/>
    </row>
    <row r="58" spans="1:9">
      <c r="A58" s="464">
        <v>26</v>
      </c>
      <c r="B58" s="455" t="s">
        <v>573</v>
      </c>
      <c r="C58" s="530"/>
      <c r="D58" s="530"/>
      <c r="E58" s="531">
        <v>0</v>
      </c>
      <c r="F58" s="530">
        <v>0</v>
      </c>
      <c r="G58" s="530">
        <v>0</v>
      </c>
      <c r="H58" s="531">
        <v>0</v>
      </c>
      <c r="I58" s="709"/>
    </row>
    <row r="59" spans="1:9">
      <c r="A59" s="464">
        <v>27</v>
      </c>
      <c r="B59" s="455" t="s">
        <v>574</v>
      </c>
      <c r="C59" s="530"/>
      <c r="D59" s="530"/>
      <c r="E59" s="531">
        <v>0</v>
      </c>
      <c r="F59" s="530">
        <v>0</v>
      </c>
      <c r="G59" s="530">
        <v>0</v>
      </c>
      <c r="H59" s="531">
        <v>0</v>
      </c>
      <c r="I59" s="709"/>
    </row>
    <row r="60" spans="1:9">
      <c r="A60" s="464">
        <v>27.1</v>
      </c>
      <c r="B60" s="466" t="s">
        <v>575</v>
      </c>
      <c r="C60" s="530"/>
      <c r="D60" s="530"/>
      <c r="E60" s="531">
        <v>0</v>
      </c>
      <c r="F60" s="530">
        <v>0</v>
      </c>
      <c r="G60" s="530">
        <v>0</v>
      </c>
      <c r="H60" s="531">
        <v>0</v>
      </c>
      <c r="I60" s="709"/>
    </row>
    <row r="61" spans="1:9">
      <c r="A61" s="464">
        <v>27.2</v>
      </c>
      <c r="B61" s="466" t="s">
        <v>576</v>
      </c>
      <c r="C61" s="530"/>
      <c r="D61" s="530"/>
      <c r="E61" s="531">
        <v>0</v>
      </c>
      <c r="F61" s="530">
        <v>0</v>
      </c>
      <c r="G61" s="530">
        <v>0</v>
      </c>
      <c r="H61" s="531">
        <v>0</v>
      </c>
      <c r="I61" s="709"/>
    </row>
    <row r="62" spans="1:9">
      <c r="A62" s="464">
        <v>28</v>
      </c>
      <c r="B62" s="473" t="s">
        <v>577</v>
      </c>
      <c r="C62" s="530"/>
      <c r="D62" s="530"/>
      <c r="E62" s="531">
        <v>0</v>
      </c>
      <c r="F62" s="530">
        <v>0</v>
      </c>
      <c r="G62" s="530">
        <v>0</v>
      </c>
      <c r="H62" s="531">
        <v>0</v>
      </c>
      <c r="I62" s="709"/>
    </row>
    <row r="63" spans="1:9">
      <c r="A63" s="464">
        <v>29</v>
      </c>
      <c r="B63" s="455" t="s">
        <v>578</v>
      </c>
      <c r="C63" s="530">
        <v>401996.38308788202</v>
      </c>
      <c r="D63" s="530">
        <v>0</v>
      </c>
      <c r="E63" s="531">
        <v>401996.38308788202</v>
      </c>
      <c r="F63" s="530">
        <v>0</v>
      </c>
      <c r="G63" s="530">
        <v>0</v>
      </c>
      <c r="H63" s="531">
        <v>0</v>
      </c>
      <c r="I63" s="709"/>
    </row>
    <row r="64" spans="1:9">
      <c r="A64" s="464">
        <v>29.1</v>
      </c>
      <c r="B64" s="458" t="s">
        <v>579</v>
      </c>
      <c r="C64" s="530"/>
      <c r="D64" s="530"/>
      <c r="E64" s="531">
        <v>0</v>
      </c>
      <c r="F64" s="530">
        <v>0</v>
      </c>
      <c r="G64" s="530">
        <v>0</v>
      </c>
      <c r="H64" s="531">
        <v>0</v>
      </c>
      <c r="I64" s="709"/>
    </row>
    <row r="65" spans="1:9" ht="24.95" customHeight="1">
      <c r="A65" s="464">
        <v>29.2</v>
      </c>
      <c r="B65" s="468" t="s">
        <v>580</v>
      </c>
      <c r="C65" s="530">
        <v>401996.38308788202</v>
      </c>
      <c r="D65" s="530"/>
      <c r="E65" s="531">
        <v>401996.38308788202</v>
      </c>
      <c r="F65" s="530">
        <v>0</v>
      </c>
      <c r="G65" s="530">
        <v>0</v>
      </c>
      <c r="H65" s="531">
        <v>0</v>
      </c>
      <c r="I65" s="709"/>
    </row>
    <row r="66" spans="1:9" ht="22.5" customHeight="1">
      <c r="A66" s="464">
        <v>29.3</v>
      </c>
      <c r="B66" s="468" t="s">
        <v>581</v>
      </c>
      <c r="C66" s="530"/>
      <c r="D66" s="530"/>
      <c r="E66" s="531">
        <v>0</v>
      </c>
      <c r="F66" s="530">
        <v>0</v>
      </c>
      <c r="G66" s="530">
        <v>0</v>
      </c>
      <c r="H66" s="531">
        <v>0</v>
      </c>
      <c r="I66" s="709"/>
    </row>
    <row r="67" spans="1:9">
      <c r="A67" s="464">
        <v>30</v>
      </c>
      <c r="B67" s="455" t="s">
        <v>582</v>
      </c>
      <c r="C67" s="530">
        <v>152510353.17414805</v>
      </c>
      <c r="D67" s="530"/>
      <c r="E67" s="531">
        <v>152510353.17414805</v>
      </c>
      <c r="F67" s="530">
        <v>138610875.28999999</v>
      </c>
      <c r="G67" s="530">
        <v>0</v>
      </c>
      <c r="H67" s="531">
        <v>138610875.28999999</v>
      </c>
      <c r="I67" s="709"/>
    </row>
    <row r="68" spans="1:9">
      <c r="A68" s="464">
        <v>31</v>
      </c>
      <c r="B68" s="474" t="s">
        <v>583</v>
      </c>
      <c r="C68" s="530">
        <v>337512724.38723588</v>
      </c>
      <c r="D68" s="530">
        <v>0</v>
      </c>
      <c r="E68" s="531">
        <v>337512724.38723588</v>
      </c>
      <c r="F68" s="530">
        <v>323211250.12</v>
      </c>
      <c r="G68" s="530">
        <v>0</v>
      </c>
      <c r="H68" s="531">
        <v>323211250.12</v>
      </c>
      <c r="I68" s="709"/>
    </row>
    <row r="69" spans="1:9">
      <c r="A69" s="464">
        <v>32</v>
      </c>
      <c r="B69" s="475" t="s">
        <v>584</v>
      </c>
      <c r="C69" s="530">
        <v>781336456.8647809</v>
      </c>
      <c r="D69" s="530">
        <v>1421474462.8173499</v>
      </c>
      <c r="E69" s="531">
        <v>2202810919.6821308</v>
      </c>
      <c r="F69" s="530">
        <v>712174114.56019998</v>
      </c>
      <c r="G69" s="530">
        <v>1233510043.6257999</v>
      </c>
      <c r="H69" s="531">
        <v>1945684158.1859999</v>
      </c>
      <c r="I69" s="709"/>
    </row>
    <row r="72" spans="1:9">
      <c r="B72" s="674" t="s">
        <v>772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theme="0" tint="-4.9989318521683403E-2"/>
  </sheetPr>
  <dimension ref="A1:L35"/>
  <sheetViews>
    <sheetView showGridLines="0" zoomScale="80" zoomScaleNormal="80" workbookViewId="0">
      <selection activeCell="C1" sqref="C1:D1048576"/>
    </sheetView>
  </sheetViews>
  <sheetFormatPr defaultColWidth="9.140625" defaultRowHeight="12.75"/>
  <cols>
    <col min="1" max="1" width="11.85546875" style="347" bestFit="1" customWidth="1"/>
    <col min="2" max="2" width="93.42578125" style="347" customWidth="1"/>
    <col min="3" max="4" width="18.85546875" style="347" bestFit="1" customWidth="1"/>
    <col min="5" max="5" width="16.140625" style="347" customWidth="1"/>
    <col min="6" max="6" width="16.140625" style="364" customWidth="1"/>
    <col min="7" max="7" width="25.140625" style="364" customWidth="1"/>
    <col min="8" max="8" width="16.140625" style="347" customWidth="1"/>
    <col min="9" max="11" width="16.140625" style="364" customWidth="1"/>
    <col min="12" max="12" width="26.140625" style="364" customWidth="1"/>
    <col min="13" max="16384" width="9.140625" style="347"/>
  </cols>
  <sheetData>
    <row r="1" spans="1:12" ht="13.5">
      <c r="A1" s="261" t="s">
        <v>30</v>
      </c>
      <c r="B1" s="334" t="str">
        <f>'Info '!C2</f>
        <v>JSC ProCredit Bank</v>
      </c>
      <c r="F1" s="347"/>
      <c r="G1" s="347"/>
      <c r="I1" s="347"/>
      <c r="J1" s="347"/>
      <c r="K1" s="347"/>
      <c r="L1" s="347"/>
    </row>
    <row r="2" spans="1:12">
      <c r="A2" s="261" t="s">
        <v>31</v>
      </c>
      <c r="B2" s="333">
        <f>'1. key ratios'!B2</f>
        <v>45930</v>
      </c>
      <c r="F2" s="347"/>
      <c r="G2" s="347"/>
      <c r="I2" s="347"/>
      <c r="J2" s="347"/>
      <c r="K2" s="347"/>
      <c r="L2" s="347"/>
    </row>
    <row r="3" spans="1:12">
      <c r="A3" s="262" t="s">
        <v>466</v>
      </c>
      <c r="F3" s="347"/>
      <c r="G3" s="347"/>
      <c r="I3" s="347"/>
      <c r="J3" s="347"/>
      <c r="K3" s="347"/>
      <c r="L3" s="347"/>
    </row>
    <row r="4" spans="1:12">
      <c r="F4" s="347"/>
      <c r="G4" s="347"/>
      <c r="I4" s="347"/>
      <c r="J4" s="347"/>
      <c r="K4" s="347"/>
      <c r="L4" s="347"/>
    </row>
    <row r="5" spans="1:12" ht="37.5" customHeight="1">
      <c r="A5" s="788" t="s">
        <v>483</v>
      </c>
      <c r="B5" s="789"/>
      <c r="C5" s="834" t="s">
        <v>467</v>
      </c>
      <c r="D5" s="835"/>
      <c r="E5" s="835"/>
      <c r="F5" s="835"/>
      <c r="G5" s="835"/>
      <c r="H5" s="834" t="s">
        <v>627</v>
      </c>
      <c r="I5" s="836"/>
      <c r="J5" s="836"/>
      <c r="K5" s="836"/>
      <c r="L5" s="837"/>
    </row>
    <row r="6" spans="1:12" ht="39.6" customHeight="1">
      <c r="A6" s="792"/>
      <c r="B6" s="793"/>
      <c r="C6" s="264"/>
      <c r="D6" s="345" t="s">
        <v>648</v>
      </c>
      <c r="E6" s="345" t="s">
        <v>647</v>
      </c>
      <c r="F6" s="345" t="s">
        <v>646</v>
      </c>
      <c r="G6" s="345" t="s">
        <v>645</v>
      </c>
      <c r="H6" s="365"/>
      <c r="I6" s="345" t="s">
        <v>648</v>
      </c>
      <c r="J6" s="345" t="s">
        <v>647</v>
      </c>
      <c r="K6" s="345" t="s">
        <v>646</v>
      </c>
      <c r="L6" s="345" t="s">
        <v>645</v>
      </c>
    </row>
    <row r="7" spans="1:12">
      <c r="A7" s="336">
        <v>1</v>
      </c>
      <c r="B7" s="351" t="s">
        <v>486</v>
      </c>
      <c r="C7" s="629">
        <v>944413.80169999995</v>
      </c>
      <c r="D7" s="603">
        <v>476459.7709</v>
      </c>
      <c r="E7" s="603">
        <v>467954.03080000001</v>
      </c>
      <c r="F7" s="630"/>
      <c r="G7" s="630"/>
      <c r="H7" s="603">
        <v>29230.587599999999</v>
      </c>
      <c r="I7" s="630">
        <v>4767.5144</v>
      </c>
      <c r="J7" s="630">
        <v>24463.073199999999</v>
      </c>
      <c r="K7" s="630"/>
      <c r="L7" s="630"/>
    </row>
    <row r="8" spans="1:12">
      <c r="A8" s="336">
        <v>2</v>
      </c>
      <c r="B8" s="351" t="s">
        <v>399</v>
      </c>
      <c r="C8" s="629">
        <v>10357395.2853</v>
      </c>
      <c r="D8" s="603">
        <v>10273074.194499999</v>
      </c>
      <c r="E8" s="603">
        <v>84321.090800000005</v>
      </c>
      <c r="F8" s="630"/>
      <c r="G8" s="630"/>
      <c r="H8" s="603">
        <v>161601.75699999998</v>
      </c>
      <c r="I8" s="630">
        <v>154745.31479999999</v>
      </c>
      <c r="J8" s="630">
        <v>6856.4422000000004</v>
      </c>
      <c r="K8" s="630"/>
      <c r="L8" s="630"/>
    </row>
    <row r="9" spans="1:12">
      <c r="A9" s="336">
        <v>3</v>
      </c>
      <c r="B9" s="351" t="s">
        <v>400</v>
      </c>
      <c r="C9" s="629">
        <v>0</v>
      </c>
      <c r="D9" s="603"/>
      <c r="E9" s="603"/>
      <c r="F9" s="631"/>
      <c r="G9" s="631"/>
      <c r="H9" s="603">
        <v>0</v>
      </c>
      <c r="I9" s="631"/>
      <c r="J9" s="631"/>
      <c r="K9" s="631"/>
      <c r="L9" s="631"/>
    </row>
    <row r="10" spans="1:12">
      <c r="A10" s="336">
        <v>4</v>
      </c>
      <c r="B10" s="351" t="s">
        <v>487</v>
      </c>
      <c r="C10" s="629">
        <v>51525000.216500007</v>
      </c>
      <c r="D10" s="603">
        <v>51373594.586000003</v>
      </c>
      <c r="E10" s="603">
        <v>151405.6305</v>
      </c>
      <c r="F10" s="631"/>
      <c r="G10" s="631"/>
      <c r="H10" s="603">
        <v>275834.00410000002</v>
      </c>
      <c r="I10" s="631">
        <v>275340.4423</v>
      </c>
      <c r="J10" s="631">
        <v>493.56180000000001</v>
      </c>
      <c r="K10" s="631"/>
      <c r="L10" s="631"/>
    </row>
    <row r="11" spans="1:12">
      <c r="A11" s="336">
        <v>5</v>
      </c>
      <c r="B11" s="351" t="s">
        <v>401</v>
      </c>
      <c r="C11" s="629">
        <v>167061599.81040001</v>
      </c>
      <c r="D11" s="603">
        <v>165314203.9348</v>
      </c>
      <c r="E11" s="603">
        <v>1747395.8755999999</v>
      </c>
      <c r="F11" s="631"/>
      <c r="G11" s="631"/>
      <c r="H11" s="603">
        <v>842097.23829999997</v>
      </c>
      <c r="I11" s="631">
        <v>778191.81909999996</v>
      </c>
      <c r="J11" s="631">
        <v>63905.419199999997</v>
      </c>
      <c r="K11" s="631"/>
      <c r="L11" s="631"/>
    </row>
    <row r="12" spans="1:12">
      <c r="A12" s="336">
        <v>6</v>
      </c>
      <c r="B12" s="351" t="s">
        <v>402</v>
      </c>
      <c r="C12" s="629">
        <v>34065891.584399998</v>
      </c>
      <c r="D12" s="603">
        <v>24347341.781399999</v>
      </c>
      <c r="E12" s="603">
        <v>4895242.0816000002</v>
      </c>
      <c r="F12" s="631">
        <v>4823307.7214000002</v>
      </c>
      <c r="G12" s="631"/>
      <c r="H12" s="603">
        <v>4556058.1634999998</v>
      </c>
      <c r="I12" s="631">
        <v>56808.9395</v>
      </c>
      <c r="J12" s="631">
        <v>88233.571899999995</v>
      </c>
      <c r="K12" s="631">
        <v>4411015.6520999996</v>
      </c>
      <c r="L12" s="631"/>
    </row>
    <row r="13" spans="1:12">
      <c r="A13" s="336">
        <v>7</v>
      </c>
      <c r="B13" s="351" t="s">
        <v>403</v>
      </c>
      <c r="C13" s="629">
        <v>160565091.72130001</v>
      </c>
      <c r="D13" s="603">
        <v>141711835.9966</v>
      </c>
      <c r="E13" s="603">
        <v>18371609.456300002</v>
      </c>
      <c r="F13" s="631">
        <v>481646.2684</v>
      </c>
      <c r="G13" s="631"/>
      <c r="H13" s="603">
        <v>772832.61239999998</v>
      </c>
      <c r="I13" s="631">
        <v>258939.25769999999</v>
      </c>
      <c r="J13" s="631">
        <v>399665.8922</v>
      </c>
      <c r="K13" s="631">
        <v>114227.46249999999</v>
      </c>
      <c r="L13" s="631"/>
    </row>
    <row r="14" spans="1:12">
      <c r="A14" s="336">
        <v>8</v>
      </c>
      <c r="B14" s="351" t="s">
        <v>404</v>
      </c>
      <c r="C14" s="629">
        <v>101597609.1346</v>
      </c>
      <c r="D14" s="603">
        <v>96177866.4014</v>
      </c>
      <c r="E14" s="603">
        <v>4986996.1538000004</v>
      </c>
      <c r="F14" s="631">
        <v>432746.57939999999</v>
      </c>
      <c r="G14" s="631"/>
      <c r="H14" s="603">
        <v>480024.1998</v>
      </c>
      <c r="I14" s="631">
        <v>263825.43050000002</v>
      </c>
      <c r="J14" s="631">
        <v>52506.3724</v>
      </c>
      <c r="K14" s="631">
        <v>163692.39689999999</v>
      </c>
      <c r="L14" s="631"/>
    </row>
    <row r="15" spans="1:12">
      <c r="A15" s="336">
        <v>9</v>
      </c>
      <c r="B15" s="351" t="s">
        <v>405</v>
      </c>
      <c r="C15" s="629">
        <v>120624881.8973</v>
      </c>
      <c r="D15" s="603">
        <v>104803512.2245</v>
      </c>
      <c r="E15" s="603">
        <v>2712679.5035999999</v>
      </c>
      <c r="F15" s="631">
        <v>13108690.169199999</v>
      </c>
      <c r="G15" s="631"/>
      <c r="H15" s="603">
        <v>9185679.0175000001</v>
      </c>
      <c r="I15" s="631">
        <v>256525.3437</v>
      </c>
      <c r="J15" s="631">
        <v>161870.44089999999</v>
      </c>
      <c r="K15" s="631">
        <v>8767283.2328999992</v>
      </c>
      <c r="L15" s="631"/>
    </row>
    <row r="16" spans="1:12">
      <c r="A16" s="336">
        <v>10</v>
      </c>
      <c r="B16" s="351" t="s">
        <v>406</v>
      </c>
      <c r="C16" s="629">
        <v>119589738.9887</v>
      </c>
      <c r="D16" s="603">
        <v>113537035.6029</v>
      </c>
      <c r="E16" s="603">
        <v>6052703.3858000003</v>
      </c>
      <c r="F16" s="631"/>
      <c r="G16" s="631"/>
      <c r="H16" s="603">
        <v>271771.65760000004</v>
      </c>
      <c r="I16" s="631">
        <v>222654.3659</v>
      </c>
      <c r="J16" s="631">
        <v>49117.291700000002</v>
      </c>
      <c r="K16" s="631"/>
      <c r="L16" s="631"/>
    </row>
    <row r="17" spans="1:12">
      <c r="A17" s="336">
        <v>11</v>
      </c>
      <c r="B17" s="351" t="s">
        <v>407</v>
      </c>
      <c r="C17" s="629">
        <v>14027623.747399999</v>
      </c>
      <c r="D17" s="603">
        <v>13764919.467399999</v>
      </c>
      <c r="E17" s="603">
        <v>149338.35</v>
      </c>
      <c r="F17" s="631">
        <v>113365.93</v>
      </c>
      <c r="G17" s="631"/>
      <c r="H17" s="603">
        <v>127401.15340000001</v>
      </c>
      <c r="I17" s="631">
        <v>46752.113400000002</v>
      </c>
      <c r="J17" s="631">
        <v>1423.73</v>
      </c>
      <c r="K17" s="631">
        <v>79225.31</v>
      </c>
      <c r="L17" s="631"/>
    </row>
    <row r="18" spans="1:12">
      <c r="A18" s="336">
        <v>12</v>
      </c>
      <c r="B18" s="351" t="s">
        <v>408</v>
      </c>
      <c r="C18" s="629">
        <v>89525404.55490002</v>
      </c>
      <c r="D18" s="603">
        <v>87202472.691400006</v>
      </c>
      <c r="E18" s="603">
        <v>2228789.4334999998</v>
      </c>
      <c r="F18" s="631">
        <v>94142.43</v>
      </c>
      <c r="G18" s="631"/>
      <c r="H18" s="603">
        <v>382227.15469999996</v>
      </c>
      <c r="I18" s="631">
        <v>270186.74249999999</v>
      </c>
      <c r="J18" s="631">
        <v>76459.3122</v>
      </c>
      <c r="K18" s="631">
        <v>35581.1</v>
      </c>
      <c r="L18" s="631"/>
    </row>
    <row r="19" spans="1:12">
      <c r="A19" s="336">
        <v>13</v>
      </c>
      <c r="B19" s="351" t="s">
        <v>409</v>
      </c>
      <c r="C19" s="629">
        <v>69586202.306499988</v>
      </c>
      <c r="D19" s="603">
        <v>66913015.144199997</v>
      </c>
      <c r="E19" s="603">
        <v>2575518.1723000002</v>
      </c>
      <c r="F19" s="631">
        <v>97668.99</v>
      </c>
      <c r="G19" s="631"/>
      <c r="H19" s="603">
        <v>303829.3529</v>
      </c>
      <c r="I19" s="631">
        <v>189710.29550000001</v>
      </c>
      <c r="J19" s="631">
        <v>32677.867399999999</v>
      </c>
      <c r="K19" s="631">
        <v>81441.19</v>
      </c>
      <c r="L19" s="631"/>
    </row>
    <row r="20" spans="1:12">
      <c r="A20" s="336">
        <v>14</v>
      </c>
      <c r="B20" s="351" t="s">
        <v>410</v>
      </c>
      <c r="C20" s="629">
        <v>58226506.488000005</v>
      </c>
      <c r="D20" s="603">
        <v>49162765.911300004</v>
      </c>
      <c r="E20" s="603">
        <v>3985638.4640000002</v>
      </c>
      <c r="F20" s="631">
        <v>4720984.5087000001</v>
      </c>
      <c r="G20" s="631">
        <v>357117.60399999999</v>
      </c>
      <c r="H20" s="603">
        <v>3651012.3732999996</v>
      </c>
      <c r="I20" s="631">
        <v>142345.7029</v>
      </c>
      <c r="J20" s="631">
        <v>113029.73390000001</v>
      </c>
      <c r="K20" s="631">
        <v>3038519.3325</v>
      </c>
      <c r="L20" s="631">
        <v>357117.60399999999</v>
      </c>
    </row>
    <row r="21" spans="1:12">
      <c r="A21" s="336">
        <v>15</v>
      </c>
      <c r="B21" s="351" t="s">
        <v>411</v>
      </c>
      <c r="C21" s="629">
        <v>17515043.155699998</v>
      </c>
      <c r="D21" s="603">
        <v>16718613.6274</v>
      </c>
      <c r="E21" s="603">
        <v>673230.4031</v>
      </c>
      <c r="F21" s="631">
        <v>123199.12519999999</v>
      </c>
      <c r="G21" s="631"/>
      <c r="H21" s="603">
        <v>158748.76269999999</v>
      </c>
      <c r="I21" s="631">
        <v>66576.786099999998</v>
      </c>
      <c r="J21" s="631">
        <v>43362.881200000003</v>
      </c>
      <c r="K21" s="631">
        <v>48809.095399999998</v>
      </c>
      <c r="L21" s="631"/>
    </row>
    <row r="22" spans="1:12">
      <c r="A22" s="336">
        <v>16</v>
      </c>
      <c r="B22" s="351" t="s">
        <v>412</v>
      </c>
      <c r="C22" s="629">
        <v>1000479.0527999999</v>
      </c>
      <c r="D22" s="603">
        <v>1000479.0527999999</v>
      </c>
      <c r="E22" s="603"/>
      <c r="F22" s="631"/>
      <c r="G22" s="631"/>
      <c r="H22" s="603">
        <v>6820.6935999999996</v>
      </c>
      <c r="I22" s="631">
        <v>6820.6935999999996</v>
      </c>
      <c r="J22" s="631"/>
      <c r="K22" s="631"/>
      <c r="L22" s="631"/>
    </row>
    <row r="23" spans="1:12">
      <c r="A23" s="336">
        <v>17</v>
      </c>
      <c r="B23" s="351" t="s">
        <v>490</v>
      </c>
      <c r="C23" s="629">
        <v>1453823.8577000001</v>
      </c>
      <c r="D23" s="603">
        <v>1453823.8577000001</v>
      </c>
      <c r="E23" s="603"/>
      <c r="F23" s="631"/>
      <c r="G23" s="631"/>
      <c r="H23" s="603">
        <v>2856.9227000000001</v>
      </c>
      <c r="I23" s="631">
        <v>2856.9227000000001</v>
      </c>
      <c r="J23" s="631"/>
      <c r="K23" s="631"/>
      <c r="L23" s="631"/>
    </row>
    <row r="24" spans="1:12">
      <c r="A24" s="336">
        <v>18</v>
      </c>
      <c r="B24" s="351" t="s">
        <v>413</v>
      </c>
      <c r="C24" s="629">
        <v>9406265.3673999999</v>
      </c>
      <c r="D24" s="603">
        <v>9088263.4974000007</v>
      </c>
      <c r="E24" s="603">
        <v>318001.87</v>
      </c>
      <c r="F24" s="631"/>
      <c r="G24" s="631"/>
      <c r="H24" s="603">
        <v>48464.722500000003</v>
      </c>
      <c r="I24" s="631">
        <v>24192.842499999999</v>
      </c>
      <c r="J24" s="631">
        <v>24271.88</v>
      </c>
      <c r="K24" s="631"/>
      <c r="L24" s="631"/>
    </row>
    <row r="25" spans="1:12">
      <c r="A25" s="336">
        <v>19</v>
      </c>
      <c r="B25" s="351" t="s">
        <v>414</v>
      </c>
      <c r="C25" s="629">
        <v>2344677.463</v>
      </c>
      <c r="D25" s="603">
        <v>2344677.463</v>
      </c>
      <c r="E25" s="603"/>
      <c r="F25" s="631"/>
      <c r="G25" s="631"/>
      <c r="H25" s="603">
        <v>2061.5385000000001</v>
      </c>
      <c r="I25" s="631">
        <v>2061.5385000000001</v>
      </c>
      <c r="J25" s="631"/>
      <c r="K25" s="631"/>
      <c r="L25" s="631"/>
    </row>
    <row r="26" spans="1:12">
      <c r="A26" s="336">
        <v>20</v>
      </c>
      <c r="B26" s="351" t="s">
        <v>489</v>
      </c>
      <c r="C26" s="629">
        <v>64275710.1677</v>
      </c>
      <c r="D26" s="603">
        <v>63230622.929200001</v>
      </c>
      <c r="E26" s="603">
        <v>1045087.2385</v>
      </c>
      <c r="F26" s="631"/>
      <c r="G26" s="631"/>
      <c r="H26" s="603">
        <v>114901.64749999999</v>
      </c>
      <c r="I26" s="631">
        <v>111518.64019999999</v>
      </c>
      <c r="J26" s="631">
        <v>3383.0073000000002</v>
      </c>
      <c r="K26" s="631"/>
      <c r="L26" s="631"/>
    </row>
    <row r="27" spans="1:12">
      <c r="A27" s="336">
        <v>21</v>
      </c>
      <c r="B27" s="351" t="s">
        <v>415</v>
      </c>
      <c r="C27" s="629">
        <v>33305141.794199999</v>
      </c>
      <c r="D27" s="603">
        <v>32799454.0746</v>
      </c>
      <c r="E27" s="603">
        <v>479677.65</v>
      </c>
      <c r="F27" s="631">
        <v>26010.069599999999</v>
      </c>
      <c r="G27" s="631"/>
      <c r="H27" s="603">
        <v>103476.2773</v>
      </c>
      <c r="I27" s="631">
        <v>70912.965899999996</v>
      </c>
      <c r="J27" s="631">
        <v>24664.99</v>
      </c>
      <c r="K27" s="631">
        <v>7898.3213999999998</v>
      </c>
      <c r="L27" s="631"/>
    </row>
    <row r="28" spans="1:12">
      <c r="A28" s="336">
        <v>22</v>
      </c>
      <c r="B28" s="351" t="s">
        <v>416</v>
      </c>
      <c r="C28" s="629">
        <v>19574387.4967</v>
      </c>
      <c r="D28" s="603">
        <v>19546645.396699999</v>
      </c>
      <c r="E28" s="603"/>
      <c r="F28" s="631">
        <v>27742.1</v>
      </c>
      <c r="G28" s="631"/>
      <c r="H28" s="603">
        <v>47739.084199999998</v>
      </c>
      <c r="I28" s="631">
        <v>24606.3642</v>
      </c>
      <c r="J28" s="631"/>
      <c r="K28" s="631">
        <v>23132.720000000001</v>
      </c>
      <c r="L28" s="631"/>
    </row>
    <row r="29" spans="1:12">
      <c r="A29" s="336">
        <v>23</v>
      </c>
      <c r="B29" s="351" t="s">
        <v>417</v>
      </c>
      <c r="C29" s="629">
        <v>158794728.0467</v>
      </c>
      <c r="D29" s="603">
        <v>149762666.15990001</v>
      </c>
      <c r="E29" s="603">
        <v>2370533.0865000002</v>
      </c>
      <c r="F29" s="631">
        <v>6661528.8003000002</v>
      </c>
      <c r="G29" s="631"/>
      <c r="H29" s="603">
        <v>4702989.8367999997</v>
      </c>
      <c r="I29" s="631">
        <v>603298.02850000001</v>
      </c>
      <c r="J29" s="631">
        <v>77416.315799999997</v>
      </c>
      <c r="K29" s="631">
        <v>4022275.4925000002</v>
      </c>
      <c r="L29" s="631"/>
    </row>
    <row r="30" spans="1:12">
      <c r="A30" s="336">
        <v>24</v>
      </c>
      <c r="B30" s="351" t="s">
        <v>488</v>
      </c>
      <c r="C30" s="629">
        <v>31758194.7696</v>
      </c>
      <c r="D30" s="603">
        <v>29164847.962900002</v>
      </c>
      <c r="E30" s="603">
        <v>763758.80249999999</v>
      </c>
      <c r="F30" s="631">
        <v>1829588.0042000001</v>
      </c>
      <c r="G30" s="631"/>
      <c r="H30" s="603">
        <v>1273037.7064</v>
      </c>
      <c r="I30" s="631">
        <v>130833.7384</v>
      </c>
      <c r="J30" s="631">
        <v>16515.1718</v>
      </c>
      <c r="K30" s="631">
        <v>1125688.7962</v>
      </c>
      <c r="L30" s="631"/>
    </row>
    <row r="31" spans="1:12">
      <c r="A31" s="336">
        <v>25</v>
      </c>
      <c r="B31" s="351" t="s">
        <v>418</v>
      </c>
      <c r="C31" s="629">
        <v>4542785.4421000006</v>
      </c>
      <c r="D31" s="603">
        <v>4449077.3662</v>
      </c>
      <c r="E31" s="603">
        <v>25474.260699999999</v>
      </c>
      <c r="F31" s="631">
        <v>68233.815199999997</v>
      </c>
      <c r="G31" s="631"/>
      <c r="H31" s="603">
        <v>99574.48139999999</v>
      </c>
      <c r="I31" s="631">
        <v>42437.067199999998</v>
      </c>
      <c r="J31" s="631">
        <v>240.70480000000001</v>
      </c>
      <c r="K31" s="631">
        <v>56896.7094</v>
      </c>
      <c r="L31" s="631"/>
    </row>
    <row r="32" spans="1:12">
      <c r="A32" s="336">
        <v>26</v>
      </c>
      <c r="B32" s="351" t="s">
        <v>485</v>
      </c>
      <c r="C32" s="629">
        <v>80303844.492599994</v>
      </c>
      <c r="D32" s="603">
        <v>74713751.050699994</v>
      </c>
      <c r="E32" s="603">
        <v>4485086.1199000003</v>
      </c>
      <c r="F32" s="631">
        <v>1105007.3219999999</v>
      </c>
      <c r="G32" s="631"/>
      <c r="H32" s="603">
        <v>1702530.7980999998</v>
      </c>
      <c r="I32" s="631">
        <v>940251.34719999996</v>
      </c>
      <c r="J32" s="631">
        <v>192406.82939999999</v>
      </c>
      <c r="K32" s="631">
        <v>569872.62150000001</v>
      </c>
      <c r="L32" s="631"/>
    </row>
    <row r="33" spans="1:12" s="676" customFormat="1">
      <c r="A33" s="340">
        <v>27</v>
      </c>
      <c r="B33" s="392" t="s">
        <v>64</v>
      </c>
      <c r="C33" s="632">
        <v>1421972440.6432002</v>
      </c>
      <c r="D33" s="680">
        <v>1329331020.1458001</v>
      </c>
      <c r="E33" s="680">
        <v>58570441.059800006</v>
      </c>
      <c r="F33" s="681">
        <v>33713861.8336</v>
      </c>
      <c r="G33" s="681">
        <v>357117.60399999999</v>
      </c>
      <c r="H33" s="680">
        <v>29302801.743799992</v>
      </c>
      <c r="I33" s="681">
        <v>4947160.2171999998</v>
      </c>
      <c r="J33" s="681">
        <v>1452964.4892999995</v>
      </c>
      <c r="K33" s="681">
        <v>22545559.433299996</v>
      </c>
      <c r="L33" s="681">
        <v>357117.60399999999</v>
      </c>
    </row>
    <row r="35" spans="1:12">
      <c r="B35" s="391"/>
      <c r="C35" s="39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theme="0" tint="-4.9989318521683403E-2"/>
  </sheetPr>
  <dimension ref="A1:K13"/>
  <sheetViews>
    <sheetView showGridLines="0" zoomScale="80" zoomScaleNormal="80" workbookViewId="0">
      <selection activeCell="M35" sqref="M35"/>
    </sheetView>
  </sheetViews>
  <sheetFormatPr defaultColWidth="8.85546875" defaultRowHeight="12"/>
  <cols>
    <col min="1" max="1" width="11.85546875" style="393" bestFit="1" customWidth="1"/>
    <col min="2" max="2" width="68.85546875" style="393" customWidth="1"/>
    <col min="3" max="11" width="28.140625" style="393" customWidth="1"/>
    <col min="12" max="16384" width="8.85546875" style="393"/>
  </cols>
  <sheetData>
    <row r="1" spans="1:11" s="347" customFormat="1" ht="13.5">
      <c r="A1" s="261" t="s">
        <v>30</v>
      </c>
      <c r="B1" s="334" t="str">
        <f>'Info '!C2</f>
        <v>JSC ProCredit Bank</v>
      </c>
    </row>
    <row r="2" spans="1:11" s="347" customFormat="1" ht="12.75">
      <c r="A2" s="261" t="s">
        <v>31</v>
      </c>
      <c r="B2" s="333">
        <f>'1. key ratios'!B2</f>
        <v>45930</v>
      </c>
    </row>
    <row r="3" spans="1:11" s="347" customFormat="1" ht="12.75">
      <c r="A3" s="262" t="s">
        <v>468</v>
      </c>
    </row>
    <row r="4" spans="1:11">
      <c r="C4" s="396" t="s">
        <v>662</v>
      </c>
      <c r="D4" s="396" t="s">
        <v>661</v>
      </c>
      <c r="E4" s="396" t="s">
        <v>660</v>
      </c>
      <c r="F4" s="396" t="s">
        <v>659</v>
      </c>
      <c r="G4" s="396" t="s">
        <v>658</v>
      </c>
      <c r="H4" s="396" t="s">
        <v>657</v>
      </c>
      <c r="I4" s="396" t="s">
        <v>656</v>
      </c>
      <c r="J4" s="396" t="s">
        <v>655</v>
      </c>
      <c r="K4" s="396" t="s">
        <v>654</v>
      </c>
    </row>
    <row r="5" spans="1:11" ht="104.1" customHeight="1">
      <c r="A5" s="838" t="s">
        <v>653</v>
      </c>
      <c r="B5" s="839"/>
      <c r="C5" s="395" t="s">
        <v>469</v>
      </c>
      <c r="D5" s="395" t="s">
        <v>470</v>
      </c>
      <c r="E5" s="395" t="s">
        <v>471</v>
      </c>
      <c r="F5" s="395" t="s">
        <v>472</v>
      </c>
      <c r="G5" s="395" t="s">
        <v>473</v>
      </c>
      <c r="H5" s="395" t="s">
        <v>474</v>
      </c>
      <c r="I5" s="395" t="s">
        <v>475</v>
      </c>
      <c r="J5" s="395" t="s">
        <v>476</v>
      </c>
      <c r="K5" s="395" t="s">
        <v>477</v>
      </c>
    </row>
    <row r="6" spans="1:11" ht="12.75">
      <c r="A6" s="336">
        <v>1</v>
      </c>
      <c r="B6" s="336" t="s">
        <v>437</v>
      </c>
      <c r="C6" s="604">
        <v>20360448.4014</v>
      </c>
      <c r="D6" s="604">
        <v>30617337.649999999</v>
      </c>
      <c r="E6" s="604">
        <v>33884914.164999999</v>
      </c>
      <c r="F6" s="604">
        <v>0</v>
      </c>
      <c r="G6" s="604">
        <v>1190510796.0608001</v>
      </c>
      <c r="H6" s="604">
        <v>0</v>
      </c>
      <c r="I6" s="604">
        <v>50041143.123999998</v>
      </c>
      <c r="J6" s="604">
        <v>64779063.520499997</v>
      </c>
      <c r="K6" s="604">
        <v>31778737.721500158</v>
      </c>
    </row>
    <row r="7" spans="1:11" ht="12.75">
      <c r="A7" s="336">
        <v>2</v>
      </c>
      <c r="B7" s="336" t="s">
        <v>478</v>
      </c>
      <c r="C7" s="604">
        <v>0</v>
      </c>
      <c r="D7" s="604">
        <v>0</v>
      </c>
      <c r="E7" s="604">
        <v>0</v>
      </c>
      <c r="F7" s="604">
        <v>0</v>
      </c>
      <c r="G7" s="604">
        <v>0</v>
      </c>
      <c r="H7" s="604">
        <v>0</v>
      </c>
      <c r="I7" s="604">
        <v>0</v>
      </c>
      <c r="J7" s="604">
        <v>0</v>
      </c>
      <c r="K7" s="604">
        <v>0</v>
      </c>
    </row>
    <row r="8" spans="1:11" ht="12.75">
      <c r="A8" s="336">
        <v>3</v>
      </c>
      <c r="B8" s="336" t="s">
        <v>445</v>
      </c>
      <c r="C8" s="604">
        <v>1645126.9646999999</v>
      </c>
      <c r="D8" s="604">
        <v>0</v>
      </c>
      <c r="E8" s="604">
        <v>0</v>
      </c>
      <c r="F8" s="604">
        <v>0</v>
      </c>
      <c r="G8" s="604">
        <v>73033256.446999997</v>
      </c>
      <c r="H8" s="604">
        <v>0</v>
      </c>
      <c r="I8" s="604">
        <v>9560165.7785</v>
      </c>
      <c r="J8" s="604">
        <v>23321101.039299998</v>
      </c>
      <c r="K8" s="604">
        <v>47968431.671700001</v>
      </c>
    </row>
    <row r="9" spans="1:11" ht="12.75">
      <c r="A9" s="336">
        <v>4</v>
      </c>
      <c r="B9" s="356" t="s">
        <v>479</v>
      </c>
      <c r="C9" s="633">
        <v>0</v>
      </c>
      <c r="D9" s="633">
        <v>25236.59</v>
      </c>
      <c r="E9" s="633">
        <v>0</v>
      </c>
      <c r="F9" s="633">
        <v>0</v>
      </c>
      <c r="G9" s="633">
        <v>19642179.903099999</v>
      </c>
      <c r="H9" s="633">
        <v>0</v>
      </c>
      <c r="I9" s="633">
        <v>5768979.3732000003</v>
      </c>
      <c r="J9" s="633">
        <v>8191382.6476999996</v>
      </c>
      <c r="K9" s="633">
        <v>443200.92360000312</v>
      </c>
    </row>
    <row r="10" spans="1:11" ht="12.75">
      <c r="A10" s="336">
        <v>5</v>
      </c>
      <c r="B10" s="356" t="s">
        <v>480</v>
      </c>
      <c r="C10" s="633">
        <v>0</v>
      </c>
      <c r="D10" s="633">
        <v>0</v>
      </c>
      <c r="E10" s="633">
        <v>0</v>
      </c>
      <c r="F10" s="633">
        <v>0</v>
      </c>
      <c r="G10" s="633">
        <v>0</v>
      </c>
      <c r="H10" s="633">
        <v>0</v>
      </c>
      <c r="I10" s="633">
        <v>0</v>
      </c>
      <c r="J10" s="633">
        <v>0</v>
      </c>
      <c r="K10" s="633">
        <v>0</v>
      </c>
    </row>
    <row r="11" spans="1:11" ht="12.75">
      <c r="A11" s="336">
        <v>6</v>
      </c>
      <c r="B11" s="356" t="s">
        <v>481</v>
      </c>
      <c r="C11" s="633"/>
      <c r="D11" s="633"/>
      <c r="E11" s="633"/>
      <c r="F11" s="633"/>
      <c r="G11" s="633"/>
      <c r="H11" s="633"/>
      <c r="I11" s="633"/>
      <c r="J11" s="633"/>
      <c r="K11" s="633">
        <v>0</v>
      </c>
    </row>
    <row r="13" spans="1:11" ht="15">
      <c r="B13" s="394"/>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tabColor theme="0" tint="-4.9989318521683403E-2"/>
  </sheetPr>
  <dimension ref="A1:V20"/>
  <sheetViews>
    <sheetView showGridLines="0" topLeftCell="B1" zoomScale="80" zoomScaleNormal="80" workbookViewId="0">
      <selection activeCell="S7" sqref="S7:U19"/>
    </sheetView>
  </sheetViews>
  <sheetFormatPr defaultColWidth="8.85546875" defaultRowHeight="15"/>
  <cols>
    <col min="1" max="1" width="10" style="397" bestFit="1" customWidth="1"/>
    <col min="2" max="2" width="71.85546875" style="397" customWidth="1"/>
    <col min="3" max="4" width="15.5703125" style="397" bestFit="1" customWidth="1"/>
    <col min="5" max="5" width="13.140625" style="397" bestFit="1" customWidth="1"/>
    <col min="6" max="6" width="12.42578125" style="397" bestFit="1" customWidth="1"/>
    <col min="7" max="7" width="5.5703125" style="397" bestFit="1" customWidth="1"/>
    <col min="8" max="9" width="15.5703125" style="397" bestFit="1" customWidth="1"/>
    <col min="10" max="10" width="13.140625" style="397" bestFit="1" customWidth="1"/>
    <col min="11" max="11" width="12.85546875" style="397" bestFit="1" customWidth="1"/>
    <col min="12" max="12" width="5.5703125" style="397" bestFit="1" customWidth="1"/>
    <col min="13" max="13" width="12.85546875" style="397" bestFit="1" customWidth="1"/>
    <col min="14" max="14" width="12.42578125" style="397" bestFit="1" customWidth="1"/>
    <col min="15" max="16" width="11.28515625" style="397" bestFit="1" customWidth="1"/>
    <col min="17" max="17" width="5.5703125" style="397" bestFit="1" customWidth="1"/>
    <col min="18" max="18" width="9.5703125" style="397" bestFit="1" customWidth="1"/>
    <col min="19" max="22" width="20.42578125" style="397" customWidth="1"/>
    <col min="23" max="16384" width="8.85546875" style="397"/>
  </cols>
  <sheetData>
    <row r="1" spans="1:22">
      <c r="A1" s="261" t="s">
        <v>30</v>
      </c>
      <c r="B1" s="334" t="str">
        <f>'Info '!C2</f>
        <v>JSC ProCredit Bank</v>
      </c>
    </row>
    <row r="2" spans="1:22">
      <c r="A2" s="261" t="s">
        <v>31</v>
      </c>
      <c r="B2" s="333">
        <f>'1. key ratios'!B2</f>
        <v>45930</v>
      </c>
    </row>
    <row r="3" spans="1:22">
      <c r="A3" s="262" t="s">
        <v>496</v>
      </c>
      <c r="B3" s="347"/>
    </row>
    <row r="4" spans="1:22">
      <c r="A4" s="262"/>
      <c r="B4" s="347"/>
    </row>
    <row r="5" spans="1:22" ht="24" customHeight="1">
      <c r="A5" s="840" t="s">
        <v>497</v>
      </c>
      <c r="B5" s="841"/>
      <c r="C5" s="845" t="s">
        <v>663</v>
      </c>
      <c r="D5" s="845"/>
      <c r="E5" s="845"/>
      <c r="F5" s="845"/>
      <c r="G5" s="845"/>
      <c r="H5" s="845" t="s">
        <v>515</v>
      </c>
      <c r="I5" s="845"/>
      <c r="J5" s="845"/>
      <c r="K5" s="845"/>
      <c r="L5" s="845"/>
      <c r="M5" s="845" t="s">
        <v>627</v>
      </c>
      <c r="N5" s="845"/>
      <c r="O5" s="845"/>
      <c r="P5" s="845"/>
      <c r="Q5" s="845"/>
      <c r="R5" s="844" t="s">
        <v>498</v>
      </c>
      <c r="S5" s="844" t="s">
        <v>512</v>
      </c>
      <c r="T5" s="844" t="s">
        <v>513</v>
      </c>
      <c r="U5" s="844" t="s">
        <v>671</v>
      </c>
      <c r="V5" s="844" t="s">
        <v>672</v>
      </c>
    </row>
    <row r="6" spans="1:22" ht="36" customHeight="1">
      <c r="A6" s="842"/>
      <c r="B6" s="843"/>
      <c r="C6" s="406"/>
      <c r="D6" s="345" t="s">
        <v>648</v>
      </c>
      <c r="E6" s="345" t="s">
        <v>647</v>
      </c>
      <c r="F6" s="345" t="s">
        <v>646</v>
      </c>
      <c r="G6" s="345" t="s">
        <v>645</v>
      </c>
      <c r="H6" s="406"/>
      <c r="I6" s="345" t="s">
        <v>648</v>
      </c>
      <c r="J6" s="345" t="s">
        <v>647</v>
      </c>
      <c r="K6" s="345" t="s">
        <v>646</v>
      </c>
      <c r="L6" s="345" t="s">
        <v>645</v>
      </c>
      <c r="M6" s="406"/>
      <c r="N6" s="345" t="s">
        <v>648</v>
      </c>
      <c r="O6" s="345" t="s">
        <v>647</v>
      </c>
      <c r="P6" s="345" t="s">
        <v>646</v>
      </c>
      <c r="Q6" s="345" t="s">
        <v>645</v>
      </c>
      <c r="R6" s="844"/>
      <c r="S6" s="844"/>
      <c r="T6" s="844"/>
      <c r="U6" s="844"/>
      <c r="V6" s="844"/>
    </row>
    <row r="7" spans="1:22">
      <c r="A7" s="401">
        <v>1</v>
      </c>
      <c r="B7" s="405" t="s">
        <v>506</v>
      </c>
      <c r="C7" s="634">
        <v>2704659.5612999997</v>
      </c>
      <c r="D7" s="634">
        <v>2541840.8912999998</v>
      </c>
      <c r="E7" s="634">
        <v>45164.32</v>
      </c>
      <c r="F7" s="634">
        <v>117654.35</v>
      </c>
      <c r="G7" s="634"/>
      <c r="H7" s="634">
        <v>2704181.1866000001</v>
      </c>
      <c r="I7" s="634">
        <v>2535794.3366</v>
      </c>
      <c r="J7" s="634">
        <v>45031.26</v>
      </c>
      <c r="K7" s="634">
        <v>123355.59</v>
      </c>
      <c r="L7" s="634"/>
      <c r="M7" s="634">
        <v>102525.70419999999</v>
      </c>
      <c r="N7" s="634">
        <v>34777.834199999998</v>
      </c>
      <c r="O7" s="634">
        <v>1005.61</v>
      </c>
      <c r="P7" s="634">
        <v>66742.259999999995</v>
      </c>
      <c r="Q7" s="634"/>
      <c r="R7" s="635">
        <v>70</v>
      </c>
      <c r="S7" s="704">
        <v>0.14499999999999999</v>
      </c>
      <c r="T7" s="704">
        <v>0.21629999999999999</v>
      </c>
      <c r="U7" s="704">
        <v>0.1172</v>
      </c>
      <c r="V7" s="636">
        <v>45.875711662390593</v>
      </c>
    </row>
    <row r="8" spans="1:22">
      <c r="A8" s="401">
        <v>2</v>
      </c>
      <c r="B8" s="404" t="s">
        <v>505</v>
      </c>
      <c r="C8" s="634">
        <v>26568954.891199999</v>
      </c>
      <c r="D8" s="634">
        <v>25601505.451299999</v>
      </c>
      <c r="E8" s="634">
        <v>419432.39990000002</v>
      </c>
      <c r="F8" s="634">
        <v>548017.04</v>
      </c>
      <c r="G8" s="634"/>
      <c r="H8" s="634">
        <v>26542984.1384</v>
      </c>
      <c r="I8" s="634">
        <v>25524967.637800001</v>
      </c>
      <c r="J8" s="634">
        <v>423448.75060000003</v>
      </c>
      <c r="K8" s="634">
        <v>594567.75</v>
      </c>
      <c r="L8" s="634"/>
      <c r="M8" s="634">
        <v>953095.27799999993</v>
      </c>
      <c r="N8" s="634">
        <v>504422.58809999999</v>
      </c>
      <c r="O8" s="634">
        <v>14830.3799</v>
      </c>
      <c r="P8" s="634">
        <v>433842.31</v>
      </c>
      <c r="Q8" s="634"/>
      <c r="R8" s="635">
        <v>917</v>
      </c>
      <c r="S8" s="704">
        <v>0.14829999999999999</v>
      </c>
      <c r="T8" s="704">
        <v>0.1696</v>
      </c>
      <c r="U8" s="704">
        <v>0.1394</v>
      </c>
      <c r="V8" s="636">
        <v>52.028096965259543</v>
      </c>
    </row>
    <row r="9" spans="1:22">
      <c r="A9" s="401">
        <v>3</v>
      </c>
      <c r="B9" s="404" t="s">
        <v>504</v>
      </c>
      <c r="C9" s="634">
        <v>0</v>
      </c>
      <c r="D9" s="634"/>
      <c r="E9" s="634"/>
      <c r="F9" s="634"/>
      <c r="G9" s="634"/>
      <c r="H9" s="634">
        <v>0</v>
      </c>
      <c r="I9" s="634"/>
      <c r="J9" s="634"/>
      <c r="K9" s="634"/>
      <c r="L9" s="634"/>
      <c r="M9" s="634">
        <v>0</v>
      </c>
      <c r="N9" s="634"/>
      <c r="O9" s="634"/>
      <c r="P9" s="634"/>
      <c r="Q9" s="634"/>
      <c r="R9" s="635"/>
      <c r="S9" s="704"/>
      <c r="T9" s="704"/>
      <c r="U9" s="704"/>
      <c r="V9" s="636"/>
    </row>
    <row r="10" spans="1:22">
      <c r="A10" s="401">
        <v>4</v>
      </c>
      <c r="B10" s="404" t="s">
        <v>503</v>
      </c>
      <c r="C10" s="634">
        <v>0</v>
      </c>
      <c r="D10" s="634"/>
      <c r="E10" s="634"/>
      <c r="F10" s="634"/>
      <c r="G10" s="634"/>
      <c r="H10" s="634">
        <v>0</v>
      </c>
      <c r="I10" s="634"/>
      <c r="J10" s="634"/>
      <c r="K10" s="634"/>
      <c r="L10" s="634"/>
      <c r="M10" s="634">
        <v>0</v>
      </c>
      <c r="N10" s="634"/>
      <c r="O10" s="634"/>
      <c r="P10" s="634"/>
      <c r="Q10" s="634"/>
      <c r="R10" s="635"/>
      <c r="S10" s="704"/>
      <c r="T10" s="704"/>
      <c r="U10" s="704"/>
      <c r="V10" s="636"/>
    </row>
    <row r="11" spans="1:22">
      <c r="A11" s="401">
        <v>5</v>
      </c>
      <c r="B11" s="404" t="s">
        <v>502</v>
      </c>
      <c r="C11" s="634">
        <v>948300.12</v>
      </c>
      <c r="D11" s="634">
        <v>948148.99</v>
      </c>
      <c r="E11" s="634">
        <v>151.13</v>
      </c>
      <c r="F11" s="634"/>
      <c r="G11" s="634"/>
      <c r="H11" s="634">
        <v>949576.52</v>
      </c>
      <c r="I11" s="634">
        <v>949425.25</v>
      </c>
      <c r="J11" s="634">
        <v>151.27000000000001</v>
      </c>
      <c r="K11" s="634"/>
      <c r="L11" s="634"/>
      <c r="M11" s="634">
        <v>51498.73</v>
      </c>
      <c r="N11" s="634">
        <v>51494.8</v>
      </c>
      <c r="O11" s="634">
        <v>3.93</v>
      </c>
      <c r="P11" s="634"/>
      <c r="Q11" s="634"/>
      <c r="R11" s="635">
        <v>314</v>
      </c>
      <c r="S11" s="704">
        <v>0.1331</v>
      </c>
      <c r="T11" s="704">
        <v>0.1353</v>
      </c>
      <c r="U11" s="704">
        <v>0.1333</v>
      </c>
      <c r="V11" s="636">
        <v>146.53499521157212</v>
      </c>
    </row>
    <row r="12" spans="1:22">
      <c r="A12" s="401">
        <v>6</v>
      </c>
      <c r="B12" s="404" t="s">
        <v>501</v>
      </c>
      <c r="C12" s="634">
        <v>0</v>
      </c>
      <c r="D12" s="634"/>
      <c r="E12" s="634"/>
      <c r="F12" s="634"/>
      <c r="G12" s="634"/>
      <c r="H12" s="634">
        <v>0</v>
      </c>
      <c r="I12" s="634"/>
      <c r="J12" s="634"/>
      <c r="K12" s="634"/>
      <c r="L12" s="634"/>
      <c r="M12" s="634">
        <v>0</v>
      </c>
      <c r="N12" s="634"/>
      <c r="O12" s="634"/>
      <c r="P12" s="634"/>
      <c r="Q12" s="634"/>
      <c r="R12" s="635"/>
      <c r="S12" s="704"/>
      <c r="T12" s="704"/>
      <c r="U12" s="704"/>
      <c r="V12" s="636"/>
    </row>
    <row r="13" spans="1:22">
      <c r="A13" s="401">
        <v>7</v>
      </c>
      <c r="B13" s="404" t="s">
        <v>500</v>
      </c>
      <c r="C13" s="634">
        <v>118422850.31799999</v>
      </c>
      <c r="D13" s="634">
        <v>111796996.30029999</v>
      </c>
      <c r="E13" s="634">
        <v>5571207.3052999992</v>
      </c>
      <c r="F13" s="634">
        <v>1054646.7124000001</v>
      </c>
      <c r="G13" s="634"/>
      <c r="H13" s="634">
        <v>118652555.1064</v>
      </c>
      <c r="I13" s="634">
        <v>111970102.62090001</v>
      </c>
      <c r="J13" s="634">
        <v>5614836.2939999998</v>
      </c>
      <c r="K13" s="634">
        <v>1067616.1915</v>
      </c>
      <c r="L13" s="634"/>
      <c r="M13" s="634">
        <v>1876069.2744999998</v>
      </c>
      <c r="N13" s="634">
        <v>1171174.0216999999</v>
      </c>
      <c r="O13" s="634">
        <v>281637.35750000004</v>
      </c>
      <c r="P13" s="634">
        <v>423257.89529999997</v>
      </c>
      <c r="Q13" s="634"/>
      <c r="R13" s="635">
        <v>814</v>
      </c>
      <c r="S13" s="704">
        <v>0.1023</v>
      </c>
      <c r="T13" s="704">
        <v>0.1123</v>
      </c>
      <c r="U13" s="704">
        <v>8.1799999999999998E-2</v>
      </c>
      <c r="V13" s="636">
        <v>105.35633580043158</v>
      </c>
    </row>
    <row r="14" spans="1:22">
      <c r="A14" s="399">
        <v>7.1</v>
      </c>
      <c r="B14" s="398" t="s">
        <v>509</v>
      </c>
      <c r="C14" s="634">
        <v>105519478.15279998</v>
      </c>
      <c r="D14" s="634">
        <v>98900656.093099982</v>
      </c>
      <c r="E14" s="634">
        <v>5564175.3472999996</v>
      </c>
      <c r="F14" s="634">
        <v>1054646.7124000001</v>
      </c>
      <c r="G14" s="634"/>
      <c r="H14" s="634">
        <v>105736724.00039999</v>
      </c>
      <c r="I14" s="634">
        <v>99061309.568199992</v>
      </c>
      <c r="J14" s="634">
        <v>5607798.2407</v>
      </c>
      <c r="K14" s="634">
        <v>1067616.1915</v>
      </c>
      <c r="L14" s="634"/>
      <c r="M14" s="634">
        <v>1755408.9693999998</v>
      </c>
      <c r="N14" s="634">
        <v>1050542.6152999999</v>
      </c>
      <c r="O14" s="634">
        <v>281608.45880000002</v>
      </c>
      <c r="P14" s="634">
        <v>423257.89529999997</v>
      </c>
      <c r="Q14" s="634"/>
      <c r="R14" s="635">
        <v>714</v>
      </c>
      <c r="S14" s="704">
        <v>0.1032</v>
      </c>
      <c r="T14" s="704">
        <v>0.113</v>
      </c>
      <c r="U14" s="704">
        <v>8.2100000000000006E-2</v>
      </c>
      <c r="V14" s="636">
        <v>105.68398788143996</v>
      </c>
    </row>
    <row r="15" spans="1:22">
      <c r="A15" s="399">
        <v>7.2</v>
      </c>
      <c r="B15" s="398" t="s">
        <v>511</v>
      </c>
      <c r="C15" s="634">
        <v>10792999.848300014</v>
      </c>
      <c r="D15" s="634">
        <v>10792999.848300014</v>
      </c>
      <c r="E15" s="634"/>
      <c r="F15" s="634"/>
      <c r="G15" s="634"/>
      <c r="H15" s="634">
        <v>10801254.213600013</v>
      </c>
      <c r="I15" s="634">
        <v>10801254.213600013</v>
      </c>
      <c r="J15" s="634"/>
      <c r="K15" s="634"/>
      <c r="L15" s="634"/>
      <c r="M15" s="634">
        <v>99992.451400000005</v>
      </c>
      <c r="N15" s="634">
        <v>99992.451400000005</v>
      </c>
      <c r="O15" s="634"/>
      <c r="P15" s="634"/>
      <c r="Q15" s="634"/>
      <c r="R15" s="635">
        <v>82</v>
      </c>
      <c r="S15" s="704">
        <v>8.8700000000000001E-2</v>
      </c>
      <c r="T15" s="704">
        <v>9.9699999999999997E-2</v>
      </c>
      <c r="U15" s="704">
        <v>8.3699999999999997E-2</v>
      </c>
      <c r="V15" s="636">
        <v>104.43125099986229</v>
      </c>
    </row>
    <row r="16" spans="1:22">
      <c r="A16" s="399">
        <v>7.3</v>
      </c>
      <c r="B16" s="398" t="s">
        <v>508</v>
      </c>
      <c r="C16" s="634">
        <v>2110372.3169</v>
      </c>
      <c r="D16" s="634">
        <v>2103340.3588999999</v>
      </c>
      <c r="E16" s="634">
        <v>7031.9579999999996</v>
      </c>
      <c r="F16" s="634"/>
      <c r="G16" s="634"/>
      <c r="H16" s="634">
        <v>2114576.8923999998</v>
      </c>
      <c r="I16" s="634">
        <v>2107538.8391</v>
      </c>
      <c r="J16" s="634">
        <v>7038.0532999999996</v>
      </c>
      <c r="K16" s="634"/>
      <c r="L16" s="634"/>
      <c r="M16" s="634">
        <v>20667.853700000003</v>
      </c>
      <c r="N16" s="634">
        <v>20638.955000000002</v>
      </c>
      <c r="O16" s="634">
        <v>28.898700000000002</v>
      </c>
      <c r="P16" s="634"/>
      <c r="Q16" s="634"/>
      <c r="R16" s="635">
        <v>18</v>
      </c>
      <c r="S16" s="704"/>
      <c r="T16" s="704"/>
      <c r="U16" s="704">
        <v>5.4100000000000002E-2</v>
      </c>
      <c r="V16" s="636">
        <v>93.724133734457894</v>
      </c>
    </row>
    <row r="17" spans="1:22">
      <c r="A17" s="401">
        <v>8</v>
      </c>
      <c r="B17" s="404" t="s">
        <v>507</v>
      </c>
      <c r="C17" s="634">
        <v>0</v>
      </c>
      <c r="D17" s="634"/>
      <c r="E17" s="634"/>
      <c r="F17" s="634"/>
      <c r="G17" s="634"/>
      <c r="H17" s="634">
        <v>0</v>
      </c>
      <c r="I17" s="634"/>
      <c r="J17" s="634"/>
      <c r="K17" s="634"/>
      <c r="L17" s="634"/>
      <c r="M17" s="634">
        <v>0</v>
      </c>
      <c r="N17" s="634"/>
      <c r="O17" s="634"/>
      <c r="P17" s="634"/>
      <c r="Q17" s="634"/>
      <c r="R17" s="635"/>
      <c r="S17" s="704"/>
      <c r="T17" s="704"/>
      <c r="U17" s="704"/>
      <c r="V17" s="636"/>
    </row>
    <row r="18" spans="1:22">
      <c r="A18" s="403">
        <v>9</v>
      </c>
      <c r="B18" s="402" t="s">
        <v>499</v>
      </c>
      <c r="C18" s="637">
        <v>0</v>
      </c>
      <c r="D18" s="637"/>
      <c r="E18" s="637"/>
      <c r="F18" s="637"/>
      <c r="G18" s="637"/>
      <c r="H18" s="637">
        <v>0</v>
      </c>
      <c r="I18" s="637"/>
      <c r="J18" s="637"/>
      <c r="K18" s="637"/>
      <c r="L18" s="637"/>
      <c r="M18" s="637">
        <v>0</v>
      </c>
      <c r="N18" s="637"/>
      <c r="O18" s="637"/>
      <c r="P18" s="637"/>
      <c r="Q18" s="637"/>
      <c r="R18" s="638"/>
      <c r="S18" s="705"/>
      <c r="T18" s="705"/>
      <c r="U18" s="705"/>
      <c r="V18" s="639"/>
    </row>
    <row r="19" spans="1:22" s="686" customFormat="1">
      <c r="A19" s="682">
        <v>10</v>
      </c>
      <c r="B19" s="400" t="s">
        <v>510</v>
      </c>
      <c r="C19" s="683">
        <v>148644764.89049998</v>
      </c>
      <c r="D19" s="683">
        <v>140888491.6329</v>
      </c>
      <c r="E19" s="683">
        <v>6035955.155199999</v>
      </c>
      <c r="F19" s="683">
        <v>1720318.1024000002</v>
      </c>
      <c r="G19" s="683"/>
      <c r="H19" s="683">
        <v>148849296.95139998</v>
      </c>
      <c r="I19" s="683">
        <v>140980289.84530002</v>
      </c>
      <c r="J19" s="683">
        <v>6083467.5745999999</v>
      </c>
      <c r="K19" s="683">
        <v>1785539.5315</v>
      </c>
      <c r="L19" s="683"/>
      <c r="M19" s="683">
        <v>2983188.9866999998</v>
      </c>
      <c r="N19" s="683">
        <v>1761869.2439999999</v>
      </c>
      <c r="O19" s="683">
        <v>297477.27740000002</v>
      </c>
      <c r="P19" s="683">
        <v>923842.46530000004</v>
      </c>
      <c r="Q19" s="683"/>
      <c r="R19" s="684">
        <v>2115</v>
      </c>
      <c r="S19" s="706">
        <v>0.1244</v>
      </c>
      <c r="T19" s="706">
        <v>0.13800000000000001</v>
      </c>
      <c r="U19" s="706">
        <v>9.2999999999999999E-2</v>
      </c>
      <c r="V19" s="685">
        <v>95.009789722253842</v>
      </c>
    </row>
    <row r="20" spans="1:22" ht="25.5">
      <c r="A20" s="399">
        <v>10.1</v>
      </c>
      <c r="B20" s="398" t="s">
        <v>514</v>
      </c>
      <c r="C20" s="634">
        <v>0</v>
      </c>
      <c r="D20" s="634"/>
      <c r="E20" s="634"/>
      <c r="F20" s="634"/>
      <c r="G20" s="634"/>
      <c r="H20" s="634">
        <v>0</v>
      </c>
      <c r="I20" s="634"/>
      <c r="J20" s="634"/>
      <c r="K20" s="634"/>
      <c r="L20" s="634"/>
      <c r="M20" s="634">
        <v>0</v>
      </c>
      <c r="N20" s="634"/>
      <c r="O20" s="634"/>
      <c r="P20" s="634"/>
      <c r="Q20" s="634"/>
      <c r="R20" s="635"/>
      <c r="S20" s="635"/>
      <c r="T20" s="635"/>
      <c r="U20" s="635"/>
      <c r="V20" s="63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tint="-4.9989318521683403E-2"/>
  </sheetPr>
  <dimension ref="A1:H45"/>
  <sheetViews>
    <sheetView zoomScale="80" zoomScaleNormal="80" workbookViewId="0">
      <selection activeCell="H45" sqref="C6:H45"/>
    </sheetView>
  </sheetViews>
  <sheetFormatPr defaultRowHeight="15"/>
  <cols>
    <col min="2" max="2" width="66.5703125" customWidth="1"/>
    <col min="3" max="8" width="17.85546875" customWidth="1"/>
  </cols>
  <sheetData>
    <row r="1" spans="1:8" s="5" customFormat="1" ht="14.25">
      <c r="A1" s="2" t="s">
        <v>30</v>
      </c>
      <c r="B1" s="3" t="str">
        <f>'Info '!C2</f>
        <v>JSC ProCredit Bank</v>
      </c>
      <c r="C1" s="3"/>
      <c r="D1" s="4"/>
      <c r="E1" s="4"/>
      <c r="F1" s="4"/>
      <c r="G1" s="4"/>
    </row>
    <row r="2" spans="1:8" s="5" customFormat="1" ht="14.25">
      <c r="A2" s="2" t="s">
        <v>31</v>
      </c>
      <c r="B2" s="219">
        <f>'1. key ratios'!B2</f>
        <v>45930</v>
      </c>
      <c r="C2" s="3"/>
      <c r="D2" s="4"/>
      <c r="E2" s="4"/>
      <c r="F2" s="4"/>
      <c r="G2" s="4"/>
    </row>
    <row r="4" spans="1:8">
      <c r="A4" s="735" t="s">
        <v>6</v>
      </c>
      <c r="B4" s="737" t="s">
        <v>585</v>
      </c>
      <c r="C4" s="727" t="s">
        <v>522</v>
      </c>
      <c r="D4" s="727"/>
      <c r="E4" s="727"/>
      <c r="F4" s="727" t="s">
        <v>523</v>
      </c>
      <c r="G4" s="727"/>
      <c r="H4" s="728"/>
    </row>
    <row r="5" spans="1:8" ht="15.6" customHeight="1">
      <c r="A5" s="736"/>
      <c r="B5" s="738"/>
      <c r="C5" s="292" t="s">
        <v>32</v>
      </c>
      <c r="D5" s="292" t="s">
        <v>33</v>
      </c>
      <c r="E5" s="292" t="s">
        <v>34</v>
      </c>
      <c r="F5" s="292" t="s">
        <v>32</v>
      </c>
      <c r="G5" s="292" t="s">
        <v>33</v>
      </c>
      <c r="H5" s="292" t="s">
        <v>34</v>
      </c>
    </row>
    <row r="6" spans="1:8">
      <c r="A6" s="293">
        <v>1</v>
      </c>
      <c r="B6" s="294" t="s">
        <v>586</v>
      </c>
      <c r="C6" s="532">
        <v>53269123.000000097</v>
      </c>
      <c r="D6" s="532">
        <v>53589752.477100044</v>
      </c>
      <c r="E6" s="533">
        <v>106858875.47710013</v>
      </c>
      <c r="F6" s="532">
        <v>50145062.066000007</v>
      </c>
      <c r="G6" s="532">
        <v>47224483.992999993</v>
      </c>
      <c r="H6" s="533">
        <v>97369546.059</v>
      </c>
    </row>
    <row r="7" spans="1:8">
      <c r="A7" s="293">
        <v>1.1000000000000001</v>
      </c>
      <c r="B7" s="295" t="s">
        <v>529</v>
      </c>
      <c r="C7" s="532"/>
      <c r="D7" s="532"/>
      <c r="E7" s="533">
        <v>0</v>
      </c>
      <c r="F7" s="532">
        <v>0</v>
      </c>
      <c r="G7" s="532">
        <v>0</v>
      </c>
      <c r="H7" s="533">
        <v>0</v>
      </c>
    </row>
    <row r="8" spans="1:8">
      <c r="A8" s="293">
        <v>1.2</v>
      </c>
      <c r="B8" s="295" t="s">
        <v>531</v>
      </c>
      <c r="C8" s="532"/>
      <c r="D8" s="532"/>
      <c r="E8" s="533">
        <v>0</v>
      </c>
      <c r="F8" s="532">
        <v>0</v>
      </c>
      <c r="G8" s="532">
        <v>0</v>
      </c>
      <c r="H8" s="533">
        <v>0</v>
      </c>
    </row>
    <row r="9" spans="1:8" ht="21.6" customHeight="1">
      <c r="A9" s="293">
        <v>1.3</v>
      </c>
      <c r="B9" s="295" t="s">
        <v>587</v>
      </c>
      <c r="C9" s="532"/>
      <c r="D9" s="532"/>
      <c r="E9" s="533">
        <v>0</v>
      </c>
      <c r="F9" s="532">
        <v>0</v>
      </c>
      <c r="G9" s="532">
        <v>0</v>
      </c>
      <c r="H9" s="533">
        <v>0</v>
      </c>
    </row>
    <row r="10" spans="1:8">
      <c r="A10" s="293">
        <v>1.4</v>
      </c>
      <c r="B10" s="295" t="s">
        <v>533</v>
      </c>
      <c r="C10" s="532"/>
      <c r="D10" s="532"/>
      <c r="E10" s="533">
        <v>0</v>
      </c>
      <c r="F10" s="532">
        <v>0</v>
      </c>
      <c r="G10" s="532">
        <v>0</v>
      </c>
      <c r="H10" s="533">
        <v>0</v>
      </c>
    </row>
    <row r="11" spans="1:8">
      <c r="A11" s="293">
        <v>1.5</v>
      </c>
      <c r="B11" s="295" t="s">
        <v>537</v>
      </c>
      <c r="C11" s="532">
        <v>53269123.000000097</v>
      </c>
      <c r="D11" s="532">
        <v>53589752.477100044</v>
      </c>
      <c r="E11" s="533">
        <v>106858875.47710013</v>
      </c>
      <c r="F11" s="532">
        <v>50145062.066000007</v>
      </c>
      <c r="G11" s="532">
        <v>47224483.992999993</v>
      </c>
      <c r="H11" s="533">
        <v>97369546.059</v>
      </c>
    </row>
    <row r="12" spans="1:8">
      <c r="A12" s="293">
        <v>1.6</v>
      </c>
      <c r="B12" s="296" t="s">
        <v>419</v>
      </c>
      <c r="C12" s="532"/>
      <c r="D12" s="532"/>
      <c r="E12" s="533">
        <v>0</v>
      </c>
      <c r="F12" s="532">
        <v>0</v>
      </c>
      <c r="G12" s="532">
        <v>0</v>
      </c>
      <c r="H12" s="533">
        <v>0</v>
      </c>
    </row>
    <row r="13" spans="1:8">
      <c r="A13" s="293">
        <v>2</v>
      </c>
      <c r="B13" s="297" t="s">
        <v>588</v>
      </c>
      <c r="C13" s="532">
        <v>-18945562.414800029</v>
      </c>
      <c r="D13" s="532">
        <v>-32264281.285999995</v>
      </c>
      <c r="E13" s="533">
        <v>-51209843.700800024</v>
      </c>
      <c r="F13" s="532">
        <v>-15308319.425000006</v>
      </c>
      <c r="G13" s="532">
        <v>-26147899.524900001</v>
      </c>
      <c r="H13" s="533">
        <v>-41456218.949900009</v>
      </c>
    </row>
    <row r="14" spans="1:8">
      <c r="A14" s="293">
        <v>2.1</v>
      </c>
      <c r="B14" s="295" t="s">
        <v>589</v>
      </c>
      <c r="C14" s="532"/>
      <c r="D14" s="532"/>
      <c r="E14" s="533">
        <v>0</v>
      </c>
      <c r="F14" s="532">
        <v>0</v>
      </c>
      <c r="G14" s="532">
        <v>0</v>
      </c>
      <c r="H14" s="533">
        <v>0</v>
      </c>
    </row>
    <row r="15" spans="1:8" ht="24.6" customHeight="1">
      <c r="A15" s="293">
        <v>2.2000000000000002</v>
      </c>
      <c r="B15" s="295" t="s">
        <v>590</v>
      </c>
      <c r="C15" s="532"/>
      <c r="D15" s="532"/>
      <c r="E15" s="533">
        <v>0</v>
      </c>
      <c r="F15" s="532">
        <v>0</v>
      </c>
      <c r="G15" s="532">
        <v>0</v>
      </c>
      <c r="H15" s="533">
        <v>0</v>
      </c>
    </row>
    <row r="16" spans="1:8" ht="20.45" customHeight="1">
      <c r="A16" s="293">
        <v>2.2999999999999998</v>
      </c>
      <c r="B16" s="295" t="s">
        <v>591</v>
      </c>
      <c r="C16" s="532">
        <v>-18915057.864800029</v>
      </c>
      <c r="D16" s="532">
        <v>-32264281.285999995</v>
      </c>
      <c r="E16" s="533">
        <v>-51179339.15080002</v>
      </c>
      <c r="F16" s="532">
        <v>-15308319.425000006</v>
      </c>
      <c r="G16" s="532">
        <v>-26147899.524900001</v>
      </c>
      <c r="H16" s="533">
        <v>-41456218.949900009</v>
      </c>
    </row>
    <row r="17" spans="1:8">
      <c r="A17" s="293">
        <v>2.4</v>
      </c>
      <c r="B17" s="295" t="s">
        <v>592</v>
      </c>
      <c r="C17" s="532">
        <v>-30504.55</v>
      </c>
      <c r="D17" s="532"/>
      <c r="E17" s="533">
        <v>-30504.55</v>
      </c>
      <c r="F17" s="532">
        <v>0</v>
      </c>
      <c r="G17" s="532">
        <v>0</v>
      </c>
      <c r="H17" s="533">
        <v>0</v>
      </c>
    </row>
    <row r="18" spans="1:8">
      <c r="A18" s="293">
        <v>3</v>
      </c>
      <c r="B18" s="297" t="s">
        <v>593</v>
      </c>
      <c r="C18" s="532"/>
      <c r="D18" s="532"/>
      <c r="E18" s="533">
        <v>0</v>
      </c>
      <c r="F18" s="532">
        <v>0</v>
      </c>
      <c r="G18" s="532">
        <v>0</v>
      </c>
      <c r="H18" s="533">
        <v>0</v>
      </c>
    </row>
    <row r="19" spans="1:8">
      <c r="A19" s="293">
        <v>4</v>
      </c>
      <c r="B19" s="297" t="s">
        <v>594</v>
      </c>
      <c r="C19" s="532">
        <v>5899663.8700000029</v>
      </c>
      <c r="D19" s="532">
        <v>3655724.6107370015</v>
      </c>
      <c r="E19" s="533">
        <v>9555388.4807370044</v>
      </c>
      <c r="F19" s="532">
        <v>4518604.1100000003</v>
      </c>
      <c r="G19" s="532">
        <v>3147833.3235999998</v>
      </c>
      <c r="H19" s="533">
        <v>7666437.4336000001</v>
      </c>
    </row>
    <row r="20" spans="1:8">
      <c r="A20" s="293">
        <v>5</v>
      </c>
      <c r="B20" s="297" t="s">
        <v>595</v>
      </c>
      <c r="C20" s="532">
        <v>-670902.51524800004</v>
      </c>
      <c r="D20" s="532">
        <v>-5928074.1700000018</v>
      </c>
      <c r="E20" s="533">
        <v>-6598976.6852480015</v>
      </c>
      <c r="F20" s="532">
        <v>-783220.86</v>
      </c>
      <c r="G20" s="532">
        <v>-6208099.3599999994</v>
      </c>
      <c r="H20" s="533">
        <v>-6991320.2199999997</v>
      </c>
    </row>
    <row r="21" spans="1:8" ht="24" customHeight="1">
      <c r="A21" s="293">
        <v>6</v>
      </c>
      <c r="B21" s="297" t="s">
        <v>596</v>
      </c>
      <c r="C21" s="532"/>
      <c r="D21" s="532"/>
      <c r="E21" s="533">
        <v>0</v>
      </c>
      <c r="F21" s="532">
        <v>0</v>
      </c>
      <c r="G21" s="532">
        <v>0</v>
      </c>
      <c r="H21" s="533">
        <v>0</v>
      </c>
    </row>
    <row r="22" spans="1:8" ht="18.600000000000001" customHeight="1">
      <c r="A22" s="293">
        <v>7</v>
      </c>
      <c r="B22" s="297" t="s">
        <v>597</v>
      </c>
      <c r="C22" s="532"/>
      <c r="D22" s="532"/>
      <c r="E22" s="533">
        <v>0</v>
      </c>
      <c r="F22" s="532">
        <v>0</v>
      </c>
      <c r="G22" s="532">
        <v>0</v>
      </c>
      <c r="H22" s="533">
        <v>0</v>
      </c>
    </row>
    <row r="23" spans="1:8" ht="25.5" customHeight="1">
      <c r="A23" s="293">
        <v>8</v>
      </c>
      <c r="B23" s="298" t="s">
        <v>598</v>
      </c>
      <c r="C23" s="532"/>
      <c r="D23" s="532"/>
      <c r="E23" s="533">
        <v>0</v>
      </c>
      <c r="F23" s="532">
        <v>0</v>
      </c>
      <c r="G23" s="532">
        <v>0</v>
      </c>
      <c r="H23" s="533">
        <v>0</v>
      </c>
    </row>
    <row r="24" spans="1:8" ht="34.5" customHeight="1">
      <c r="A24" s="293">
        <v>9</v>
      </c>
      <c r="B24" s="298" t="s">
        <v>599</v>
      </c>
      <c r="C24" s="532"/>
      <c r="D24" s="532"/>
      <c r="E24" s="533">
        <v>0</v>
      </c>
      <c r="F24" s="532">
        <v>0</v>
      </c>
      <c r="G24" s="532">
        <v>0</v>
      </c>
      <c r="H24" s="533">
        <v>0</v>
      </c>
    </row>
    <row r="25" spans="1:8">
      <c r="A25" s="293">
        <v>10</v>
      </c>
      <c r="B25" s="297" t="s">
        <v>600</v>
      </c>
      <c r="C25" s="532">
        <v>9756551.6102480981</v>
      </c>
      <c r="D25" s="532"/>
      <c r="E25" s="533">
        <v>9756551.6102480981</v>
      </c>
      <c r="F25" s="532">
        <v>11423669.960000001</v>
      </c>
      <c r="G25" s="532">
        <v>0</v>
      </c>
      <c r="H25" s="533">
        <v>11423669.960000001</v>
      </c>
    </row>
    <row r="26" spans="1:8">
      <c r="A26" s="293">
        <v>11</v>
      </c>
      <c r="B26" s="299" t="s">
        <v>601</v>
      </c>
      <c r="C26" s="532">
        <v>172572.87</v>
      </c>
      <c r="D26" s="532"/>
      <c r="E26" s="533">
        <v>172572.87</v>
      </c>
      <c r="F26" s="532">
        <v>0</v>
      </c>
      <c r="G26" s="532">
        <v>0</v>
      </c>
      <c r="H26" s="533">
        <v>0</v>
      </c>
    </row>
    <row r="27" spans="1:8">
      <c r="A27" s="293">
        <v>12</v>
      </c>
      <c r="B27" s="297" t="s">
        <v>602</v>
      </c>
      <c r="C27" s="532">
        <v>2371240.67</v>
      </c>
      <c r="D27" s="532">
        <v>64301.597726</v>
      </c>
      <c r="E27" s="533">
        <v>2435542.2677259999</v>
      </c>
      <c r="F27" s="532">
        <v>4941868.3999999994</v>
      </c>
      <c r="G27" s="532">
        <v>380270.87349999999</v>
      </c>
      <c r="H27" s="533">
        <v>5322139.2734999992</v>
      </c>
    </row>
    <row r="28" spans="1:8">
      <c r="A28" s="293">
        <v>13</v>
      </c>
      <c r="B28" s="300" t="s">
        <v>603</v>
      </c>
      <c r="C28" s="532">
        <v>-1184663.1700000002</v>
      </c>
      <c r="D28" s="532">
        <v>-541.67000000000007</v>
      </c>
      <c r="E28" s="533">
        <v>-1185204.8400000001</v>
      </c>
      <c r="F28" s="532">
        <v>-552913.25</v>
      </c>
      <c r="G28" s="532">
        <v>-5459.32</v>
      </c>
      <c r="H28" s="533">
        <v>-558372.56999999995</v>
      </c>
    </row>
    <row r="29" spans="1:8">
      <c r="A29" s="293">
        <v>14</v>
      </c>
      <c r="B29" s="301" t="s">
        <v>604</v>
      </c>
      <c r="C29" s="532">
        <v>-40591909.397499993</v>
      </c>
      <c r="D29" s="532">
        <v>-3949369.71</v>
      </c>
      <c r="E29" s="533">
        <v>-44541279.107499994</v>
      </c>
      <c r="F29" s="532">
        <v>-38648838.359999999</v>
      </c>
      <c r="G29" s="532">
        <v>-2767053.4499999997</v>
      </c>
      <c r="H29" s="533">
        <v>-41415891.810000002</v>
      </c>
    </row>
    <row r="30" spans="1:8">
      <c r="A30" s="293">
        <v>14.1</v>
      </c>
      <c r="B30" s="276" t="s">
        <v>605</v>
      </c>
      <c r="C30" s="532">
        <v>-19159642.319999993</v>
      </c>
      <c r="D30" s="532"/>
      <c r="E30" s="533">
        <v>-19159642.319999993</v>
      </c>
      <c r="F30" s="532">
        <v>-16902316.239999998</v>
      </c>
      <c r="G30" s="532">
        <v>0</v>
      </c>
      <c r="H30" s="533">
        <v>-16902316.239999998</v>
      </c>
    </row>
    <row r="31" spans="1:8">
      <c r="A31" s="293">
        <v>14.2</v>
      </c>
      <c r="B31" s="276" t="s">
        <v>606</v>
      </c>
      <c r="C31" s="532">
        <v>-21432267.077500001</v>
      </c>
      <c r="D31" s="532">
        <v>-3949369.71</v>
      </c>
      <c r="E31" s="533">
        <v>-25381636.787500001</v>
      </c>
      <c r="F31" s="532">
        <v>-21746522.119999997</v>
      </c>
      <c r="G31" s="532">
        <v>-2767053.4499999997</v>
      </c>
      <c r="H31" s="533">
        <v>-24513575.569999997</v>
      </c>
    </row>
    <row r="32" spans="1:8">
      <c r="A32" s="293">
        <v>15</v>
      </c>
      <c r="B32" s="297" t="s">
        <v>607</v>
      </c>
      <c r="C32" s="532">
        <v>-4126148.1700000004</v>
      </c>
      <c r="D32" s="532"/>
      <c r="E32" s="533">
        <v>-4126148.1700000004</v>
      </c>
      <c r="F32" s="532">
        <v>-3652613.12</v>
      </c>
      <c r="G32" s="532">
        <v>0</v>
      </c>
      <c r="H32" s="533">
        <v>-3652613.12</v>
      </c>
    </row>
    <row r="33" spans="1:8" ht="22.5" customHeight="1">
      <c r="A33" s="293">
        <v>16</v>
      </c>
      <c r="B33" s="274" t="s">
        <v>608</v>
      </c>
      <c r="C33" s="532">
        <v>-718450.52209998702</v>
      </c>
      <c r="D33" s="532"/>
      <c r="E33" s="533">
        <v>-718450.52209998702</v>
      </c>
      <c r="F33" s="532">
        <v>-386546.45730000001</v>
      </c>
      <c r="G33" s="532">
        <v>0</v>
      </c>
      <c r="H33" s="533">
        <v>-386546.45730000001</v>
      </c>
    </row>
    <row r="34" spans="1:8">
      <c r="A34" s="293">
        <v>17</v>
      </c>
      <c r="B34" s="297" t="s">
        <v>609</v>
      </c>
      <c r="C34" s="532">
        <v>-2978.9899999999789</v>
      </c>
      <c r="D34" s="532">
        <v>18586.880499999981</v>
      </c>
      <c r="E34" s="533">
        <v>15607.890500000001</v>
      </c>
      <c r="F34" s="532">
        <v>7359.0628000000142</v>
      </c>
      <c r="G34" s="532">
        <v>20333.887200000001</v>
      </c>
      <c r="H34" s="533">
        <v>27692.950000000015</v>
      </c>
    </row>
    <row r="35" spans="1:8">
      <c r="A35" s="293">
        <v>17.100000000000001</v>
      </c>
      <c r="B35" s="276" t="s">
        <v>610</v>
      </c>
      <c r="C35" s="532">
        <v>-2978.9899999999789</v>
      </c>
      <c r="D35" s="532">
        <v>18586.880499999981</v>
      </c>
      <c r="E35" s="533">
        <v>15607.890500000001</v>
      </c>
      <c r="F35" s="532">
        <v>-354504.96720000001</v>
      </c>
      <c r="G35" s="532">
        <v>7407.7609000000002</v>
      </c>
      <c r="H35" s="533">
        <v>-347097.20630000002</v>
      </c>
    </row>
    <row r="36" spans="1:8">
      <c r="A36" s="293">
        <v>17.2</v>
      </c>
      <c r="B36" s="276" t="s">
        <v>611</v>
      </c>
      <c r="C36" s="532"/>
      <c r="D36" s="532"/>
      <c r="E36" s="533">
        <v>0</v>
      </c>
      <c r="F36" s="532">
        <v>361864.03</v>
      </c>
      <c r="G36" s="532">
        <v>12926.1263</v>
      </c>
      <c r="H36" s="533">
        <v>374790.15630000003</v>
      </c>
    </row>
    <row r="37" spans="1:8" ht="41.45" customHeight="1">
      <c r="A37" s="293">
        <v>18</v>
      </c>
      <c r="B37" s="302" t="s">
        <v>612</v>
      </c>
      <c r="C37" s="532">
        <v>-19709.472899997374</v>
      </c>
      <c r="D37" s="532">
        <v>5267907.966799967</v>
      </c>
      <c r="E37" s="533">
        <v>5248198.4938999694</v>
      </c>
      <c r="F37" s="532">
        <v>-2237013.9643000001</v>
      </c>
      <c r="G37" s="532">
        <v>3582067.8242999995</v>
      </c>
      <c r="H37" s="533">
        <v>1345053.8599999994</v>
      </c>
    </row>
    <row r="38" spans="1:8">
      <c r="A38" s="293">
        <v>18.100000000000001</v>
      </c>
      <c r="B38" s="303" t="s">
        <v>613</v>
      </c>
      <c r="C38" s="532"/>
      <c r="D38" s="532"/>
      <c r="E38" s="533">
        <v>0</v>
      </c>
      <c r="F38" s="532">
        <v>0</v>
      </c>
      <c r="G38" s="532">
        <v>0</v>
      </c>
      <c r="H38" s="533">
        <v>0</v>
      </c>
    </row>
    <row r="39" spans="1:8">
      <c r="A39" s="293">
        <v>18.2</v>
      </c>
      <c r="B39" s="303" t="s">
        <v>614</v>
      </c>
      <c r="C39" s="532">
        <v>-19709.472899997374</v>
      </c>
      <c r="D39" s="532">
        <v>5267907.966799967</v>
      </c>
      <c r="E39" s="533">
        <v>5248198.4938999694</v>
      </c>
      <c r="F39" s="532">
        <v>-2237013.9643000001</v>
      </c>
      <c r="G39" s="532">
        <v>3582067.8242999995</v>
      </c>
      <c r="H39" s="533">
        <v>1345053.8599999994</v>
      </c>
    </row>
    <row r="40" spans="1:8" ht="24.6" customHeight="1">
      <c r="A40" s="293">
        <v>19</v>
      </c>
      <c r="B40" s="302" t="s">
        <v>615</v>
      </c>
      <c r="C40" s="532"/>
      <c r="D40" s="532"/>
      <c r="E40" s="533">
        <v>0</v>
      </c>
      <c r="F40" s="532">
        <v>0</v>
      </c>
      <c r="G40" s="532">
        <v>0</v>
      </c>
      <c r="H40" s="533">
        <v>0</v>
      </c>
    </row>
    <row r="41" spans="1:8" ht="17.45" customHeight="1">
      <c r="A41" s="293">
        <v>20</v>
      </c>
      <c r="B41" s="302" t="s">
        <v>616</v>
      </c>
      <c r="C41" s="532">
        <v>-968883.78</v>
      </c>
      <c r="D41" s="532"/>
      <c r="E41" s="533">
        <v>-968883.78</v>
      </c>
      <c r="F41" s="532">
        <v>0</v>
      </c>
      <c r="G41" s="532">
        <v>0</v>
      </c>
      <c r="H41" s="533">
        <v>0</v>
      </c>
    </row>
    <row r="42" spans="1:8" ht="26.45" customHeight="1">
      <c r="A42" s="293">
        <v>21</v>
      </c>
      <c r="B42" s="302" t="s">
        <v>617</v>
      </c>
      <c r="C42" s="532"/>
      <c r="D42" s="532"/>
      <c r="E42" s="533">
        <v>0</v>
      </c>
      <c r="F42" s="532">
        <v>0</v>
      </c>
      <c r="G42" s="532">
        <v>0</v>
      </c>
      <c r="H42" s="533">
        <v>0</v>
      </c>
    </row>
    <row r="43" spans="1:8">
      <c r="A43" s="293">
        <v>22</v>
      </c>
      <c r="B43" s="304" t="s">
        <v>618</v>
      </c>
      <c r="C43" s="532">
        <v>4239943.587700191</v>
      </c>
      <c r="D43" s="532">
        <v>20454006.696863011</v>
      </c>
      <c r="E43" s="533">
        <v>24693950.284563214</v>
      </c>
      <c r="F43" s="532">
        <v>9467098.1622000001</v>
      </c>
      <c r="G43" s="532">
        <v>19226478.246699993</v>
      </c>
      <c r="H43" s="533">
        <v>28693576.4089</v>
      </c>
    </row>
    <row r="44" spans="1:8">
      <c r="A44" s="293">
        <v>23</v>
      </c>
      <c r="B44" s="304" t="s">
        <v>619</v>
      </c>
      <c r="C44" s="532">
        <v>-2856000.16</v>
      </c>
      <c r="D44" s="532"/>
      <c r="E44" s="533">
        <v>-2856000.16</v>
      </c>
      <c r="F44" s="532">
        <v>3419889.86</v>
      </c>
      <c r="G44" s="532">
        <v>0</v>
      </c>
      <c r="H44" s="533">
        <v>3419889.86</v>
      </c>
    </row>
    <row r="45" spans="1:8">
      <c r="A45" s="293">
        <v>24</v>
      </c>
      <c r="B45" s="305" t="s">
        <v>620</v>
      </c>
      <c r="C45" s="534">
        <v>1383943.4277001908</v>
      </c>
      <c r="D45" s="534">
        <v>20454006.696863011</v>
      </c>
      <c r="E45" s="535">
        <v>21837950.124563202</v>
      </c>
      <c r="F45" s="534">
        <v>6047208.3022000007</v>
      </c>
      <c r="G45" s="534">
        <v>19226478.246699993</v>
      </c>
      <c r="H45" s="533">
        <v>25273686.548899993</v>
      </c>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tint="-4.9989318521683403E-2"/>
  </sheetPr>
  <dimension ref="A1:H47"/>
  <sheetViews>
    <sheetView topLeftCell="B1" zoomScale="80" zoomScaleNormal="80" workbookViewId="0">
      <selection activeCell="T25" sqref="T25"/>
    </sheetView>
  </sheetViews>
  <sheetFormatPr defaultColWidth="8.85546875" defaultRowHeight="15"/>
  <cols>
    <col min="1" max="1" width="8.85546875" style="476"/>
    <col min="2" max="2" width="87.5703125" style="445" bestFit="1" customWidth="1"/>
    <col min="3" max="8" width="15.42578125" style="445" customWidth="1"/>
    <col min="9" max="16384" width="8.85546875" style="445"/>
  </cols>
  <sheetData>
    <row r="1" spans="1:8">
      <c r="A1" s="116" t="s">
        <v>30</v>
      </c>
      <c r="B1" s="444" t="str">
        <f>'Info '!C2</f>
        <v>JSC ProCredit Bank</v>
      </c>
      <c r="C1" s="444"/>
    </row>
    <row r="2" spans="1:8">
      <c r="A2" s="116" t="s">
        <v>31</v>
      </c>
      <c r="B2" s="446">
        <f>'1. key ratios'!B2</f>
        <v>45930</v>
      </c>
      <c r="C2" s="444"/>
    </row>
    <row r="3" spans="1:8" ht="15.75" thickBot="1">
      <c r="A3" s="445"/>
    </row>
    <row r="4" spans="1:8">
      <c r="A4" s="739" t="s">
        <v>6</v>
      </c>
      <c r="B4" s="740" t="s">
        <v>94</v>
      </c>
      <c r="C4" s="741" t="s">
        <v>522</v>
      </c>
      <c r="D4" s="741"/>
      <c r="E4" s="741"/>
      <c r="F4" s="741" t="s">
        <v>523</v>
      </c>
      <c r="G4" s="741"/>
      <c r="H4" s="742"/>
    </row>
    <row r="5" spans="1:8">
      <c r="A5" s="739"/>
      <c r="B5" s="740"/>
      <c r="C5" s="292" t="s">
        <v>32</v>
      </c>
      <c r="D5" s="292" t="s">
        <v>33</v>
      </c>
      <c r="E5" s="292" t="s">
        <v>34</v>
      </c>
      <c r="F5" s="292" t="s">
        <v>32</v>
      </c>
      <c r="G5" s="292" t="s">
        <v>33</v>
      </c>
      <c r="H5" s="292" t="s">
        <v>34</v>
      </c>
    </row>
    <row r="6" spans="1:8">
      <c r="A6" s="324">
        <v>1</v>
      </c>
      <c r="B6" s="307" t="s">
        <v>621</v>
      </c>
      <c r="C6" s="536"/>
      <c r="D6" s="536">
        <v>31919000</v>
      </c>
      <c r="E6" s="537">
        <v>31919000</v>
      </c>
      <c r="F6" s="536">
        <v>0</v>
      </c>
      <c r="G6" s="536">
        <v>30458000</v>
      </c>
      <c r="H6" s="538">
        <v>30458000</v>
      </c>
    </row>
    <row r="7" spans="1:8">
      <c r="A7" s="324">
        <v>2</v>
      </c>
      <c r="B7" s="307" t="s">
        <v>183</v>
      </c>
      <c r="C7" s="536">
        <v>14943000.000000002</v>
      </c>
      <c r="D7" s="536">
        <v>182462182.31412202</v>
      </c>
      <c r="E7" s="537">
        <v>197405182.31412202</v>
      </c>
      <c r="F7" s="536">
        <v>14943000</v>
      </c>
      <c r="G7" s="536">
        <v>175595789.585996</v>
      </c>
      <c r="H7" s="538">
        <v>190538789.585996</v>
      </c>
    </row>
    <row r="8" spans="1:8">
      <c r="A8" s="324">
        <v>3</v>
      </c>
      <c r="B8" s="307" t="s">
        <v>193</v>
      </c>
      <c r="C8" s="536">
        <v>485005693.28019929</v>
      </c>
      <c r="D8" s="536">
        <v>1021704885.9883003</v>
      </c>
      <c r="E8" s="537">
        <v>1506710579.2684996</v>
      </c>
      <c r="F8" s="536">
        <v>99029446.460599989</v>
      </c>
      <c r="G8" s="536">
        <v>326114475.03780401</v>
      </c>
      <c r="H8" s="538">
        <v>425143921.49840403</v>
      </c>
    </row>
    <row r="9" spans="1:8">
      <c r="A9" s="324">
        <v>3.1</v>
      </c>
      <c r="B9" s="306" t="s">
        <v>184</v>
      </c>
      <c r="C9" s="536">
        <v>444945388.03129929</v>
      </c>
      <c r="D9" s="536">
        <v>738012498.64220035</v>
      </c>
      <c r="E9" s="537">
        <v>1182957886.6734996</v>
      </c>
      <c r="F9" s="536">
        <v>437900405.92110097</v>
      </c>
      <c r="G9" s="536">
        <v>706572139.53269994</v>
      </c>
      <c r="H9" s="538">
        <v>1144472545.4538009</v>
      </c>
    </row>
    <row r="10" spans="1:8">
      <c r="A10" s="324">
        <v>3.2</v>
      </c>
      <c r="B10" s="306" t="s">
        <v>180</v>
      </c>
      <c r="C10" s="536">
        <v>40060305.248900011</v>
      </c>
      <c r="D10" s="536">
        <v>283692387.34610003</v>
      </c>
      <c r="E10" s="537">
        <v>323752692.59500003</v>
      </c>
      <c r="F10" s="536">
        <v>42715642.399999999</v>
      </c>
      <c r="G10" s="536">
        <v>267110847.50700399</v>
      </c>
      <c r="H10" s="538">
        <v>309826489.907004</v>
      </c>
    </row>
    <row r="11" spans="1:8">
      <c r="A11" s="324">
        <v>4</v>
      </c>
      <c r="B11" s="307" t="s">
        <v>182</v>
      </c>
      <c r="C11" s="536">
        <v>15668000</v>
      </c>
      <c r="D11" s="536">
        <v>0</v>
      </c>
      <c r="E11" s="537">
        <v>15668000</v>
      </c>
      <c r="F11" s="536">
        <v>6508000</v>
      </c>
      <c r="G11" s="536">
        <v>0</v>
      </c>
      <c r="H11" s="538">
        <v>6508000</v>
      </c>
    </row>
    <row r="12" spans="1:8">
      <c r="A12" s="324">
        <v>4.0999999999999996</v>
      </c>
      <c r="B12" s="306" t="s">
        <v>166</v>
      </c>
      <c r="C12" s="536">
        <v>15668000</v>
      </c>
      <c r="D12" s="536"/>
      <c r="E12" s="537">
        <v>15668000</v>
      </c>
      <c r="F12" s="536">
        <v>6508000</v>
      </c>
      <c r="G12" s="536">
        <v>0</v>
      </c>
      <c r="H12" s="538">
        <v>6508000</v>
      </c>
    </row>
    <row r="13" spans="1:8">
      <c r="A13" s="324">
        <v>4.2</v>
      </c>
      <c r="B13" s="306" t="s">
        <v>167</v>
      </c>
      <c r="C13" s="536"/>
      <c r="D13" s="536"/>
      <c r="E13" s="537">
        <v>0</v>
      </c>
      <c r="F13" s="536">
        <v>0</v>
      </c>
      <c r="G13" s="536">
        <v>0</v>
      </c>
      <c r="H13" s="538">
        <v>0</v>
      </c>
    </row>
    <row r="14" spans="1:8">
      <c r="A14" s="324">
        <v>5</v>
      </c>
      <c r="B14" s="307" t="s">
        <v>192</v>
      </c>
      <c r="C14" s="536">
        <v>624597416.93129957</v>
      </c>
      <c r="D14" s="536">
        <v>1197515724.344501</v>
      </c>
      <c r="E14" s="537">
        <v>1822113141.2758007</v>
      </c>
      <c r="F14" s="536">
        <v>501909360.2058</v>
      </c>
      <c r="G14" s="536">
        <v>909783691.7530998</v>
      </c>
      <c r="H14" s="538">
        <v>1411693051.9588997</v>
      </c>
    </row>
    <row r="15" spans="1:8">
      <c r="A15" s="324">
        <v>5.0999999999999996</v>
      </c>
      <c r="B15" s="308" t="s">
        <v>170</v>
      </c>
      <c r="C15" s="536">
        <v>15811785.437500002</v>
      </c>
      <c r="D15" s="536">
        <v>10408014.897500001</v>
      </c>
      <c r="E15" s="537">
        <v>26219800.335000001</v>
      </c>
      <c r="F15" s="536">
        <v>9588850.1793000009</v>
      </c>
      <c r="G15" s="536">
        <v>1428080.5933000001</v>
      </c>
      <c r="H15" s="538">
        <v>11016930.772600001</v>
      </c>
    </row>
    <row r="16" spans="1:8">
      <c r="A16" s="324">
        <v>5.2</v>
      </c>
      <c r="B16" s="308" t="s">
        <v>169</v>
      </c>
      <c r="C16" s="536"/>
      <c r="D16" s="536"/>
      <c r="E16" s="537">
        <v>0</v>
      </c>
      <c r="F16" s="536">
        <v>0</v>
      </c>
      <c r="G16" s="536">
        <v>0</v>
      </c>
      <c r="H16" s="538">
        <v>0</v>
      </c>
    </row>
    <row r="17" spans="1:8">
      <c r="A17" s="324">
        <v>5.3</v>
      </c>
      <c r="B17" s="308" t="s">
        <v>168</v>
      </c>
      <c r="C17" s="536">
        <v>565229522.7402997</v>
      </c>
      <c r="D17" s="536">
        <v>1146811402.9669008</v>
      </c>
      <c r="E17" s="537">
        <v>1712040925.7072005</v>
      </c>
      <c r="F17" s="536">
        <v>451459183.6365</v>
      </c>
      <c r="G17" s="536">
        <v>854531305.06609988</v>
      </c>
      <c r="H17" s="538">
        <v>1305990488.7026</v>
      </c>
    </row>
    <row r="18" spans="1:8">
      <c r="A18" s="324" t="s">
        <v>15</v>
      </c>
      <c r="B18" s="309" t="s">
        <v>36</v>
      </c>
      <c r="C18" s="536">
        <v>148386374.5377</v>
      </c>
      <c r="D18" s="536">
        <v>268716800.81779981</v>
      </c>
      <c r="E18" s="537">
        <v>417103175.3554998</v>
      </c>
      <c r="F18" s="536">
        <v>116929507.11660001</v>
      </c>
      <c r="G18" s="536">
        <v>240256310.61550099</v>
      </c>
      <c r="H18" s="538">
        <v>357185817.73210096</v>
      </c>
    </row>
    <row r="19" spans="1:8">
      <c r="A19" s="324" t="s">
        <v>16</v>
      </c>
      <c r="B19" s="309" t="s">
        <v>37</v>
      </c>
      <c r="C19" s="536">
        <v>153529520.21449989</v>
      </c>
      <c r="D19" s="536">
        <v>467376325.18380064</v>
      </c>
      <c r="E19" s="537">
        <v>620905845.39830053</v>
      </c>
      <c r="F19" s="536">
        <v>134315906.3583</v>
      </c>
      <c r="G19" s="536">
        <v>495467481.36330003</v>
      </c>
      <c r="H19" s="538">
        <v>629783387.72160006</v>
      </c>
    </row>
    <row r="20" spans="1:8">
      <c r="A20" s="324" t="s">
        <v>17</v>
      </c>
      <c r="B20" s="309" t="s">
        <v>38</v>
      </c>
      <c r="C20" s="536"/>
      <c r="D20" s="536"/>
      <c r="E20" s="537">
        <v>0</v>
      </c>
      <c r="F20" s="536">
        <v>0</v>
      </c>
      <c r="G20" s="536">
        <v>0</v>
      </c>
      <c r="H20" s="538">
        <v>0</v>
      </c>
    </row>
    <row r="21" spans="1:8">
      <c r="A21" s="324" t="s">
        <v>18</v>
      </c>
      <c r="B21" s="309" t="s">
        <v>39</v>
      </c>
      <c r="C21" s="536">
        <v>97221837.519599855</v>
      </c>
      <c r="D21" s="536">
        <v>161120802.57810014</v>
      </c>
      <c r="E21" s="537">
        <v>258342640.0977</v>
      </c>
      <c r="F21" s="536">
        <v>90364344.061599895</v>
      </c>
      <c r="G21" s="536">
        <v>144645305.98320001</v>
      </c>
      <c r="H21" s="538">
        <v>235009650.04479992</v>
      </c>
    </row>
    <row r="22" spans="1:8">
      <c r="A22" s="324" t="s">
        <v>19</v>
      </c>
      <c r="B22" s="309" t="s">
        <v>40</v>
      </c>
      <c r="C22" s="536">
        <v>166091790.46850002</v>
      </c>
      <c r="D22" s="536">
        <v>249597474.38720021</v>
      </c>
      <c r="E22" s="537">
        <v>415689264.85570025</v>
      </c>
      <c r="F22" s="536">
        <v>162006070.85510001</v>
      </c>
      <c r="G22" s="536">
        <v>219526713.92969999</v>
      </c>
      <c r="H22" s="538">
        <v>381532784.78479999</v>
      </c>
    </row>
    <row r="23" spans="1:8">
      <c r="A23" s="324">
        <v>5.4</v>
      </c>
      <c r="B23" s="308" t="s">
        <v>171</v>
      </c>
      <c r="C23" s="536">
        <v>43550058.684499845</v>
      </c>
      <c r="D23" s="536">
        <v>40254983.502700031</v>
      </c>
      <c r="E23" s="537">
        <v>83805042.187199876</v>
      </c>
      <c r="F23" s="536">
        <v>40861326.390000001</v>
      </c>
      <c r="G23" s="536">
        <v>53824306.093699902</v>
      </c>
      <c r="H23" s="538">
        <v>94685632.483699903</v>
      </c>
    </row>
    <row r="24" spans="1:8">
      <c r="A24" s="324">
        <v>5.5</v>
      </c>
      <c r="B24" s="308" t="s">
        <v>172</v>
      </c>
      <c r="C24" s="536">
        <v>5.4399999999999997E-2</v>
      </c>
      <c r="D24" s="536">
        <v>0.21759999999999999</v>
      </c>
      <c r="E24" s="537">
        <v>0.27199999999999996</v>
      </c>
      <c r="F24" s="536">
        <v>0</v>
      </c>
      <c r="G24" s="536">
        <v>0</v>
      </c>
      <c r="H24" s="538">
        <v>0</v>
      </c>
    </row>
    <row r="25" spans="1:8">
      <c r="A25" s="324">
        <v>5.6</v>
      </c>
      <c r="B25" s="308" t="s">
        <v>173</v>
      </c>
      <c r="C25" s="536"/>
      <c r="D25" s="536"/>
      <c r="E25" s="537">
        <v>0</v>
      </c>
      <c r="F25" s="536">
        <v>0</v>
      </c>
      <c r="G25" s="536">
        <v>0</v>
      </c>
      <c r="H25" s="538">
        <v>0</v>
      </c>
    </row>
    <row r="26" spans="1:8">
      <c r="A26" s="324">
        <v>5.7</v>
      </c>
      <c r="B26" s="308" t="s">
        <v>40</v>
      </c>
      <c r="C26" s="536">
        <v>6050.0146000000004</v>
      </c>
      <c r="D26" s="536">
        <v>41322.759799999993</v>
      </c>
      <c r="E26" s="537">
        <v>47372.774399999995</v>
      </c>
      <c r="F26" s="536">
        <v>6050.0470999999998</v>
      </c>
      <c r="G26" s="536">
        <v>41350.141799999998</v>
      </c>
      <c r="H26" s="538">
        <v>47400.188899999994</v>
      </c>
    </row>
    <row r="27" spans="1:8">
      <c r="A27" s="324">
        <v>6</v>
      </c>
      <c r="B27" s="478" t="s">
        <v>622</v>
      </c>
      <c r="C27" s="536">
        <v>37229169.839999966</v>
      </c>
      <c r="D27" s="536">
        <v>41828249.891158998</v>
      </c>
      <c r="E27" s="537">
        <v>79057419.731158972</v>
      </c>
      <c r="F27" s="536">
        <v>39572314.979999997</v>
      </c>
      <c r="G27" s="536">
        <v>56139807.792199999</v>
      </c>
      <c r="H27" s="538">
        <v>95712122.772199988</v>
      </c>
    </row>
    <row r="28" spans="1:8">
      <c r="A28" s="324">
        <v>7</v>
      </c>
      <c r="B28" s="478" t="s">
        <v>623</v>
      </c>
      <c r="C28" s="536">
        <v>62746682.579999998</v>
      </c>
      <c r="D28" s="536">
        <v>12846152.005699998</v>
      </c>
      <c r="E28" s="537">
        <v>75592834.58569999</v>
      </c>
      <c r="F28" s="536">
        <v>43267975.200000003</v>
      </c>
      <c r="G28" s="536">
        <v>18549809.9168</v>
      </c>
      <c r="H28" s="538">
        <v>61817785.116800003</v>
      </c>
    </row>
    <row r="29" spans="1:8">
      <c r="A29" s="324">
        <v>8</v>
      </c>
      <c r="B29" s="478" t="s">
        <v>181</v>
      </c>
      <c r="C29" s="536"/>
      <c r="D29" s="536">
        <v>877827.78419999988</v>
      </c>
      <c r="E29" s="537">
        <v>877827.78419999988</v>
      </c>
      <c r="F29" s="536">
        <v>0</v>
      </c>
      <c r="G29" s="536">
        <v>963170.72250000003</v>
      </c>
      <c r="H29" s="538">
        <v>963170.72250000003</v>
      </c>
    </row>
    <row r="30" spans="1:8">
      <c r="A30" s="324">
        <v>9</v>
      </c>
      <c r="B30" s="479" t="s">
        <v>198</v>
      </c>
      <c r="C30" s="536">
        <v>3816800</v>
      </c>
      <c r="D30" s="536">
        <v>12363146.796351999</v>
      </c>
      <c r="E30" s="537">
        <v>16179946.796351999</v>
      </c>
      <c r="F30" s="536">
        <v>1228350</v>
      </c>
      <c r="G30" s="536">
        <v>7223627.5558000002</v>
      </c>
      <c r="H30" s="538">
        <v>8451977.5558000002</v>
      </c>
    </row>
    <row r="31" spans="1:8">
      <c r="A31" s="324">
        <v>9.1</v>
      </c>
      <c r="B31" s="310" t="s">
        <v>188</v>
      </c>
      <c r="C31" s="536">
        <v>546200</v>
      </c>
      <c r="D31" s="536">
        <v>7541018.3228399996</v>
      </c>
      <c r="E31" s="537">
        <v>8087218.3228399996</v>
      </c>
      <c r="F31" s="536">
        <v>0</v>
      </c>
      <c r="G31" s="536">
        <v>4224841.8180999998</v>
      </c>
      <c r="H31" s="538">
        <v>4224841.8180999998</v>
      </c>
    </row>
    <row r="32" spans="1:8">
      <c r="A32" s="324">
        <v>9.1999999999999993</v>
      </c>
      <c r="B32" s="310" t="s">
        <v>189</v>
      </c>
      <c r="C32" s="536">
        <v>3270600</v>
      </c>
      <c r="D32" s="536">
        <v>4822128.4735120004</v>
      </c>
      <c r="E32" s="537">
        <v>8092728.4735120004</v>
      </c>
      <c r="F32" s="536">
        <v>1228350</v>
      </c>
      <c r="G32" s="536">
        <v>2998785.7376999999</v>
      </c>
      <c r="H32" s="538">
        <v>4227135.7377000004</v>
      </c>
    </row>
    <row r="33" spans="1:8">
      <c r="A33" s="324">
        <v>9.3000000000000007</v>
      </c>
      <c r="B33" s="310" t="s">
        <v>185</v>
      </c>
      <c r="C33" s="536"/>
      <c r="D33" s="536"/>
      <c r="E33" s="537">
        <v>0</v>
      </c>
      <c r="F33" s="536">
        <v>0</v>
      </c>
      <c r="G33" s="536">
        <v>0</v>
      </c>
      <c r="H33" s="538">
        <v>0</v>
      </c>
    </row>
    <row r="34" spans="1:8">
      <c r="A34" s="324">
        <v>9.4</v>
      </c>
      <c r="B34" s="310" t="s">
        <v>186</v>
      </c>
      <c r="C34" s="536"/>
      <c r="D34" s="536"/>
      <c r="E34" s="537">
        <v>0</v>
      </c>
      <c r="F34" s="536">
        <v>0</v>
      </c>
      <c r="G34" s="536">
        <v>0</v>
      </c>
      <c r="H34" s="538">
        <v>0</v>
      </c>
    </row>
    <row r="35" spans="1:8">
      <c r="A35" s="324">
        <v>9.5</v>
      </c>
      <c r="B35" s="310" t="s">
        <v>187</v>
      </c>
      <c r="C35" s="536"/>
      <c r="D35" s="536"/>
      <c r="E35" s="537">
        <v>0</v>
      </c>
      <c r="F35" s="536">
        <v>0</v>
      </c>
      <c r="G35" s="536">
        <v>0</v>
      </c>
      <c r="H35" s="538">
        <v>0</v>
      </c>
    </row>
    <row r="36" spans="1:8">
      <c r="A36" s="324">
        <v>9.6</v>
      </c>
      <c r="B36" s="310" t="s">
        <v>190</v>
      </c>
      <c r="C36" s="536"/>
      <c r="D36" s="536"/>
      <c r="E36" s="537">
        <v>0</v>
      </c>
      <c r="F36" s="536">
        <v>0</v>
      </c>
      <c r="G36" s="536">
        <v>0</v>
      </c>
      <c r="H36" s="538">
        <v>0</v>
      </c>
    </row>
    <row r="37" spans="1:8">
      <c r="A37" s="324">
        <v>9.6999999999999993</v>
      </c>
      <c r="B37" s="310" t="s">
        <v>191</v>
      </c>
      <c r="C37" s="536"/>
      <c r="D37" s="536"/>
      <c r="E37" s="537">
        <v>0</v>
      </c>
      <c r="F37" s="536">
        <v>0</v>
      </c>
      <c r="G37" s="536">
        <v>0</v>
      </c>
      <c r="H37" s="538">
        <v>0</v>
      </c>
    </row>
    <row r="38" spans="1:8">
      <c r="A38" s="324">
        <v>10</v>
      </c>
      <c r="B38" s="307" t="s">
        <v>194</v>
      </c>
      <c r="C38" s="539">
        <v>4767274.3</v>
      </c>
      <c r="D38" s="539">
        <v>10322476.777507</v>
      </c>
      <c r="E38" s="540">
        <v>15089751.077507</v>
      </c>
      <c r="F38" s="539">
        <v>6757240.9299999997</v>
      </c>
      <c r="G38" s="539">
        <v>15765007.2633</v>
      </c>
      <c r="H38" s="538">
        <v>22522248.193300001</v>
      </c>
    </row>
    <row r="39" spans="1:8">
      <c r="A39" s="324">
        <v>10.1</v>
      </c>
      <c r="B39" s="310" t="s">
        <v>195</v>
      </c>
      <c r="C39" s="536">
        <v>44714.41</v>
      </c>
      <c r="D39" s="536">
        <v>706660.47293599998</v>
      </c>
      <c r="E39" s="537">
        <v>751374.88293600001</v>
      </c>
      <c r="F39" s="536">
        <v>32647.69</v>
      </c>
      <c r="G39" s="536">
        <v>0</v>
      </c>
      <c r="H39" s="538">
        <v>32647.69</v>
      </c>
    </row>
    <row r="40" spans="1:8">
      <c r="A40" s="324">
        <v>10.199999999999999</v>
      </c>
      <c r="B40" s="310" t="s">
        <v>196</v>
      </c>
      <c r="C40" s="536">
        <v>5659.77</v>
      </c>
      <c r="D40" s="536">
        <v>70447.079767000003</v>
      </c>
      <c r="E40" s="537">
        <v>76106.849767000007</v>
      </c>
      <c r="F40" s="536">
        <v>4318.21</v>
      </c>
      <c r="G40" s="536">
        <v>0</v>
      </c>
      <c r="H40" s="538">
        <v>4318.21</v>
      </c>
    </row>
    <row r="41" spans="1:8">
      <c r="A41" s="324">
        <v>10.3</v>
      </c>
      <c r="B41" s="310" t="s">
        <v>199</v>
      </c>
      <c r="C41" s="536">
        <v>4022303.49</v>
      </c>
      <c r="D41" s="536">
        <v>9195601.9324350003</v>
      </c>
      <c r="E41" s="537">
        <v>13217905.422435001</v>
      </c>
      <c r="F41" s="536">
        <v>4997738.3899999997</v>
      </c>
      <c r="G41" s="536">
        <v>13158255.6884</v>
      </c>
      <c r="H41" s="538">
        <v>18155994.078400001</v>
      </c>
    </row>
    <row r="42" spans="1:8" ht="25.5">
      <c r="A42" s="324">
        <v>10.4</v>
      </c>
      <c r="B42" s="310" t="s">
        <v>200</v>
      </c>
      <c r="C42" s="536">
        <v>744970.80999999994</v>
      </c>
      <c r="D42" s="536">
        <v>1126874.8450720001</v>
      </c>
      <c r="E42" s="537">
        <v>1871845.6550719999</v>
      </c>
      <c r="F42" s="536">
        <v>1722536.64</v>
      </c>
      <c r="G42" s="536">
        <v>2606751.5748999999</v>
      </c>
      <c r="H42" s="538">
        <v>4329288.2149</v>
      </c>
    </row>
    <row r="43" spans="1:8" ht="15.75" thickBot="1">
      <c r="A43" s="324">
        <v>11</v>
      </c>
      <c r="B43" s="97" t="s">
        <v>197</v>
      </c>
      <c r="C43" s="536"/>
      <c r="D43" s="536"/>
      <c r="E43" s="537">
        <v>0</v>
      </c>
      <c r="F43" s="536">
        <v>0</v>
      </c>
      <c r="G43" s="536">
        <v>0</v>
      </c>
      <c r="H43" s="538">
        <v>0</v>
      </c>
    </row>
    <row r="44" spans="1:8">
      <c r="C44" s="311"/>
      <c r="D44" s="311"/>
      <c r="E44" s="311"/>
      <c r="F44" s="311"/>
      <c r="G44" s="311"/>
      <c r="H44" s="311"/>
    </row>
    <row r="45" spans="1:8">
      <c r="C45" s="311"/>
      <c r="D45" s="311"/>
      <c r="E45" s="311"/>
      <c r="F45" s="311"/>
      <c r="G45" s="311"/>
      <c r="H45" s="311"/>
    </row>
    <row r="46" spans="1:8">
      <c r="C46" s="311"/>
      <c r="D46" s="311"/>
      <c r="E46" s="311"/>
      <c r="F46" s="311"/>
      <c r="G46" s="311"/>
      <c r="H46" s="311"/>
    </row>
    <row r="47" spans="1:8">
      <c r="C47" s="311"/>
      <c r="D47" s="311"/>
      <c r="E47" s="311"/>
      <c r="F47" s="311"/>
      <c r="G47" s="311"/>
      <c r="H47" s="311"/>
    </row>
  </sheetData>
  <mergeCells count="4">
    <mergeCell ref="A4:A5"/>
    <mergeCell ref="B4:B5"/>
    <mergeCell ref="C4:E4"/>
    <mergeCell ref="F4:H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32" sqref="D32"/>
    </sheetView>
  </sheetViews>
  <sheetFormatPr defaultColWidth="9.140625" defaultRowHeight="12.75"/>
  <cols>
    <col min="1" max="1" width="9.5703125" style="4" bestFit="1" customWidth="1"/>
    <col min="2" max="2" width="93.5703125" style="4" customWidth="1"/>
    <col min="3" max="4" width="17.5703125" style="4" customWidth="1"/>
    <col min="5" max="7" width="17.5703125" style="13" customWidth="1"/>
    <col min="8" max="11" width="9.85546875" style="13" customWidth="1"/>
    <col min="12" max="16384" width="9.140625" style="13"/>
  </cols>
  <sheetData>
    <row r="1" spans="1:7">
      <c r="A1" s="2" t="s">
        <v>30</v>
      </c>
      <c r="B1" s="3" t="str">
        <f>'Info '!C2</f>
        <v>JSC ProCredit Bank</v>
      </c>
      <c r="C1" s="3"/>
    </row>
    <row r="2" spans="1:7">
      <c r="A2" s="2" t="s">
        <v>31</v>
      </c>
      <c r="B2" s="219">
        <f>'1. key ratios'!B2</f>
        <v>45930</v>
      </c>
      <c r="C2" s="3"/>
    </row>
    <row r="3" spans="1:7">
      <c r="A3" s="2"/>
      <c r="B3" s="3"/>
      <c r="C3" s="3"/>
    </row>
    <row r="4" spans="1:7" ht="15" customHeight="1" thickBot="1">
      <c r="A4" s="4" t="s">
        <v>96</v>
      </c>
      <c r="B4" s="80" t="s">
        <v>174</v>
      </c>
      <c r="C4" s="16" t="s">
        <v>35</v>
      </c>
    </row>
    <row r="5" spans="1:7" ht="15" customHeight="1">
      <c r="A5" s="114" t="s">
        <v>6</v>
      </c>
      <c r="B5" s="115"/>
      <c r="C5" s="217" t="str">
        <f>INT((MONTH($B$2))/3)&amp;"Q"&amp;"-"&amp;YEAR($B$2)</f>
        <v>3Q-2025</v>
      </c>
      <c r="D5" s="217" t="str">
        <f>IF(INT(MONTH($B$2))=3, "4"&amp;"Q"&amp;"-"&amp;YEAR($B$2)-1, IF(INT(MONTH($B$2))=6, "1"&amp;"Q"&amp;"-"&amp;YEAR($B$2), IF(INT(MONTH($B$2))=9, "2"&amp;"Q"&amp;"-"&amp;YEAR($B$2),IF(INT(MONTH($B$2))=12, "3"&amp;"Q"&amp;"-"&amp;YEAR($B$2), 0))))</f>
        <v>2Q-2025</v>
      </c>
      <c r="E5" s="217" t="str">
        <f>IF(INT(MONTH($B$2))=3, "3"&amp;"Q"&amp;"-"&amp;YEAR($B$2)-1, IF(INT(MONTH($B$2))=6, "4"&amp;"Q"&amp;"-"&amp;YEAR($B$2)-1, IF(INT(MONTH($B$2))=9, "1"&amp;"Q"&amp;"-"&amp;YEAR($B$2),IF(INT(MONTH($B$2))=12, "2"&amp;"Q"&amp;"-"&amp;YEAR($B$2), 0))))</f>
        <v>1Q-2025</v>
      </c>
      <c r="F5" s="217" t="str">
        <f>IF(INT(MONTH($B$2))=3, "2"&amp;"Q"&amp;"-"&amp;YEAR($B$2)-1, IF(INT(MONTH($B$2))=6, "3"&amp;"Q"&amp;"-"&amp;YEAR($B$2)-1, IF(INT(MONTH($B$2))=9, "4"&amp;"Q"&amp;"-"&amp;YEAR($B$2)-1,IF(INT(MONTH($B$2))=12, "1"&amp;"Q"&amp;"-"&amp;YEAR($B$2), 0))))</f>
        <v>4Q-2024</v>
      </c>
      <c r="G5" s="218" t="str">
        <f>IF(INT(MONTH($B$2))=3, "1"&amp;"Q"&amp;"-"&amp;YEAR($B$2)-1, IF(INT(MONTH($B$2))=6, "2"&amp;"Q"&amp;"-"&amp;YEAR($B$2)-1, IF(INT(MONTH($B$2))=9, "3"&amp;"Q"&amp;"-"&amp;YEAR($B$2)-1,IF(INT(MONTH($B$2))=12, "4"&amp;"Q"&amp;"-"&amp;YEAR($B$2)-1, 0))))</f>
        <v>3Q-2024</v>
      </c>
    </row>
    <row r="6" spans="1:7" ht="15" customHeight="1">
      <c r="A6" s="17">
        <v>1</v>
      </c>
      <c r="B6" s="190" t="s">
        <v>178</v>
      </c>
      <c r="C6" s="541">
        <v>1434175264.1457596</v>
      </c>
      <c r="D6" s="542">
        <v>1380854860.6288493</v>
      </c>
      <c r="E6" s="543">
        <v>1344435180.8842382</v>
      </c>
      <c r="F6" s="541">
        <v>1324918790.2043343</v>
      </c>
      <c r="G6" s="544">
        <v>1342862276.3380327</v>
      </c>
    </row>
    <row r="7" spans="1:7" ht="15" customHeight="1">
      <c r="A7" s="17">
        <v>1.1000000000000001</v>
      </c>
      <c r="B7" s="190" t="s">
        <v>744</v>
      </c>
      <c r="C7" s="545">
        <v>1350322025.0872495</v>
      </c>
      <c r="D7" s="546">
        <v>1288829457.5135126</v>
      </c>
      <c r="E7" s="545">
        <v>1260959597.3188682</v>
      </c>
      <c r="F7" s="545">
        <v>1244982023.3632944</v>
      </c>
      <c r="G7" s="547">
        <v>1265881442.5640428</v>
      </c>
    </row>
    <row r="8" spans="1:7">
      <c r="A8" s="17" t="s">
        <v>14</v>
      </c>
      <c r="B8" s="190" t="s">
        <v>95</v>
      </c>
      <c r="C8" s="545"/>
      <c r="D8" s="546">
        <v>0</v>
      </c>
      <c r="E8" s="545">
        <v>0</v>
      </c>
      <c r="F8" s="545">
        <v>0</v>
      </c>
      <c r="G8" s="547">
        <v>0</v>
      </c>
    </row>
    <row r="9" spans="1:7" ht="15" customHeight="1">
      <c r="A9" s="17">
        <v>1.2</v>
      </c>
      <c r="B9" s="191" t="s">
        <v>94</v>
      </c>
      <c r="C9" s="545">
        <v>83853239.058509991</v>
      </c>
      <c r="D9" s="546">
        <v>91054698.082629994</v>
      </c>
      <c r="E9" s="545">
        <v>83475583.565370008</v>
      </c>
      <c r="F9" s="545">
        <v>79936766.84104</v>
      </c>
      <c r="G9" s="547">
        <v>76980833.77398999</v>
      </c>
    </row>
    <row r="10" spans="1:7" ht="15" customHeight="1">
      <c r="A10" s="17">
        <v>1.3</v>
      </c>
      <c r="B10" s="190" t="s">
        <v>28</v>
      </c>
      <c r="C10" s="545">
        <v>0</v>
      </c>
      <c r="D10" s="546">
        <v>970705.03270674951</v>
      </c>
      <c r="E10" s="545">
        <v>0</v>
      </c>
      <c r="F10" s="545">
        <v>0</v>
      </c>
      <c r="G10" s="547">
        <v>0</v>
      </c>
    </row>
    <row r="11" spans="1:7" ht="15" customHeight="1">
      <c r="A11" s="17">
        <v>2</v>
      </c>
      <c r="B11" s="190" t="s">
        <v>175</v>
      </c>
      <c r="C11" s="545">
        <v>9023023.5391859896</v>
      </c>
      <c r="D11" s="546">
        <v>4312833.9081899496</v>
      </c>
      <c r="E11" s="545">
        <v>6040842.5555376988</v>
      </c>
      <c r="F11" s="545">
        <v>3894648.3479693402</v>
      </c>
      <c r="G11" s="547">
        <v>5665686.9446402555</v>
      </c>
    </row>
    <row r="12" spans="1:7" ht="15" customHeight="1">
      <c r="A12" s="17">
        <v>3</v>
      </c>
      <c r="B12" s="190" t="s">
        <v>176</v>
      </c>
      <c r="C12" s="545">
        <v>184038122.83749998</v>
      </c>
      <c r="D12" s="546">
        <v>184038122.83749998</v>
      </c>
      <c r="E12" s="545">
        <v>184038122.83749998</v>
      </c>
      <c r="F12" s="545">
        <v>184038122.83749998</v>
      </c>
      <c r="G12" s="547">
        <v>177590182.32499996</v>
      </c>
    </row>
    <row r="13" spans="1:7" ht="15" customHeight="1" thickBot="1">
      <c r="A13" s="19">
        <v>4</v>
      </c>
      <c r="B13" s="20" t="s">
        <v>177</v>
      </c>
      <c r="C13" s="548">
        <v>1627236410.5224457</v>
      </c>
      <c r="D13" s="549">
        <v>1569205817.3745394</v>
      </c>
      <c r="E13" s="550">
        <v>1534514146.277276</v>
      </c>
      <c r="F13" s="548">
        <v>1512851561.3898034</v>
      </c>
      <c r="G13" s="551">
        <v>1526121317.0139229</v>
      </c>
    </row>
    <row r="14" spans="1:7">
      <c r="B14" s="23"/>
    </row>
    <row r="15" spans="1:7">
      <c r="B15" s="23"/>
    </row>
    <row r="16" spans="1:7">
      <c r="B16" s="23"/>
    </row>
    <row r="17" s="13" customFormat="1" ht="11.25"/>
    <row r="18" s="13" customFormat="1" ht="11.25"/>
    <row r="19" s="13" customFormat="1" ht="11.25"/>
    <row r="20" s="13" customFormat="1" ht="11.25"/>
    <row r="21" s="13" customFormat="1" ht="11.25"/>
    <row r="22" s="13" customFormat="1" ht="11.25"/>
    <row r="23" s="13" customFormat="1" ht="11.25"/>
    <row r="24" s="13" customFormat="1" ht="11.25"/>
    <row r="25" s="13" customFormat="1" ht="11.25"/>
    <row r="26" s="13" customFormat="1" ht="11.25"/>
    <row r="27" s="13" customFormat="1" ht="11.25"/>
    <row r="28" s="13" customFormat="1" ht="11.25"/>
    <row r="29" s="13" customFormat="1" ht="11.25"/>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0" tint="-4.9989318521683403E-2"/>
  </sheetPr>
  <dimension ref="A1:H3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13" sqref="B13"/>
    </sheetView>
  </sheetViews>
  <sheetFormatPr defaultColWidth="9.140625" defaultRowHeight="14.25"/>
  <cols>
    <col min="1" max="1" width="9.5703125" style="4" bestFit="1" customWidth="1"/>
    <col min="2" max="2" width="65.5703125" style="4" customWidth="1"/>
    <col min="3" max="3" width="96" style="4" bestFit="1" customWidth="1"/>
    <col min="4" max="16384" width="9.140625" style="5"/>
  </cols>
  <sheetData>
    <row r="1" spans="1:8">
      <c r="A1" s="2" t="s">
        <v>30</v>
      </c>
      <c r="B1" s="3" t="str">
        <f>'Info '!C2</f>
        <v>JSC ProCredit Bank</v>
      </c>
    </row>
    <row r="2" spans="1:8">
      <c r="A2" s="2" t="s">
        <v>31</v>
      </c>
      <c r="B2" s="219">
        <f>'1. key ratios'!B2</f>
        <v>45930</v>
      </c>
    </row>
    <row r="4" spans="1:8" ht="27.95" customHeight="1" thickBot="1">
      <c r="A4" s="24" t="s">
        <v>41</v>
      </c>
      <c r="B4" s="25" t="s">
        <v>151</v>
      </c>
      <c r="C4" s="26"/>
    </row>
    <row r="5" spans="1:8">
      <c r="A5" s="655"/>
      <c r="B5" s="656" t="s">
        <v>42</v>
      </c>
      <c r="C5" s="657" t="s">
        <v>335</v>
      </c>
    </row>
    <row r="6" spans="1:8">
      <c r="A6" s="27">
        <v>1</v>
      </c>
      <c r="B6" s="658" t="s">
        <v>752</v>
      </c>
      <c r="C6" s="659" t="s">
        <v>755</v>
      </c>
    </row>
    <row r="7" spans="1:8">
      <c r="A7" s="27">
        <v>2</v>
      </c>
      <c r="B7" s="658" t="s">
        <v>756</v>
      </c>
      <c r="C7" s="659" t="s">
        <v>757</v>
      </c>
    </row>
    <row r="8" spans="1:8">
      <c r="A8" s="27">
        <v>3</v>
      </c>
      <c r="B8" s="658" t="s">
        <v>758</v>
      </c>
      <c r="C8" s="659" t="s">
        <v>757</v>
      </c>
    </row>
    <row r="9" spans="1:8">
      <c r="A9" s="27">
        <v>4</v>
      </c>
      <c r="B9" s="658" t="s">
        <v>759</v>
      </c>
      <c r="C9" s="659" t="s">
        <v>757</v>
      </c>
    </row>
    <row r="10" spans="1:8">
      <c r="A10" s="27">
        <v>5</v>
      </c>
      <c r="B10" s="658"/>
      <c r="C10" s="659"/>
    </row>
    <row r="11" spans="1:8">
      <c r="A11" s="27">
        <v>6</v>
      </c>
      <c r="B11" s="658"/>
      <c r="C11" s="659"/>
    </row>
    <row r="12" spans="1:8">
      <c r="A12" s="27">
        <v>7</v>
      </c>
      <c r="B12" s="658"/>
      <c r="C12" s="659"/>
      <c r="H12" s="28"/>
    </row>
    <row r="13" spans="1:8">
      <c r="A13" s="27">
        <v>8</v>
      </c>
      <c r="B13" s="658"/>
      <c r="C13" s="659"/>
    </row>
    <row r="14" spans="1:8">
      <c r="A14" s="27">
        <v>9</v>
      </c>
      <c r="B14" s="658"/>
      <c r="C14" s="659"/>
    </row>
    <row r="15" spans="1:8">
      <c r="A15" s="27">
        <v>10</v>
      </c>
      <c r="B15" s="658"/>
      <c r="C15" s="659"/>
    </row>
    <row r="16" spans="1:8">
      <c r="A16" s="27"/>
      <c r="B16" s="660"/>
      <c r="C16" s="661"/>
    </row>
    <row r="17" spans="1:3">
      <c r="A17" s="27"/>
      <c r="B17" s="662" t="s">
        <v>43</v>
      </c>
      <c r="C17" s="663" t="s">
        <v>336</v>
      </c>
    </row>
    <row r="18" spans="1:3">
      <c r="A18" s="27">
        <v>1</v>
      </c>
      <c r="B18" s="658" t="s">
        <v>753</v>
      </c>
      <c r="C18" s="664" t="s">
        <v>760</v>
      </c>
    </row>
    <row r="19" spans="1:3">
      <c r="A19" s="27">
        <v>2</v>
      </c>
      <c r="B19" s="658" t="s">
        <v>761</v>
      </c>
      <c r="C19" s="664" t="s">
        <v>762</v>
      </c>
    </row>
    <row r="20" spans="1:3">
      <c r="A20" s="27">
        <v>3</v>
      </c>
      <c r="B20" s="658" t="s">
        <v>763</v>
      </c>
      <c r="C20" s="664" t="s">
        <v>764</v>
      </c>
    </row>
    <row r="21" spans="1:3">
      <c r="A21" s="27">
        <v>4</v>
      </c>
      <c r="B21" s="658" t="s">
        <v>765</v>
      </c>
      <c r="C21" s="664" t="s">
        <v>766</v>
      </c>
    </row>
    <row r="22" spans="1:3">
      <c r="A22" s="27">
        <v>5</v>
      </c>
      <c r="B22" s="658"/>
      <c r="C22" s="664"/>
    </row>
    <row r="23" spans="1:3">
      <c r="A23" s="27">
        <v>6</v>
      </c>
      <c r="B23" s="658"/>
      <c r="C23" s="664"/>
    </row>
    <row r="24" spans="1:3">
      <c r="A24" s="27">
        <v>7</v>
      </c>
      <c r="B24" s="658"/>
      <c r="C24" s="664"/>
    </row>
    <row r="25" spans="1:3">
      <c r="A25" s="27">
        <v>8</v>
      </c>
      <c r="B25" s="658"/>
      <c r="C25" s="664"/>
    </row>
    <row r="26" spans="1:3">
      <c r="A26" s="27">
        <v>9</v>
      </c>
      <c r="B26" s="658"/>
      <c r="C26" s="664"/>
    </row>
    <row r="27" spans="1:3" ht="15.75" customHeight="1">
      <c r="A27" s="27">
        <v>10</v>
      </c>
      <c r="B27" s="658"/>
      <c r="C27" s="665"/>
    </row>
    <row r="28" spans="1:3" ht="15.75" customHeight="1">
      <c r="A28" s="27"/>
      <c r="B28" s="658"/>
      <c r="C28" s="665"/>
    </row>
    <row r="29" spans="1:3" ht="30" customHeight="1">
      <c r="A29" s="27"/>
      <c r="B29" s="743" t="s">
        <v>44</v>
      </c>
      <c r="C29" s="744"/>
    </row>
    <row r="30" spans="1:3">
      <c r="A30" s="27">
        <v>1</v>
      </c>
      <c r="B30" s="658" t="s">
        <v>767</v>
      </c>
      <c r="C30" s="666">
        <v>1</v>
      </c>
    </row>
    <row r="31" spans="1:3" ht="15.75" customHeight="1">
      <c r="A31" s="27"/>
      <c r="B31" s="658"/>
      <c r="C31" s="659"/>
    </row>
    <row r="32" spans="1:3" ht="29.25" customHeight="1">
      <c r="A32" s="27"/>
      <c r="B32" s="743" t="s">
        <v>45</v>
      </c>
      <c r="C32" s="744"/>
    </row>
    <row r="33" spans="1:3">
      <c r="A33" s="27">
        <v>1</v>
      </c>
      <c r="B33" s="658" t="s">
        <v>768</v>
      </c>
      <c r="C33" s="667">
        <v>0.183</v>
      </c>
    </row>
    <row r="34" spans="1:3">
      <c r="A34" s="668">
        <v>2</v>
      </c>
      <c r="B34" s="669" t="s">
        <v>769</v>
      </c>
      <c r="C34" s="670">
        <v>0.13200000000000001</v>
      </c>
    </row>
    <row r="35" spans="1:3">
      <c r="A35" s="668">
        <v>3</v>
      </c>
      <c r="B35" s="669" t="s">
        <v>770</v>
      </c>
      <c r="C35" s="670">
        <v>0.125</v>
      </c>
    </row>
    <row r="36" spans="1:3">
      <c r="A36" s="668">
        <v>4</v>
      </c>
      <c r="B36" s="669" t="s">
        <v>771</v>
      </c>
      <c r="C36" s="670">
        <v>8.6999999999999994E-2</v>
      </c>
    </row>
    <row r="37" spans="1:3">
      <c r="A37" s="668"/>
      <c r="B37" s="669"/>
      <c r="C37" s="670"/>
    </row>
    <row r="38" spans="1:3">
      <c r="A38" s="668"/>
      <c r="B38" s="669"/>
      <c r="C38" s="671"/>
    </row>
    <row r="39" spans="1:3" ht="15" thickBot="1">
      <c r="A39" s="29"/>
      <c r="B39" s="30"/>
      <c r="C39" s="31"/>
    </row>
  </sheetData>
  <mergeCells count="2">
    <mergeCell ref="B32:C32"/>
    <mergeCell ref="B29:C29"/>
  </mergeCells>
  <dataValidations count="1">
    <dataValidation type="list" allowBlank="1" showInputMessage="1" showErrorMessage="1" sqref="C6:C15" xr:uid="{DAED2D30-7526-4693-A253-3C95F3137796}">
      <formula1>"Independent chair, Non-independent chair, Independent member, Non-independent member"</formula1>
    </dataValidation>
  </dataValidations>
  <pageMargins left="0.7" right="0.7" top="0.75" bottom="0.75" header="0.3" footer="0.3"/>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5">
      <c r="A1" s="22" t="s">
        <v>30</v>
      </c>
      <c r="B1" s="3" t="str">
        <f>'Info '!C2</f>
        <v>JSC ProCredit Bank</v>
      </c>
    </row>
    <row r="2" spans="1:5" s="2" customFormat="1" ht="15.75" customHeight="1">
      <c r="A2" s="22" t="s">
        <v>31</v>
      </c>
      <c r="B2" s="219">
        <f>'1. key ratios'!B2</f>
        <v>45930</v>
      </c>
    </row>
    <row r="3" spans="1:5" s="2" customFormat="1" ht="15.75" customHeight="1">
      <c r="A3" s="22"/>
    </row>
    <row r="4" spans="1:5" s="2" customFormat="1" ht="15.75" customHeight="1" thickBot="1">
      <c r="A4" s="144" t="s">
        <v>99</v>
      </c>
      <c r="B4" s="749" t="s">
        <v>212</v>
      </c>
      <c r="C4" s="750"/>
      <c r="D4" s="750"/>
      <c r="E4" s="750"/>
    </row>
    <row r="5" spans="1:5" s="35" customFormat="1" ht="17.45" customHeight="1">
      <c r="A5" s="106"/>
      <c r="B5" s="107"/>
      <c r="C5" s="33" t="s">
        <v>0</v>
      </c>
      <c r="D5" s="33" t="s">
        <v>1</v>
      </c>
      <c r="E5" s="34" t="s">
        <v>2</v>
      </c>
    </row>
    <row r="6" spans="1:5" ht="14.45" customHeight="1">
      <c r="A6" s="91"/>
      <c r="B6" s="745" t="s">
        <v>219</v>
      </c>
      <c r="C6" s="745" t="s">
        <v>624</v>
      </c>
      <c r="D6" s="747" t="s">
        <v>98</v>
      </c>
      <c r="E6" s="748"/>
    </row>
    <row r="7" spans="1:5" ht="99.6" customHeight="1">
      <c r="A7" s="91"/>
      <c r="B7" s="746"/>
      <c r="C7" s="745"/>
      <c r="D7" s="176" t="s">
        <v>97</v>
      </c>
      <c r="E7" s="177" t="s">
        <v>220</v>
      </c>
    </row>
    <row r="8" spans="1:5" ht="21">
      <c r="A8" s="268">
        <v>1</v>
      </c>
      <c r="B8" s="269" t="s">
        <v>525</v>
      </c>
      <c r="C8" s="552">
        <v>611560418.22926998</v>
      </c>
      <c r="D8" s="552">
        <v>0</v>
      </c>
      <c r="E8" s="552">
        <v>611560418.22926998</v>
      </c>
    </row>
    <row r="9" spans="1:5" ht="15">
      <c r="A9" s="268">
        <v>1.1000000000000001</v>
      </c>
      <c r="B9" s="270" t="s">
        <v>526</v>
      </c>
      <c r="C9" s="552">
        <v>59027132.862500012</v>
      </c>
      <c r="D9" s="552"/>
      <c r="E9" s="552">
        <v>59027132.862500012</v>
      </c>
    </row>
    <row r="10" spans="1:5" ht="15">
      <c r="A10" s="268">
        <v>1.2</v>
      </c>
      <c r="B10" s="270" t="s">
        <v>527</v>
      </c>
      <c r="C10" s="552">
        <v>315615426.86012596</v>
      </c>
      <c r="D10" s="552"/>
      <c r="E10" s="552">
        <v>315615426.86012596</v>
      </c>
    </row>
    <row r="11" spans="1:5" ht="15">
      <c r="A11" s="268">
        <v>1.3</v>
      </c>
      <c r="B11" s="270" t="s">
        <v>528</v>
      </c>
      <c r="C11" s="552">
        <v>236917858.50664401</v>
      </c>
      <c r="D11" s="552"/>
      <c r="E11" s="552">
        <v>236917858.50664401</v>
      </c>
    </row>
    <row r="12" spans="1:5" ht="15">
      <c r="A12" s="268">
        <v>2</v>
      </c>
      <c r="B12" s="271" t="s">
        <v>529</v>
      </c>
      <c r="C12" s="552">
        <v>0</v>
      </c>
      <c r="D12" s="552"/>
      <c r="E12" s="552">
        <v>0</v>
      </c>
    </row>
    <row r="13" spans="1:5" ht="15">
      <c r="A13" s="268">
        <v>2.1</v>
      </c>
      <c r="B13" s="272" t="s">
        <v>530</v>
      </c>
      <c r="C13" s="553">
        <v>0</v>
      </c>
      <c r="D13" s="553"/>
      <c r="E13" s="553">
        <v>0</v>
      </c>
    </row>
    <row r="14" spans="1:5" ht="21">
      <c r="A14" s="268">
        <v>3</v>
      </c>
      <c r="B14" s="273" t="s">
        <v>531</v>
      </c>
      <c r="C14" s="553">
        <v>0</v>
      </c>
      <c r="D14" s="553"/>
      <c r="E14" s="553">
        <v>0</v>
      </c>
    </row>
    <row r="15" spans="1:5" ht="21">
      <c r="A15" s="268">
        <v>4</v>
      </c>
      <c r="B15" s="274" t="s">
        <v>532</v>
      </c>
      <c r="C15" s="553">
        <v>0</v>
      </c>
      <c r="D15" s="553"/>
      <c r="E15" s="553">
        <v>0</v>
      </c>
    </row>
    <row r="16" spans="1:5" ht="21">
      <c r="A16" s="268">
        <v>5</v>
      </c>
      <c r="B16" s="275" t="s">
        <v>533</v>
      </c>
      <c r="C16" s="553">
        <v>642023.278859852</v>
      </c>
      <c r="D16" s="553">
        <v>0</v>
      </c>
      <c r="E16" s="553">
        <v>642023.278859852</v>
      </c>
    </row>
    <row r="17" spans="1:5" ht="15">
      <c r="A17" s="268">
        <v>5.0999999999999996</v>
      </c>
      <c r="B17" s="276" t="s">
        <v>534</v>
      </c>
      <c r="C17" s="553">
        <v>642023.278859852</v>
      </c>
      <c r="D17" s="553"/>
      <c r="E17" s="553">
        <v>642023.278859852</v>
      </c>
    </row>
    <row r="18" spans="1:5" ht="15">
      <c r="A18" s="268">
        <v>5.2</v>
      </c>
      <c r="B18" s="276" t="s">
        <v>535</v>
      </c>
      <c r="C18" s="553">
        <v>0</v>
      </c>
      <c r="D18" s="553"/>
      <c r="E18" s="553">
        <v>0</v>
      </c>
    </row>
    <row r="19" spans="1:5" ht="15">
      <c r="A19" s="268">
        <v>5.3</v>
      </c>
      <c r="B19" s="277" t="s">
        <v>536</v>
      </c>
      <c r="C19" s="553">
        <v>0</v>
      </c>
      <c r="D19" s="553"/>
      <c r="E19" s="553">
        <v>0</v>
      </c>
    </row>
    <row r="20" spans="1:5" ht="15">
      <c r="A20" s="268">
        <v>6</v>
      </c>
      <c r="B20" s="273" t="s">
        <v>537</v>
      </c>
      <c r="C20" s="553">
        <v>1521109003.412185</v>
      </c>
      <c r="D20" s="553">
        <v>0</v>
      </c>
      <c r="E20" s="553">
        <v>1521109003.412185</v>
      </c>
    </row>
    <row r="21" spans="1:5" ht="15">
      <c r="A21" s="268">
        <v>6.1</v>
      </c>
      <c r="B21" s="276" t="s">
        <v>535</v>
      </c>
      <c r="C21" s="553">
        <v>121076019.76000001</v>
      </c>
      <c r="D21" s="553"/>
      <c r="E21" s="553">
        <v>121076019.76000001</v>
      </c>
    </row>
    <row r="22" spans="1:5" ht="15">
      <c r="A22" s="268">
        <v>6.2</v>
      </c>
      <c r="B22" s="277" t="s">
        <v>536</v>
      </c>
      <c r="C22" s="553">
        <v>1400032983.652185</v>
      </c>
      <c r="D22" s="553"/>
      <c r="E22" s="553">
        <v>1400032983.652185</v>
      </c>
    </row>
    <row r="23" spans="1:5" ht="21">
      <c r="A23" s="268">
        <v>7</v>
      </c>
      <c r="B23" s="271" t="s">
        <v>538</v>
      </c>
      <c r="C23" s="553">
        <v>9473378.0299999993</v>
      </c>
      <c r="D23" s="553">
        <v>9473378.0299999993</v>
      </c>
      <c r="E23" s="553">
        <v>0</v>
      </c>
    </row>
    <row r="24" spans="1:5" ht="21">
      <c r="A24" s="268">
        <v>8</v>
      </c>
      <c r="B24" s="278" t="s">
        <v>539</v>
      </c>
      <c r="C24" s="553">
        <v>0</v>
      </c>
      <c r="D24" s="553"/>
      <c r="E24" s="553">
        <v>0</v>
      </c>
    </row>
    <row r="25" spans="1:5" ht="15">
      <c r="A25" s="268">
        <v>9</v>
      </c>
      <c r="B25" s="274" t="s">
        <v>540</v>
      </c>
      <c r="C25" s="553">
        <v>49199886.370000064</v>
      </c>
      <c r="D25" s="553">
        <v>0</v>
      </c>
      <c r="E25" s="553">
        <v>49199886.370000064</v>
      </c>
    </row>
    <row r="26" spans="1:5" ht="15">
      <c r="A26" s="268">
        <v>9.1</v>
      </c>
      <c r="B26" s="276" t="s">
        <v>541</v>
      </c>
      <c r="C26" s="553">
        <v>45174945.220000066</v>
      </c>
      <c r="D26" s="553"/>
      <c r="E26" s="553">
        <v>45174945.220000066</v>
      </c>
    </row>
    <row r="27" spans="1:5" ht="15">
      <c r="A27" s="268">
        <v>9.1999999999999993</v>
      </c>
      <c r="B27" s="276" t="s">
        <v>542</v>
      </c>
      <c r="C27" s="553">
        <v>4024941.15</v>
      </c>
      <c r="D27" s="553"/>
      <c r="E27" s="553">
        <v>4024941.15</v>
      </c>
    </row>
    <row r="28" spans="1:5" ht="15">
      <c r="A28" s="268">
        <v>10</v>
      </c>
      <c r="B28" s="274" t="s">
        <v>543</v>
      </c>
      <c r="C28" s="553">
        <v>3099221.6100000003</v>
      </c>
      <c r="D28" s="553">
        <v>3099221.6100000003</v>
      </c>
      <c r="E28" s="553">
        <v>0</v>
      </c>
    </row>
    <row r="29" spans="1:5" ht="15">
      <c r="A29" s="268">
        <v>10.1</v>
      </c>
      <c r="B29" s="276" t="s">
        <v>544</v>
      </c>
      <c r="C29" s="553">
        <v>0</v>
      </c>
      <c r="D29" s="553"/>
      <c r="E29" s="553">
        <v>0</v>
      </c>
    </row>
    <row r="30" spans="1:5" ht="15">
      <c r="A30" s="268">
        <v>10.199999999999999</v>
      </c>
      <c r="B30" s="276" t="s">
        <v>545</v>
      </c>
      <c r="C30" s="553">
        <v>3099221.6100000003</v>
      </c>
      <c r="D30" s="553">
        <v>3099221.6100000003</v>
      </c>
      <c r="E30" s="553">
        <v>0</v>
      </c>
    </row>
    <row r="31" spans="1:5" ht="15">
      <c r="A31" s="268">
        <v>11</v>
      </c>
      <c r="B31" s="274" t="s">
        <v>546</v>
      </c>
      <c r="C31" s="553">
        <v>1549247.7799999998</v>
      </c>
      <c r="D31" s="553">
        <v>0</v>
      </c>
      <c r="E31" s="553">
        <v>1549247.7799999998</v>
      </c>
    </row>
    <row r="32" spans="1:5" ht="15">
      <c r="A32" s="268">
        <v>11.1</v>
      </c>
      <c r="B32" s="276" t="s">
        <v>547</v>
      </c>
      <c r="C32" s="553">
        <v>1549247.7799999998</v>
      </c>
      <c r="D32" s="553"/>
      <c r="E32" s="553">
        <v>1549247.7799999998</v>
      </c>
    </row>
    <row r="33" spans="1:7" ht="15">
      <c r="A33" s="268">
        <v>11.2</v>
      </c>
      <c r="B33" s="276" t="s">
        <v>548</v>
      </c>
      <c r="C33" s="553">
        <v>0</v>
      </c>
      <c r="D33" s="553"/>
      <c r="E33" s="553">
        <v>0</v>
      </c>
    </row>
    <row r="34" spans="1:7" ht="15">
      <c r="A34" s="268">
        <v>13</v>
      </c>
      <c r="B34" s="274" t="s">
        <v>549</v>
      </c>
      <c r="C34" s="553">
        <v>6177740.9407370007</v>
      </c>
      <c r="D34" s="553"/>
      <c r="E34" s="553">
        <v>6177740.9407370007</v>
      </c>
    </row>
    <row r="35" spans="1:7" ht="15">
      <c r="A35" s="268">
        <v>13.1</v>
      </c>
      <c r="B35" s="279" t="s">
        <v>550</v>
      </c>
      <c r="C35" s="553">
        <v>28260</v>
      </c>
      <c r="D35" s="553"/>
      <c r="E35" s="553">
        <v>28260</v>
      </c>
    </row>
    <row r="36" spans="1:7" ht="15">
      <c r="A36" s="268">
        <v>13.2</v>
      </c>
      <c r="B36" s="279" t="s">
        <v>551</v>
      </c>
      <c r="C36" s="553">
        <v>0</v>
      </c>
      <c r="D36" s="553"/>
      <c r="E36" s="553">
        <v>0</v>
      </c>
    </row>
    <row r="37" spans="1:7" ht="26.25" thickBot="1">
      <c r="A37" s="94"/>
      <c r="B37" s="145" t="s">
        <v>221</v>
      </c>
      <c r="C37" s="554">
        <v>2202810919.651052</v>
      </c>
      <c r="D37" s="554">
        <v>12572599.640000001</v>
      </c>
      <c r="E37" s="554">
        <v>2190238320.0110517</v>
      </c>
    </row>
    <row r="38" spans="1:7">
      <c r="A38" s="5"/>
      <c r="B38" s="5"/>
      <c r="C38" s="5"/>
      <c r="D38" s="5"/>
      <c r="E38" s="5"/>
    </row>
    <row r="39" spans="1:7">
      <c r="A39" s="5"/>
      <c r="B39" s="5"/>
      <c r="C39" s="5"/>
      <c r="D39" s="5"/>
      <c r="E39" s="5"/>
    </row>
    <row r="41" spans="1:7" s="4" customFormat="1">
      <c r="B41" s="37"/>
      <c r="F41" s="5"/>
      <c r="G41" s="5"/>
    </row>
    <row r="42" spans="1:7" s="4" customFormat="1">
      <c r="B42" s="37"/>
      <c r="F42" s="5"/>
      <c r="G42" s="5"/>
    </row>
    <row r="43" spans="1:7" s="4" customFormat="1">
      <c r="B43" s="37"/>
      <c r="F43" s="5"/>
      <c r="G43" s="5"/>
    </row>
    <row r="44" spans="1:7" s="4" customFormat="1">
      <c r="B44" s="37"/>
      <c r="F44" s="5"/>
      <c r="G44" s="5"/>
    </row>
    <row r="45" spans="1:7" s="4" customFormat="1">
      <c r="B45" s="37"/>
      <c r="F45" s="5"/>
      <c r="G45" s="5"/>
    </row>
    <row r="46" spans="1:7" s="4" customFormat="1">
      <c r="B46" s="37"/>
      <c r="F46" s="5"/>
      <c r="G46" s="5"/>
    </row>
    <row r="47" spans="1:7" s="4" customFormat="1">
      <c r="B47" s="37"/>
      <c r="F47" s="5"/>
      <c r="G47" s="5"/>
    </row>
    <row r="48" spans="1:7" s="4" customFormat="1">
      <c r="B48" s="37"/>
      <c r="F48" s="5"/>
      <c r="G48" s="5"/>
    </row>
    <row r="49" spans="2:7" s="4" customFormat="1">
      <c r="B49" s="37"/>
      <c r="F49" s="5"/>
      <c r="G49" s="5"/>
    </row>
    <row r="50" spans="2:7" s="4" customFormat="1">
      <c r="B50" s="37"/>
      <c r="F50" s="5"/>
      <c r="G50" s="5"/>
    </row>
    <row r="51" spans="2:7" s="4" customFormat="1">
      <c r="B51" s="37"/>
      <c r="F51" s="5"/>
      <c r="G51" s="5"/>
    </row>
    <row r="52" spans="2:7" s="4" customFormat="1">
      <c r="B52" s="37"/>
      <c r="F52" s="5"/>
      <c r="G52" s="5"/>
    </row>
    <row r="53" spans="2:7" s="4" customFormat="1">
      <c r="B53" s="3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ProCredit Bank</v>
      </c>
    </row>
    <row r="2" spans="1:6" s="2" customFormat="1" ht="15.75" customHeight="1">
      <c r="A2" s="2" t="s">
        <v>31</v>
      </c>
      <c r="B2" s="219">
        <f>'1. key ratios'!B2</f>
        <v>45930</v>
      </c>
      <c r="C2" s="4"/>
      <c r="D2" s="4"/>
      <c r="E2" s="4"/>
      <c r="F2" s="4"/>
    </row>
    <row r="3" spans="1:6" s="2" customFormat="1" ht="15.75" customHeight="1">
      <c r="C3" s="4"/>
      <c r="D3" s="4"/>
      <c r="E3" s="4"/>
      <c r="F3" s="4"/>
    </row>
    <row r="4" spans="1:6" s="2" customFormat="1" ht="13.5" thickBot="1">
      <c r="A4" s="2" t="s">
        <v>46</v>
      </c>
      <c r="B4" s="146" t="s">
        <v>518</v>
      </c>
      <c r="C4" s="32" t="s">
        <v>35</v>
      </c>
      <c r="D4" s="4"/>
      <c r="E4" s="4"/>
      <c r="F4" s="4"/>
    </row>
    <row r="5" spans="1:6">
      <c r="A5" s="111">
        <v>1</v>
      </c>
      <c r="B5" s="147" t="s">
        <v>520</v>
      </c>
      <c r="C5" s="555">
        <v>2190238320.0110517</v>
      </c>
    </row>
    <row r="6" spans="1:6">
      <c r="A6" s="38">
        <v>2.1</v>
      </c>
      <c r="B6" s="92" t="s">
        <v>201</v>
      </c>
      <c r="C6" s="556">
        <v>155437437.5993</v>
      </c>
    </row>
    <row r="7" spans="1:6" s="23" customFormat="1" outlineLevel="1">
      <c r="A7" s="17">
        <v>2.2000000000000002</v>
      </c>
      <c r="B7" s="18" t="s">
        <v>202</v>
      </c>
      <c r="C7" s="557">
        <v>0</v>
      </c>
    </row>
    <row r="8" spans="1:6" s="23" customFormat="1">
      <c r="A8" s="17">
        <v>3</v>
      </c>
      <c r="B8" s="109" t="s">
        <v>519</v>
      </c>
      <c r="C8" s="558">
        <v>2345675757.6103516</v>
      </c>
    </row>
    <row r="9" spans="1:6">
      <c r="A9" s="38">
        <v>4</v>
      </c>
      <c r="B9" s="39" t="s">
        <v>48</v>
      </c>
      <c r="C9" s="556"/>
    </row>
    <row r="10" spans="1:6" s="23" customFormat="1" outlineLevel="1">
      <c r="A10" s="17">
        <v>5.0999999999999996</v>
      </c>
      <c r="B10" s="18" t="s">
        <v>203</v>
      </c>
      <c r="C10" s="557">
        <v>-70677383.050789997</v>
      </c>
    </row>
    <row r="11" spans="1:6" s="23" customFormat="1" outlineLevel="1">
      <c r="A11" s="17">
        <v>5.2</v>
      </c>
      <c r="B11" s="18" t="s">
        <v>204</v>
      </c>
      <c r="C11" s="557">
        <v>0</v>
      </c>
    </row>
    <row r="12" spans="1:6" s="23" customFormat="1">
      <c r="A12" s="17">
        <v>6</v>
      </c>
      <c r="B12" s="108" t="s">
        <v>745</v>
      </c>
      <c r="C12" s="557"/>
    </row>
    <row r="13" spans="1:6" s="23" customFormat="1" ht="13.5" thickBot="1">
      <c r="A13" s="19">
        <v>7</v>
      </c>
      <c r="B13" s="110" t="s">
        <v>164</v>
      </c>
      <c r="C13" s="559">
        <v>2274998374.5595617</v>
      </c>
    </row>
    <row r="15" spans="1:6">
      <c r="B15" s="23"/>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37"/>
    </row>
    <row r="28" spans="1:2">
      <c r="B28" s="37"/>
    </row>
    <row r="29" spans="1:2">
      <c r="B29" s="37"/>
    </row>
    <row r="30" spans="1:2">
      <c r="B30" s="37"/>
    </row>
    <row r="31" spans="1:2">
      <c r="B31" s="37"/>
    </row>
    <row r="32" spans="1:2">
      <c r="B32" s="37"/>
    </row>
    <row r="33" spans="2:2">
      <c r="B33" s="3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2025-10-30T13:13:04Z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8cbde42-0dd4-4942-9b1c-e23a1c4e5874_Enabled">
    <vt:lpwstr>true</vt:lpwstr>
  </property>
  <property fmtid="{D5CDD505-2E9C-101B-9397-08002B2CF9AE}" pid="8" name="MSIP_Label_78cbde42-0dd4-4942-9b1c-e23a1c4e5874_SetDate">
    <vt:lpwstr>2025-07-24T07:03:14Z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2d80d5e7-a3b2-404d-a1d4-c4cc740c85f0</vt:lpwstr>
  </property>
  <property fmtid="{D5CDD505-2E9C-101B-9397-08002B2CF9AE}" pid="13" name="MSIP_Label_78cbde42-0dd4-4942-9b1c-e23a1c4e5874_ContentBits">
    <vt:lpwstr>1</vt:lpwstr>
  </property>
  <property fmtid="{D5CDD505-2E9C-101B-9397-08002B2CF9AE}" pid="14" name="MSIP_Label_78cbde42-0dd4-4942-9b1c-e23a1c4e5874_Tag">
    <vt:lpwstr>10, 3, 0, 1</vt:lpwstr>
  </property>
</Properties>
</file>