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defaultThemeVersion="124226"/>
  <xr:revisionPtr revIDLastSave="0" documentId="13_ncr:1_{809641B0-2767-474C-90A9-A01ED35C2B8D}" xr6:coauthVersionLast="47" xr6:coauthVersionMax="47" xr10:uidLastSave="{00000000-0000-0000-0000-000000000000}"/>
  <bookViews>
    <workbookView xWindow="28680" yWindow="-120" windowWidth="29040" windowHeight="15720" tabRatio="919" activeTab="4"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3" l="1"/>
  <c r="E6" i="123"/>
  <c r="D6" i="123"/>
  <c r="C6" i="123"/>
  <c r="B1" i="92"/>
  <c r="B2" i="92"/>
  <c r="Q33" i="92"/>
  <c r="I33" i="92"/>
  <c r="Q32" i="92"/>
  <c r="I32" i="92"/>
  <c r="Q31" i="92"/>
  <c r="I31" i="92"/>
  <c r="Q30" i="92"/>
  <c r="I30" i="92"/>
  <c r="Q29" i="92"/>
  <c r="I29" i="92"/>
  <c r="Q28" i="92"/>
  <c r="I28" i="92"/>
  <c r="Q27" i="92"/>
  <c r="I27" i="92"/>
  <c r="I26" i="92"/>
  <c r="Q25" i="92"/>
  <c r="I25" i="92"/>
  <c r="Q24" i="92"/>
  <c r="I24" i="92"/>
  <c r="Q23" i="92"/>
  <c r="I23" i="92"/>
  <c r="I22" i="92"/>
  <c r="Q21" i="92"/>
  <c r="Q20" i="92"/>
  <c r="Q19" i="92"/>
  <c r="Q17" i="92"/>
  <c r="Q16" i="92"/>
  <c r="Q15" i="92"/>
  <c r="Q13" i="92"/>
  <c r="Q12" i="92"/>
  <c r="Q8" i="92" s="1"/>
  <c r="Q11" i="92"/>
  <c r="P9" i="92"/>
  <c r="O9" i="92"/>
  <c r="P8" i="92"/>
  <c r="O8" i="92"/>
  <c r="O6" i="92" s="1"/>
  <c r="O34" i="92" s="1"/>
  <c r="M6" i="92"/>
  <c r="M34" i="92" s="1"/>
  <c r="P7" i="92"/>
  <c r="O7" i="92"/>
  <c r="J6" i="92"/>
  <c r="J34" i="92" s="1"/>
  <c r="G6" i="92"/>
  <c r="G34" i="92" s="1"/>
  <c r="F6" i="92"/>
  <c r="F34" i="92" s="1"/>
  <c r="E6" i="92"/>
  <c r="E34" i="92" s="1"/>
  <c r="D6" i="92"/>
  <c r="D34" i="92" s="1"/>
  <c r="C6" i="92"/>
  <c r="C34" i="92" s="1"/>
  <c r="B2" i="123"/>
  <c r="B1" i="123"/>
  <c r="Q9" i="92" l="1"/>
  <c r="I34" i="92"/>
  <c r="Q14" i="92"/>
  <c r="I6" i="92"/>
  <c r="Q26" i="92"/>
  <c r="K6" i="92"/>
  <c r="K34" i="92" s="1"/>
  <c r="L6" i="92"/>
  <c r="L34" i="92" s="1"/>
  <c r="N6" i="92"/>
  <c r="N34" i="92" s="1"/>
  <c r="Q18" i="92"/>
  <c r="P6" i="92"/>
  <c r="P34" i="92" s="1"/>
  <c r="Q10" i="92"/>
  <c r="Q22" i="92"/>
  <c r="Q7" i="92"/>
  <c r="Q6" i="92" l="1"/>
  <c r="Q34" i="92" s="1"/>
  <c r="A2" i="121"/>
  <c r="A1" i="121"/>
  <c r="E12" i="122"/>
  <c r="D12" i="122"/>
  <c r="C12" i="122"/>
  <c r="B12" i="122"/>
  <c r="F12" i="122" s="1"/>
  <c r="E11" i="122"/>
  <c r="D11" i="122"/>
  <c r="F11" i="122" s="1"/>
  <c r="C11" i="122"/>
  <c r="B11" i="122"/>
  <c r="E10" i="122"/>
  <c r="D10" i="122"/>
  <c r="C10" i="122"/>
  <c r="B10" i="122"/>
  <c r="F10" i="122" s="1"/>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C21" i="94" l="1"/>
  <c r="C20" i="94"/>
  <c r="C19" i="94"/>
  <c r="B1" i="91" l="1"/>
  <c r="B1" i="84"/>
  <c r="B19" i="121" l="1"/>
  <c r="B18" i="121" l="1"/>
  <c r="B8" i="121" l="1"/>
  <c r="B9" i="121" l="1"/>
  <c r="B10" i="121"/>
  <c r="B7" i="121" l="1"/>
  <c r="B16" i="121" s="1"/>
  <c r="B14" i="121" s="1"/>
  <c r="B6" i="12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<sst xmlns="http://schemas.openxmlformats.org/spreadsheetml/2006/main" count="1247" uniqueCount="777">
  <si>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</si>
  <si>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</si>
  <si>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</si>
  <si>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</si>
  <si>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</si>
  <si>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</si>
  <si>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</si>
  <si>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</si>
  <si>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</si>
  <si>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</si>
  <si>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</si>
  <si>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</si>
  <si>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</si>
  <si>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</si>
  <si>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</si>
  <si>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</si>
  <si>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</si>
  <si>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</si>
  <si>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</si>
  <si>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</si>
  <si>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</si>
  <si>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</si>
  <si>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</si>
  <si>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</si>
  <si>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</si>
  <si>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</si>
  <si>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</si>
  <si>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</si>
  <si>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</si>
  <si>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</si>
  <si>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</si>
  <si>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</si>
  <si>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</si>
  <si>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</si>
  <si>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</si>
  <si>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</si>
  <si>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</si>
  <si>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</si>
  <si>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</si>
  <si>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</si>
  <si>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</si>
  <si>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</si>
  <si>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</si>
  <si>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</si>
  <si>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</si>
  <si>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</si>
  <si>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</si>
  <si>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</si>
  <si>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</si>
  <si>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</si>
  <si>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</si>
  <si>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</si>
  <si>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</si>
  <si>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</si>
  <si>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</si>
  <si>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</si>
  <si>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</si>
  <si>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</si>
  <si>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</si>
  <si>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</si>
  <si>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</si>
  <si>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</si>
  <si>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</si>
  <si>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</si>
  <si>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</si>
  <si>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</si>
  <si>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</si>
  <si>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</si>
  <si>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</si>
  <si>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</si>
  <si>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</si>
  <si>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</si>
  <si>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</si>
  <si>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</si>
  <si>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</si>
  <si>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</si>
  <si>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</si>
  <si>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</si>
  <si>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</si>
  <si>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</si>
  <si>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</si>
  <si>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</si>
  <si>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</si>
  <si>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</si>
  <si>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</si>
  <si>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</si>
  <si>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</si>
  <si>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</si>
  <si>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</si>
  <si>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</si>
  <si>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</si>
  <si>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</si>
  <si>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</si>
  <si>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</si>
  <si>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</si>
  <si>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</si>
  <si>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</si>
  <si>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</si>
  <si>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</si>
  <si>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</si>
  <si>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</si>
  <si>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</si>
  <si>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</si>
  <si>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</si>
  <si>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</si>
  <si>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</si>
  <si>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</si>
  <si>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</si>
  <si>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</si>
  <si>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</si>
  <si>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</si>
  <si>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</si>
  <si>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</si>
  <si>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</si>
  <si>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</si>
  <si>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</si>
  <si>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</si>
  <si>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</si>
  <si>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</si>
  <si>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</si>
  <si>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</si>
  <si>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</si>
  <si>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</si>
  <si>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</si>
  <si>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</si>
  <si>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</si>
  <si>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</si>
  <si>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</si>
  <si>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</si>
  <si>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</si>
  <si>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</si>
  <si>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</si>
  <si>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</si>
  <si>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</si>
  <si>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</si>
  <si>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</si>
  <si>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</si>
  <si>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</si>
  <si>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</si>
  <si>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</si>
  <si>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</si>
  <si>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</si>
  <si>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</si>
  <si>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</si>
  <si>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</si>
  <si>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</si>
  <si>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</si>
  <si>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</si>
  <si>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</si>
  <si>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</si>
  <si>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</si>
  <si>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</si>
  <si>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</si>
  <si>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</si>
  <si>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</si>
  <si>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</si>
  <si>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</si>
  <si>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</si>
  <si>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</si>
  <si>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</si>
  <si>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</si>
  <si>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</si>
  <si>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</si>
  <si>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</si>
  <si>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</si>
  <si>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</si>
  <si>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</si>
  <si>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</si>
  <si>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</si>
  <si>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</si>
  <si>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</si>
  <si>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</si>
  <si>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</si>
  <si>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</si>
  <si>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</si>
  <si>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</si>
  <si>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</si>
  <si>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</si>
  <si>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</si>
  <si>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</si>
  <si>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</si>
  <si>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</si>
  <si>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</si>
  <si>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</si>
  <si>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</si>
  <si>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</si>
  <si>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</si>
  <si>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</si>
  <si>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</si>
  <si>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</si>
  <si>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</si>
  <si>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</si>
  <si>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</si>
  <si>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</si>
  <si>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</si>
  <si>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</si>
  <si>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</si>
  <si>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</si>
  <si>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</si>
  <si>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</si>
  <si>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</si>
  <si>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</si>
  <si>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</si>
  <si>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</si>
  <si>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</si>
  <si>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</si>
  <si>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</si>
  <si>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</si>
  <si>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</si>
  <si>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</si>
  <si>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</si>
  <si>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</si>
  <si>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</si>
  <si>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</si>
  <si>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</si>
  <si>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</si>
  <si>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</si>
  <si>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</si>
  <si>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</si>
  <si>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</si>
  <si>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</si>
  <si>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</si>
  <si>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</si>
  <si>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</si>
  <si>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</si>
  <si>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</si>
  <si>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</si>
  <si>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</si>
  <si>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</si>
  <si>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</si>
  <si>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</si>
  <si>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</si>
  <si>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</si>
  <si>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</si>
  <si>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</si>
  <si>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</si>
  <si>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</si>
  <si>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</si>
  <si>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</si>
  <si>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</si>
  <si>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</si>
  <si>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</si>
  <si>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</si>
  <si>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</si>
  <si>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</si>
  <si>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</si>
  <si>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</si>
  <si>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</si>
  <si>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</si>
  <si>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</si>
  <si>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</si>
  <si>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</si>
  <si>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</si>
  <si>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</si>
  <si>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</si>
  <si>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</si>
  <si>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</si>
  <si>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</si>
  <si>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</si>
  <si>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</si>
  <si>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</si>
  <si>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</si>
  <si>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</si>
  <si>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</si>
  <si>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</si>
  <si>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</si>
  <si>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</si>
  <si>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</si>
  <si>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</si>
  <si>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</si>
  <si>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</si>
  <si>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</si>
  <si>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</si>
  <si>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</si>
  <si>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</si>
  <si>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</si>
  <si>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</si>
  <si>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</si>
  <si>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</si>
  <si>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</si>
  <si>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</si>
  <si>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</si>
  <si>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</si>
  <si>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</si>
  <si>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</si>
  <si>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</si>
  <si>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</si>
  <si>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</si>
  <si>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</si>
  <si>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</si>
  <si>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</si>
  <si>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</si>
  <si>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</si>
  <si>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</si>
  <si>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</si>
  <si>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</si>
  <si>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</si>
  <si>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</si>
  <si>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</si>
  <si>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</si>
  <si>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</si>
  <si>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</si>
  <si>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</si>
  <si>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</si>
  <si>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</si>
  <si>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</si>
  <si>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</si>
  <si>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</si>
  <si>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</si>
  <si>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</si>
  <si>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</si>
  <si>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</si>
  <si>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</si>
  <si>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</si>
  <si>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</si>
  <si>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</si>
  <si>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</si>
  <si>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</si>
  <si>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</si>
  <si>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</si>
  <si>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</si>
  <si>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</si>
  <si>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</si>
  <si>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</si>
  <si>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</si>
  <si>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</si>
  <si>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</si>
  <si>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</si>
  <si>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</si>
  <si>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</si>
  <si>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</si>
  <si>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</si>
  <si>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</si>
  <si>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</si>
  <si>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</si>
  <si>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</si>
  <si>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</si>
  <si>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</si>
  <si>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</si>
  <si>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</si>
  <si>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</si>
  <si>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</si>
  <si>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</si>
  <si>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</si>
  <si>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</si>
  <si>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</si>
  <si>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</si>
  <si>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</si>
  <si>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</si>
  <si>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</si>
  <si>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</si>
  <si>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</si>
  <si>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</si>
  <si>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</si>
  <si>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</si>
  <si>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</si>
  <si>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</si>
  <si>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</si>
  <si>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</si>
  <si>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</si>
  <si>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</si>
  <si>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</si>
  <si>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</si>
  <si>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</si>
  <si>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</si>
  <si>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</si>
  <si>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</si>
  <si>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</si>
  <si>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</si>
  <si>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</si>
  <si>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</si>
  <si>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</si>
  <si>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</si>
  <si>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</si>
  <si>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</si>
  <si>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</si>
  <si>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</si>
  <si>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</si>
  <si>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</si>
  <si>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</si>
  <si>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</si>
  <si>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</si>
  <si>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</si>
  <si>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</si>
  <si>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</si>
  <si>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</si>
  <si>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</si>
  <si>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</si>
  <si>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</si>
  <si>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</si>
  <si>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</si>
  <si>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</si>
  <si>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</si>
  <si>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</si>
  <si>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</si>
  <si>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</si>
  <si>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</si>
  <si>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</si>
  <si>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</si>
  <si>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</si>
  <si>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</si>
  <si>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</si>
  <si>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</si>
  <si>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</si>
  <si>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</si>
  <si>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</si>
  <si>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</si>
  <si>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</si>
  <si>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</si>
  <si>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</si>
  <si>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</si>
  <si>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</si>
  <si>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</si>
  <si>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</si>
  <si>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</si>
  <si>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</si>
  <si>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</si>
  <si>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</si>
  <si>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</si>
  <si>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</si>
  <si>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</si>
  <si>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</si>
  <si>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</si>
  <si>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</si>
  <si>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</si>
  <si>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</si>
  <si>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</si>
  <si>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</si>
  <si>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</si>
  <si>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</si>
  <si>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</si>
  <si>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</si>
  <si>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</si>
  <si>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</si>
  <si>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</si>
  <si>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</si>
  <si>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</si>
  <si>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</si>
  <si>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</si>
  <si>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</si>
  <si>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</si>
  <si>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</si>
  <si>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</si>
  <si>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</si>
  <si>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</si>
  <si>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</si>
  <si>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</si>
  <si>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</si>
  <si>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</si>
  <si>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</si>
  <si>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</si>
  <si>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</si>
  <si>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</si>
  <si>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</si>
  <si>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</si>
  <si>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</si>
  <si>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</si>
  <si>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</si>
  <si>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</si>
  <si>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</si>
  <si>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</si>
  <si>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</si>
  <si>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</si>
  <si>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</si>
  <si>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</si>
  <si>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</si>
  <si>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</si>
  <si>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</si>
  <si>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</si>
  <si>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</si>
  <si>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</si>
  <si>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</si>
  <si>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</si>
  <si>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</si>
  <si>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</si>
  <si>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</si>
  <si>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</si>
  <si>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</si>
  <si>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</si>
  <si>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</si>
  <si>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</si>
  <si>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</si>
  <si>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</si>
  <si>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</si>
  <si>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</si>
  <si>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</si>
  <si>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</si>
  <si>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</si>
  <si>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</si>
  <si>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</si>
  <si>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</si>
  <si>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</si>
  <si>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</si>
  <si>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</si>
  <si>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</si>
  <si>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</si>
  <si>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</si>
  <si>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</si>
  <si>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</si>
  <si>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</si>
  <si>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</si>
  <si>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</si>
  <si>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</si>
  <si>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</si>
  <si>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</si>
  <si>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</si>
  <si>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</si>
  <si>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</si>
  <si>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</si>
  <si>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</si>
  <si>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</si>
  <si>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</si>
  <si>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</si>
  <si>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</si>
  <si>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</si>
  <si>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</si>
  <si>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</si>
  <si>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</si>
  <si>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</si>
  <si>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</si>
  <si>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</si>
  <si>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</si>
  <si>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</si>
  <si>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</si>
  <si>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</si>
  <si>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</si>
  <si>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</si>
  <si>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</si>
  <si>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</si>
  <si>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</si>
  <si>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</si>
  <si>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</si>
  <si>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</si>
  <si>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</si>
  <si>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</si>
  <si>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</si>
  <si>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</si>
  <si>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</si>
  <si>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</si>
  <si>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</si>
  <si>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</si>
  <si>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</si>
  <si>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</si>
  <si>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</si>
  <si>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</si>
  <si>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</si>
  <si>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</si>
  <si>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</si>
  <si>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</si>
  <si>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</si>
  <si>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</si>
  <si>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</si>
  <si>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</si>
  <si>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</si>
  <si>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</si>
  <si>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</si>
  <si>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</si>
  <si>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</si>
  <si>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</si>
  <si>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</si>
  <si>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</si>
  <si>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</si>
  <si>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</si>
  <si>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</si>
  <si>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</si>
  <si>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</si>
  <si>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</si>
  <si>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</si>
  <si>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</si>
  <si>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</si>
  <si>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</si>
  <si>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</si>
  <si>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</si>
  <si>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</si>
  <si>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</si>
  <si>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</si>
  <si>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</si>
  <si>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</si>
  <si>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</si>
  <si>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</si>
  <si>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</si>
  <si>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</si>
  <si>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</si>
  <si>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</si>
  <si>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</si>
  <si>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</si>
  <si>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</si>
  <si>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</si>
  <si>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</si>
  <si>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</si>
  <si>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</si>
  <si>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</si>
  <si>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</si>
  <si>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</si>
  <si>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</si>
  <si>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</si>
  <si>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</si>
  <si>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</si>
  <si>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</si>
  <si>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</si>
  <si>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</si>
  <si>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</si>
  <si>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</si>
  <si>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</si>
  <si>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</si>
  <si>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</si>
  <si>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</si>
  <si>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</si>
  <si>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</si>
  <si>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</si>
  <si>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</si>
  <si>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</si>
  <si>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</si>
  <si>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</si>
  <si>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</si>
  <si>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</si>
  <si>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</si>
  <si>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</si>
  <si>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</si>
  <si>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</si>
  <si>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</si>
  <si>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</si>
  <si>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</si>
  <si>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</si>
  <si>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</si>
  <si>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</si>
  <si>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</si>
  <si>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</si>
  <si>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</si>
  <si>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</si>
  <si>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</si>
  <si>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</si>
  <si>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</si>
  <si>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</si>
  <si>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</si>
  <si>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</si>
  <si>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</si>
  <si>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</si>
  <si>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</si>
  <si>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</si>
  <si>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</si>
  <si>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</si>
  <si>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</si>
  <si>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</si>
  <si>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</si>
  <si>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</si>
  <si>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</si>
  <si>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</si>
  <si>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</si>
  <si>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</si>
  <si>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</si>
  <si>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</si>
  <si>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</si>
  <si>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</si>
  <si>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</si>
  <si>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</si>
  <si>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</si>
  <si>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</si>
  <si>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</si>
  <si>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</si>
  <si>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</si>
  <si>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</si>
  <si>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</si>
  <si>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</si>
  <si>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</si>
  <si>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</si>
  <si>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</si>
  <si>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</si>
  <si>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</si>
  <si>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</si>
  <si>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</si>
  <si>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</si>
  <si>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</si>
  <si>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</si>
  <si>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</si>
  <si>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</si>
  <si>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</si>
  <si>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</si>
  <si>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</si>
  <si>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</si>
  <si>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</si>
  <si>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</si>
  <si>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</si>
  <si>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</si>
  <si>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</si>
  <si>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</si>
  <si>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</si>
  <si>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</si>
  <si>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</si>
  <si>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</si>
  <si>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</si>
  <si>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</si>
  <si>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</si>
  <si>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</si>
  <si>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</si>
  <si>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</si>
  <si>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</si>
  <si>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</si>
  <si>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</si>
  <si>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</si>
  <si>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</si>
  <si>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</si>
  <si>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</si>
  <si>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</si>
  <si>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</si>
  <si>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</si>
  <si>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</si>
  <si>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</si>
  <si>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</si>
  <si>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</si>
  <si>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</si>
  <si>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</si>
  <si>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</si>
  <si>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</si>
  <si>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</si>
  <si>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</si>
  <si>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</si>
  <si>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</si>
  <si>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</si>
  <si>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</si>
  <si>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</si>
  <si>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</si>
  <si>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</si>
  <si>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</si>
  <si>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</si>
  <si>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</si>
  <si>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</si>
  <si>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</si>
  <si>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</si>
  <si>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</si>
  <si>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</si>
  <si>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</si>
  <si>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</si>
  <si>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</si>
  <si>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</si>
  <si>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</si>
  <si>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</si>
  <si>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</si>
  <si>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</si>
  <si>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</si>
  <si>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</si>
  <si>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</si>
  <si>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</si>
  <si>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</si>
  <si>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</si>
  <si>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</si>
  <si>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</si>
  <si>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</si>
  <si>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</si>
  <si>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ცხრილი 9 (Capital), N17</t>
  </si>
  <si>
    <t xml:space="preserve"> ცხრილი 9 (Capital), N10 </t>
  </si>
  <si>
    <t>JSC ProCredit Bank</t>
  </si>
  <si>
    <t>Marcel Sebastian Zeitinger</t>
  </si>
  <si>
    <t>Alex Matua</t>
  </si>
  <si>
    <t>www.procreditbank.ge</t>
  </si>
  <si>
    <t>Non-Independent Chairperson</t>
  </si>
  <si>
    <t>Gian Marco Felice</t>
  </si>
  <si>
    <t>Non-Independent member</t>
  </si>
  <si>
    <t>Rainer Peter Ottenstein</t>
  </si>
  <si>
    <t>Independent member</t>
  </si>
  <si>
    <t>Nino Dadunashvili</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</si>
  <si>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</si>
  <si>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</si>
  <si>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</si>
  <si>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</si>
  <si>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</si>
  <si>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</si>
  <si>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</si>
  <si>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 xml:space="preserve">ProCredit Holding AG </t>
  </si>
  <si>
    <t>Zeitinger Invest GmbH</t>
  </si>
  <si>
    <t>KfW - Kreditanstalt für Wiederaufbau</t>
  </si>
  <si>
    <t>DOEN Participaties BV</t>
  </si>
  <si>
    <t>EBRD - European Bank for Reconstruction and Development</t>
  </si>
  <si>
    <t>TIAA-Teachers Insurance and Annuity Association</t>
  </si>
  <si>
    <t>Hubertus Petrus Maria Knapen (Ben)</t>
  </si>
  <si>
    <t>Total value according to NBG's methodology* (with limits)</t>
  </si>
  <si>
    <t>Total value according to Basel methodology (with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</si>
</sst>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19" fillId="0" borderId="0"/>
    <xf numFmtId="0" fontId="146"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7" fillId="0" borderId="0" applyFont="0" applyFill="0" applyBorder="0" applyAlignment="0" applyProtection="0"/>
    <xf numFmtId="167" fontId="148" fillId="0" borderId="0" applyFont="0" applyFill="0" applyBorder="0" applyAlignment="0" applyProtection="0"/>
    <xf numFmtId="167"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09" fontId="147" fillId="0" borderId="0" applyFont="0" applyFill="0" applyBorder="0" applyAlignment="0" applyProtection="0"/>
    <xf numFmtId="209"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210" fontId="147" fillId="0" borderId="0" applyFont="0" applyFill="0" applyBorder="0" applyAlignment="0" applyProtection="0"/>
    <xf numFmtId="210"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11" fontId="103" fillId="0" borderId="0"/>
    <xf numFmtId="211" fontId="103" fillId="0" borderId="0"/>
    <xf numFmtId="211" fontId="103" fillId="0" borderId="0"/>
    <xf numFmtId="211" fontId="103" fillId="0" borderId="0"/>
    <xf numFmtId="0" fontId="103" fillId="0" borderId="0"/>
    <xf numFmtId="211" fontId="103" fillId="0" borderId="0"/>
    <xf numFmtId="164" fontId="148" fillId="0" borderId="0" applyFont="0" applyFill="0" applyBorder="0" applyAlignment="0" applyProtection="0"/>
    <xf numFmtId="164"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12" fontId="152" fillId="0" borderId="0" applyFont="0" applyFill="0" applyBorder="0" applyAlignment="0" applyProtection="0"/>
    <xf numFmtId="0" fontId="19" fillId="0" borderId="0" applyFont="0" applyFill="0" applyBorder="0" applyAlignment="0" applyProtection="0"/>
    <xf numFmtId="213" fontId="153" fillId="0" borderId="0" applyFont="0" applyFill="0" applyBorder="0" applyAlignment="0" applyProtection="0"/>
    <xf numFmtId="214" fontId="153" fillId="0" borderId="0" applyFont="0" applyFill="0" applyBorder="0" applyAlignment="0" applyProtection="0"/>
    <xf numFmtId="215" fontId="153" fillId="0" borderId="0" applyFont="0" applyFill="0" applyBorder="0" applyAlignment="0" applyProtection="0"/>
    <xf numFmtId="216" fontId="153" fillId="0" borderId="0" applyFont="0" applyFill="0" applyBorder="0" applyAlignment="0" applyProtection="0"/>
    <xf numFmtId="0" fontId="153" fillId="0" borderId="0"/>
    <xf numFmtId="0" fontId="19" fillId="0" borderId="0" applyFont="0" applyFill="0" applyBorder="0" applyAlignment="0" applyProtection="0"/>
    <xf numFmtId="217"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4"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2"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2" fillId="0" borderId="0" applyFill="0" applyBorder="0" applyAlignment="0" applyProtection="0"/>
    <xf numFmtId="245" fontId="172" fillId="0" borderId="0" applyFill="0" applyBorder="0" applyAlignment="0" applyProtection="0"/>
    <xf numFmtId="245"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3" fillId="0" borderId="68"/>
    <xf numFmtId="0" fontId="159"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5"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0" fontId="178" fillId="0" borderId="0" applyNumberForma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0" fontId="179"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81"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7" applyNumberFormat="0" applyAlignment="0" applyProtection="0"/>
    <xf numFmtId="0" fontId="182" fillId="108" borderId="147" applyNumberFormat="0" applyAlignment="0" applyProtection="0"/>
    <xf numFmtId="0" fontId="183" fillId="0" borderId="0" applyNumberFormat="0" applyFill="0" applyAlignment="0"/>
    <xf numFmtId="0" fontId="184" fillId="0" borderId="148" applyNumberFormat="0" applyFont="0" applyFill="0" applyAlignment="0"/>
    <xf numFmtId="254"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9"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59" fillId="0" borderId="0" applyFont="0" applyFill="0" applyBorder="0" applyAlignment="0" applyProtection="0"/>
    <xf numFmtId="256" fontId="190" fillId="0" borderId="0"/>
    <xf numFmtId="0" fontId="191" fillId="0" borderId="150"/>
    <xf numFmtId="257" fontId="2" fillId="0" borderId="0"/>
    <xf numFmtId="0" fontId="191" fillId="0" borderId="151"/>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52">
      <alignment horizontal="center" vertical="center"/>
    </xf>
    <xf numFmtId="0" fontId="182" fillId="108" borderId="152">
      <alignment horizontal="center" vertical="center"/>
    </xf>
    <xf numFmtId="0" fontId="195" fillId="0" borderId="0" applyProtection="0">
      <alignment horizontal="center"/>
    </xf>
    <xf numFmtId="0" fontId="195"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59" fillId="0" borderId="0">
      <alignment vertical="top"/>
    </xf>
    <xf numFmtId="179" fontId="159" fillId="0" borderId="0">
      <alignment vertical="top"/>
    </xf>
    <xf numFmtId="179" fontId="159" fillId="0" borderId="0">
      <alignment vertical="top"/>
    </xf>
    <xf numFmtId="0" fontId="45" fillId="0" borderId="0" applyNumberFormat="0" applyFill="0" applyBorder="0" applyProtection="0">
      <alignment horizontal="right"/>
    </xf>
    <xf numFmtId="179" fontId="198" fillId="0" borderId="0">
      <alignment horizontal="right"/>
    </xf>
    <xf numFmtId="179" fontId="198" fillId="0" borderId="0">
      <alignment horizontal="right"/>
    </xf>
    <xf numFmtId="179" fontId="198" fillId="0" borderId="0">
      <alignment horizontal="right"/>
    </xf>
    <xf numFmtId="0" fontId="198" fillId="0" borderId="0">
      <alignment horizontal="left"/>
    </xf>
    <xf numFmtId="0" fontId="199" fillId="74" borderId="0" applyNumberFormat="0" applyBorder="0" applyAlignment="0" applyProtection="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2" fillId="72" borderId="0"/>
    <xf numFmtId="0" fontId="200" fillId="0" borderId="1" applyNumberFormat="0" applyFont="0" applyFill="0" applyAlignment="0" applyProtection="0"/>
    <xf numFmtId="0" fontId="200" fillId="0" borderId="153" applyNumberFormat="0" applyFont="0" applyFill="0" applyAlignment="0" applyProtection="0"/>
    <xf numFmtId="0" fontId="148" fillId="0" borderId="111" applyNumberFormat="0" applyFont="0" applyFill="0" applyAlignment="0" applyProtection="0"/>
    <xf numFmtId="0" fontId="148" fillId="0" borderId="111"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68" applyNumberFormat="0" applyFont="0" applyFill="0" applyAlignment="0" applyProtection="0"/>
    <xf numFmtId="0" fontId="148" fillId="0" borderId="68"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0" fontId="29"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0"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3" fontId="8"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4" fontId="201"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17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5" fontId="201"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2" fillId="109" borderId="149" applyNumberFormat="0" applyAlignment="0" applyProtection="0"/>
    <xf numFmtId="0" fontId="144" fillId="8" borderId="32" applyNumberFormat="0" applyAlignment="0" applyProtection="0"/>
    <xf numFmtId="3" fontId="45" fillId="41" borderId="70">
      <protection hidden="1"/>
    </xf>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70" applyBorder="0"/>
    <xf numFmtId="266" fontId="204"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7" fillId="0" borderId="154"/>
    <xf numFmtId="207" fontId="208" fillId="0" borderId="0" applyFont="0" applyFill="0" applyBorder="0" applyAlignment="0" applyProtection="0"/>
    <xf numFmtId="0" fontId="209" fillId="0" borderId="0"/>
    <xf numFmtId="0" fontId="209" fillId="0" borderId="0"/>
    <xf numFmtId="0" fontId="209" fillId="0" borderId="0"/>
    <xf numFmtId="0" fontId="209" fillId="0" borderId="0"/>
    <xf numFmtId="267" fontId="2" fillId="0" borderId="0"/>
    <xf numFmtId="267" fontId="2" fillId="0" borderId="0"/>
    <xf numFmtId="267" fontId="2" fillId="0" borderId="0"/>
    <xf numFmtId="267" fontId="2" fillId="0" borderId="0"/>
    <xf numFmtId="223" fontId="210" fillId="0" borderId="0">
      <alignment horizontal="right" vertical="center" wrapText="1"/>
    </xf>
    <xf numFmtId="223" fontId="210" fillId="0" borderId="0">
      <alignment horizontal="right" vertical="center" wrapText="1"/>
    </xf>
    <xf numFmtId="223" fontId="210"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17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1" fillId="0" borderId="0" applyFont="0" applyFill="0" applyBorder="0" applyAlignment="0" applyProtection="0">
      <alignment horizontal="right"/>
    </xf>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9"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1"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3"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27" fontId="147" fillId="0" borderId="0" applyFont="0" applyFill="0" applyBorder="0" applyAlignment="0" applyProtection="0"/>
    <xf numFmtId="227" fontId="147" fillId="0" borderId="0" applyFont="0" applyFill="0" applyBorder="0" applyAlignment="0" applyProtection="0"/>
    <xf numFmtId="3" fontId="208" fillId="0" borderId="138">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8"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6" fillId="0" borderId="0" applyFill="0" applyBorder="0">
      <alignment horizontal="left"/>
    </xf>
    <xf numFmtId="0" fontId="217"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31" applyNumberFormat="0" applyFill="0" applyBorder="0" applyAlignment="0" applyProtection="0">
      <alignment horizontal="center"/>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3" fontId="221" fillId="0" borderId="156" applyNumberFormat="0" applyAlignment="0">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3" fontId="208" fillId="0" borderId="138">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 fillId="0" borderId="0" applyFont="0" applyFill="0" applyBorder="0" applyAlignment="0" applyProtection="0"/>
    <xf numFmtId="271" fontId="222"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8"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27"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1" fillId="0" borderId="0" applyFont="0" applyFill="0" applyBorder="0" applyAlignment="0" applyProtection="0">
      <alignment horizontal="right"/>
    </xf>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73" fontId="161" fillId="0" borderId="0" applyFont="0" applyFill="0" applyBorder="0" applyAlignment="0" applyProtection="0">
      <alignment horizontal="right"/>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8" fillId="0" borderId="138">
      <alignment vertical="center"/>
    </xf>
    <xf numFmtId="3" fontId="208" fillId="0" borderId="138">
      <alignment vertical="center"/>
    </xf>
    <xf numFmtId="274" fontId="223" fillId="0" borderId="0"/>
    <xf numFmtId="0" fontId="2" fillId="0" borderId="0" applyNumberFormat="0" applyFont="0" applyFill="0" applyBorder="0" applyAlignment="0" applyProtection="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 fillId="0" borderId="0" applyNumberFormat="0" applyFont="0" applyFill="0" applyBorder="0" applyAlignment="0" applyProtection="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8" fillId="0" borderId="138">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14" fontId="227" fillId="0" borderId="0"/>
    <xf numFmtId="277" fontId="210" fillId="0" borderId="0">
      <alignment horizontal="left" vertical="center" wrapText="1"/>
    </xf>
    <xf numFmtId="277" fontId="210" fillId="0" borderId="0">
      <alignment horizontal="left" vertical="center" wrapText="1"/>
    </xf>
    <xf numFmtId="277"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8">
      <alignment vertical="center"/>
    </xf>
    <xf numFmtId="0" fontId="210" fillId="0" borderId="0">
      <alignment horizontal="left" vertical="center" wrapText="1"/>
    </xf>
    <xf numFmtId="3" fontId="208" fillId="0" borderId="138">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9"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8">
      <alignment vertical="center"/>
    </xf>
    <xf numFmtId="22" fontId="29" fillId="0" borderId="0" applyFill="0" applyBorder="0" applyAlignment="0"/>
    <xf numFmtId="3" fontId="208"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8">
      <alignment vertical="center"/>
    </xf>
    <xf numFmtId="179" fontId="200" fillId="0" borderId="0" applyFont="0" applyFill="0" applyBorder="0" applyProtection="0">
      <alignment horizontal="right"/>
    </xf>
    <xf numFmtId="186"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8"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0" fontId="230"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32"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1"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17" fontId="236"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37"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17"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91" fontId="238" fillId="0" borderId="0">
      <alignment horizontal="right" vertical="top"/>
    </xf>
    <xf numFmtId="292" fontId="239" fillId="0" borderId="0" applyBorder="0">
      <alignment horizontal="right" vertical="top"/>
    </xf>
    <xf numFmtId="292" fontId="239" fillId="0" borderId="0" applyBorder="0">
      <alignment horizontal="right" vertical="top"/>
    </xf>
    <xf numFmtId="3" fontId="208" fillId="0" borderId="138">
      <alignment vertical="center"/>
    </xf>
    <xf numFmtId="293" fontId="20" fillId="0" borderId="0">
      <alignment horizontal="right" vertical="top"/>
    </xf>
    <xf numFmtId="294" fontId="154" fillId="0" borderId="0" applyBorder="0">
      <alignment horizontal="right" vertical="top"/>
    </xf>
    <xf numFmtId="294" fontId="154" fillId="0" borderId="0" applyBorder="0">
      <alignment horizontal="right" vertical="top"/>
    </xf>
    <xf numFmtId="3" fontId="208" fillId="0" borderId="138">
      <alignment vertical="center"/>
    </xf>
    <xf numFmtId="293" fontId="238" fillId="0" borderId="0">
      <alignment horizontal="right" vertical="top"/>
    </xf>
    <xf numFmtId="294" fontId="239" fillId="0" borderId="0" applyBorder="0">
      <alignment horizontal="right" vertical="top"/>
    </xf>
    <xf numFmtId="294" fontId="239" fillId="0" borderId="0" applyBorder="0">
      <alignment horizontal="right" vertical="top"/>
    </xf>
    <xf numFmtId="3" fontId="208"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4" fillId="0" borderId="0" applyFill="0" applyBorder="0">
      <alignment horizontal="right" vertical="top"/>
    </xf>
    <xf numFmtId="218" fontId="154" fillId="0" borderId="0" applyFill="0" applyBorder="0">
      <alignment horizontal="right" vertical="top"/>
    </xf>
    <xf numFmtId="3" fontId="208" fillId="0" borderId="138">
      <alignment vertical="center"/>
    </xf>
    <xf numFmtId="297" fontId="20" fillId="0" borderId="0" applyFill="0" applyBorder="0">
      <alignment horizontal="right" vertical="top"/>
    </xf>
    <xf numFmtId="298" fontId="154" fillId="0" borderId="0" applyFill="0" applyBorder="0">
      <alignment horizontal="right" vertical="top"/>
    </xf>
    <xf numFmtId="298" fontId="154" fillId="0" borderId="0" applyFill="0" applyBorder="0">
      <alignment horizontal="right" vertical="top"/>
    </xf>
    <xf numFmtId="3" fontId="208" fillId="0" borderId="138">
      <alignment vertical="center"/>
    </xf>
    <xf numFmtId="299" fontId="20" fillId="0" borderId="0" applyFill="0" applyBorder="0">
      <alignment horizontal="right" vertical="top"/>
    </xf>
    <xf numFmtId="300" fontId="154" fillId="0" borderId="0" applyFill="0" applyBorder="0">
      <alignment horizontal="right" vertical="top"/>
    </xf>
    <xf numFmtId="300" fontId="154" fillId="0" borderId="0" applyFill="0" applyBorder="0">
      <alignment horizontal="right" vertical="top"/>
    </xf>
    <xf numFmtId="3" fontId="208" fillId="0" borderId="138">
      <alignment vertical="center"/>
    </xf>
    <xf numFmtId="301" fontId="20" fillId="0" borderId="0" applyFill="0" applyBorder="0">
      <alignment horizontal="right" vertical="top"/>
    </xf>
    <xf numFmtId="302" fontId="154" fillId="0" borderId="0" applyFill="0" applyBorder="0">
      <alignment horizontal="right" vertical="top"/>
    </xf>
    <xf numFmtId="302" fontId="154" fillId="0" borderId="0" applyFill="0" applyBorder="0">
      <alignment horizontal="right" vertical="top"/>
    </xf>
    <xf numFmtId="3" fontId="208" fillId="0" borderId="138">
      <alignment vertical="center"/>
    </xf>
    <xf numFmtId="0" fontId="240" fillId="0" borderId="0">
      <alignment horizontal="left"/>
    </xf>
    <xf numFmtId="0" fontId="241" fillId="0" borderId="0">
      <alignment horizontal="center"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3" fontId="242"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right"/>
    </xf>
    <xf numFmtId="303" fontId="242" fillId="0" borderId="159">
      <alignment horizontal="right"/>
    </xf>
    <xf numFmtId="303" fontId="242" fillId="0" borderId="159">
      <alignment horizontal="right"/>
    </xf>
    <xf numFmtId="0" fontId="2" fillId="0" borderId="0" applyNumberFormat="0" applyFont="0" applyFill="0" applyBorder="0" applyAlignment="0" applyProtection="0"/>
    <xf numFmtId="0" fontId="243" fillId="0" borderId="0">
      <alignment vertical="center"/>
    </xf>
    <xf numFmtId="304" fontId="243" fillId="0" borderId="0">
      <alignment horizontal="left" vertical="center"/>
    </xf>
    <xf numFmtId="305" fontId="244" fillId="0" borderId="0">
      <alignment vertical="center"/>
    </xf>
    <xf numFmtId="0" fontId="42" fillId="0" borderId="0">
      <alignment vertical="center"/>
    </xf>
    <xf numFmtId="303" fontId="242"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left"/>
    </xf>
    <xf numFmtId="303" fontId="242" fillId="0" borderId="159">
      <alignment horizontal="left"/>
    </xf>
    <xf numFmtId="0" fontId="2" fillId="0" borderId="0" applyNumberFormat="0" applyFont="0" applyFill="0" applyBorder="0" applyAlignment="0" applyProtection="0"/>
    <xf numFmtId="303" fontId="216" fillId="0" borderId="0" applyFill="0" applyBorder="0">
      <alignment vertical="top"/>
    </xf>
    <xf numFmtId="303" fontId="227" fillId="0" borderId="0" applyFill="0" applyBorder="0" applyProtection="0">
      <alignment vertical="top"/>
    </xf>
    <xf numFmtId="303" fontId="245" fillId="0" borderId="0">
      <alignment vertical="top"/>
    </xf>
    <xf numFmtId="303" fontId="154" fillId="0" borderId="0">
      <alignment horizontal="center"/>
    </xf>
    <xf numFmtId="303" fontId="246"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6" fillId="0" borderId="159">
      <alignment horizontal="center"/>
    </xf>
    <xf numFmtId="303" fontId="246"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79" fillId="0" borderId="0"/>
    <xf numFmtId="303"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8" fillId="0" borderId="138">
      <alignment vertical="center"/>
    </xf>
    <xf numFmtId="303"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8">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70">
      <alignment horizontal="centerContinuous"/>
    </xf>
    <xf numFmtId="0" fontId="164" fillId="0" borderId="63" applyNumberFormat="0" applyFill="0" applyBorder="0" applyAlignment="0"/>
    <xf numFmtId="306" fontId="252" fillId="0" borderId="0"/>
    <xf numFmtId="0" fontId="2" fillId="0" borderId="0" applyNumberFormat="0" applyFont="0" applyFill="0" applyBorder="0" applyAlignment="0" applyProtection="0"/>
    <xf numFmtId="0" fontId="10" fillId="0" borderId="0"/>
    <xf numFmtId="38" fontId="200" fillId="0" borderId="0"/>
    <xf numFmtId="307" fontId="253"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8" fillId="0" borderId="138">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301" fontId="256" fillId="68" borderId="0" applyNumberFormat="0" applyBorder="0" applyAlignment="0" applyProtection="0"/>
    <xf numFmtId="3" fontId="208" fillId="0" borderId="138">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8" fillId="0" borderId="0">
      <alignment horizontal="centerContinuous" vertical="center"/>
    </xf>
    <xf numFmtId="310" fontId="2" fillId="0" borderId="0" applyFont="0" applyFill="0" applyBorder="0" applyAlignment="0" applyProtection="0"/>
    <xf numFmtId="0" fontId="217" fillId="115" borderId="0">
      <alignment horizontal="left"/>
    </xf>
    <xf numFmtId="1" fontId="259" fillId="0" borderId="161">
      <alignment horizontal="left"/>
    </xf>
    <xf numFmtId="254"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6" fillId="111" borderId="0" applyBorder="0" applyAlignment="0"/>
    <xf numFmtId="312"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1" fillId="126" borderId="128"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62"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63" applyNumberFormat="0" applyFill="0" applyAlignment="0" applyProtection="0"/>
    <xf numFmtId="0" fontId="265" fillId="0" borderId="163" applyNumberFormat="0" applyFill="0" applyAlignment="0" applyProtection="0"/>
    <xf numFmtId="0" fontId="265" fillId="0" borderId="163"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64" applyNumberFormat="0" applyFill="0" applyAlignment="0" applyProtection="0"/>
    <xf numFmtId="0" fontId="267" fillId="0" borderId="164" applyNumberFormat="0" applyFill="0" applyAlignment="0" applyProtection="0"/>
    <xf numFmtId="0" fontId="267" fillId="0" borderId="164"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56" fillId="0" borderId="0" applyNumberFormat="0" applyBorder="0" applyAlignment="0" applyProtection="0"/>
    <xf numFmtId="301" fontId="256" fillId="0" borderId="0" applyNumberFormat="0" applyBorder="0" applyAlignment="0" applyProtection="0"/>
    <xf numFmtId="3" fontId="208" fillId="0" borderId="138">
      <alignment vertical="center"/>
    </xf>
    <xf numFmtId="37" fontId="45" fillId="0" borderId="0"/>
    <xf numFmtId="301" fontId="45" fillId="0" borderId="0"/>
    <xf numFmtId="3" fontId="208" fillId="0" borderId="138">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4"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0" fillId="0" borderId="76">
      <protection locked="0"/>
    </xf>
    <xf numFmtId="0" fontId="270"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0" fillId="88" borderId="165">
      <alignment horizontal="right" vertical="center"/>
      <protection locked="0"/>
    </xf>
    <xf numFmtId="316" fontId="270" fillId="88" borderId="165">
      <alignment horizontal="right" vertical="center"/>
      <protection locked="0"/>
    </xf>
    <xf numFmtId="316" fontId="270" fillId="88" borderId="165">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 fontId="232"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71" borderId="127" applyFont="0" applyAlignment="0">
      <protection locked="0"/>
    </xf>
    <xf numFmtId="0" fontId="10" fillId="0" borderId="0"/>
    <xf numFmtId="0" fontId="10" fillId="0" borderId="0"/>
    <xf numFmtId="3" fontId="208"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82" fillId="53" borderId="0" applyNumberFormat="0" applyBorder="0" applyProtection="0">
      <alignment horizontal="center"/>
    </xf>
    <xf numFmtId="320"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1" fontId="2" fillId="0" borderId="0" applyFont="0" applyFill="0" applyBorder="0" applyAlignment="0" applyProtection="0"/>
    <xf numFmtId="322"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23" fontId="159"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23" fontId="227"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7"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6"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71" fontId="37" fillId="68" borderId="0" applyNumberFormat="0" applyFont="0" applyBorder="0" applyAlignment="0"/>
    <xf numFmtId="0" fontId="2" fillId="68" borderId="0"/>
    <xf numFmtId="325"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9" applyAlignment="0" applyProtection="0">
      <alignment horizontal="centerContinuous"/>
    </xf>
    <xf numFmtId="19" fontId="279" fillId="0" borderId="139" applyAlignment="0" applyProtection="0">
      <alignment horizontal="centerContinuous"/>
    </xf>
    <xf numFmtId="3" fontId="208"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08"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2"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59"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8" fillId="0" borderId="138">
      <alignment vertical="center"/>
    </xf>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30" fontId="210" fillId="0" borderId="0">
      <alignment horizontal="right" vertical="center" wrapText="1"/>
    </xf>
    <xf numFmtId="331"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7" fontId="281" fillId="0" borderId="0"/>
    <xf numFmtId="301" fontId="281"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36"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xf>
    <xf numFmtId="0" fontId="282"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31"/>
    <xf numFmtId="0" fontId="283"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9">
      <alignment horizontal="center" vertical="center"/>
    </xf>
    <xf numFmtId="0" fontId="282" fillId="132" borderId="129">
      <alignment horizontal="center" vertical="center"/>
    </xf>
    <xf numFmtId="0" fontId="2" fillId="0" borderId="0" applyNumberFormat="0" applyFont="0" applyFill="0" applyBorder="0" applyAlignment="0" applyProtection="0"/>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 fillId="0" borderId="0" applyNumberFormat="0" applyFont="0" applyFill="0" applyBorder="0" applyAlignment="0" applyProtection="0"/>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9">
      <alignment horizontal="center" vertical="center"/>
    </xf>
    <xf numFmtId="0" fontId="282" fillId="104" borderId="129">
      <alignment horizontal="center" vertical="center"/>
    </xf>
    <xf numFmtId="0" fontId="2" fillId="0" borderId="0" applyNumberFormat="0" applyFont="0" applyFill="0" applyBorder="0" applyAlignment="0" applyProtection="0"/>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85"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6"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236" fillId="0" borderId="76"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2"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38"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87"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59"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52"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94" fillId="0" borderId="0" applyNumberFormat="0" applyFill="0" applyBorder="0" applyAlignment="0" applyProtection="0"/>
    <xf numFmtId="301" fontId="294" fillId="0" borderId="0" applyNumberFormat="0" applyFill="0" applyBorder="0" applyAlignment="0" applyProtection="0"/>
    <xf numFmtId="3" fontId="208" fillId="0" borderId="138">
      <alignment vertical="center"/>
    </xf>
    <xf numFmtId="0" fontId="10" fillId="0" borderId="0"/>
    <xf numFmtId="0" fontId="176" fillId="111"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8" fillId="0" borderId="0"/>
    <xf numFmtId="0" fontId="10" fillId="0" borderId="0"/>
    <xf numFmtId="38" fontId="295" fillId="0" borderId="0">
      <alignment horizontal="center"/>
    </xf>
    <xf numFmtId="0" fontId="10" fillId="0" borderId="0"/>
    <xf numFmtId="0" fontId="296"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73" fontId="297"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9"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0" fillId="0" borderId="0"/>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301" fillId="0" borderId="0"/>
    <xf numFmtId="347" fontId="159" fillId="0" borderId="0"/>
    <xf numFmtId="348" fontId="159" fillId="0" borderId="0"/>
    <xf numFmtId="0" fontId="209" fillId="0" borderId="27"/>
    <xf numFmtId="0" fontId="302"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7">
      <alignment horizontal="right"/>
    </xf>
    <xf numFmtId="0" fontId="305" fillId="141" borderId="0"/>
    <xf numFmtId="0" fontId="303" fillId="69" borderId="177">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7" fillId="0" borderId="0">
      <alignment horizontal="right"/>
    </xf>
    <xf numFmtId="0" fontId="230" fillId="0" borderId="0"/>
    <xf numFmtId="172" fontId="200" fillId="142" borderId="0" applyNumberFormat="0" applyFont="0"/>
    <xf numFmtId="0" fontId="159" fillId="143" borderId="0" applyNumberFormat="0" applyFont="0" applyBorder="0" applyAlignment="0" applyProtection="0"/>
    <xf numFmtId="352" fontId="307"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3" fontId="308"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45" fillId="0" borderId="0" applyNumberFormat="0"/>
    <xf numFmtId="0" fontId="10" fillId="0" borderId="0"/>
    <xf numFmtId="173"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1" fillId="0" borderId="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0" fillId="68" borderId="0">
      <alignment horizontal="center"/>
    </xf>
    <xf numFmtId="0" fontId="2" fillId="0" borderId="0" applyNumberFormat="0" applyFont="0" applyFill="0" applyBorder="0" applyAlignment="0" applyProtection="0"/>
    <xf numFmtId="0" fontId="10" fillId="0" borderId="0"/>
    <xf numFmtId="242"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2" fillId="0" borderId="0" applyNumberFormat="0" applyFont="0" applyFill="0" applyBorder="0" applyAlignment="0" applyProtection="0"/>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144"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93"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315" fillId="0" borderId="179" applyNumberFormat="0" applyAlignment="0" applyProtection="0"/>
    <xf numFmtId="0" fontId="316"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9" applyNumberFormat="0" applyProtection="0">
      <alignment horizontal="lef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0" fillId="0" borderId="0" applyNumberFormat="0" applyFill="0" applyBorder="0" applyProtection="0">
      <alignment horizontal="right" vertical="top"/>
    </xf>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6" fillId="0" borderId="111" applyNumberFormat="0" applyFill="0" applyAlignment="0" applyProtection="0">
      <alignment vertical="top"/>
    </xf>
    <xf numFmtId="0" fontId="316" fillId="0" borderId="111" applyNumberFormat="0" applyFill="0" applyAlignment="0" applyProtection="0">
      <alignment vertical="top"/>
    </xf>
    <xf numFmtId="355"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83" fontId="321"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lignment horizontal="centerContinuous"/>
    </xf>
    <xf numFmtId="0" fontId="10" fillId="0" borderId="0"/>
    <xf numFmtId="0" fontId="10" fillId="0" borderId="0"/>
    <xf numFmtId="3" fontId="208" fillId="0" borderId="138">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57" fontId="327" fillId="0" borderId="0">
      <protection locked="0"/>
    </xf>
    <xf numFmtId="357"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6"/>
    <xf numFmtId="0" fontId="10" fillId="0" borderId="0"/>
    <xf numFmtId="0" fontId="330" fillId="0" borderId="106"/>
    <xf numFmtId="0" fontId="10" fillId="0" borderId="0"/>
    <xf numFmtId="0" fontId="330" fillId="0" borderId="106"/>
    <xf numFmtId="0" fontId="10" fillId="0" borderId="0"/>
    <xf numFmtId="0" fontId="330" fillId="0" borderId="106"/>
    <xf numFmtId="0" fontId="330" fillId="0" borderId="106"/>
    <xf numFmtId="252" fontId="252"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8"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0" fillId="0" borderId="185">
      <alignment horizontal="right"/>
    </xf>
    <xf numFmtId="0" fontId="271"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3" fillId="69" borderId="0">
      <alignment horizontal="center"/>
    </xf>
    <xf numFmtId="0" fontId="103" fillId="69" borderId="0">
      <alignment horizontal="center"/>
    </xf>
    <xf numFmtId="3" fontId="208" fillId="0" borderId="138">
      <alignment vertical="center"/>
    </xf>
    <xf numFmtId="0" fontId="331" fillId="104" borderId="0" applyNumberFormat="0" applyBorder="0"/>
    <xf numFmtId="0" fontId="184" fillId="0" borderId="187" applyNumberFormat="0" applyFont="0" applyFill="0" applyAlignment="0"/>
    <xf numFmtId="0" fontId="332"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78" fillId="0" borderId="63" applyNumberFormat="0" applyBorder="0">
      <protection locked="0"/>
    </xf>
    <xf numFmtId="37" fontId="333" fillId="111" borderId="0"/>
    <xf numFmtId="37" fontId="159" fillId="150" borderId="127" applyNumberFormat="0" applyAlignment="0" applyProtection="0"/>
    <xf numFmtId="0" fontId="2" fillId="0" borderId="0" applyNumberFormat="0" applyFont="0" applyFill="0" applyBorder="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 fontId="208" fillId="0" borderId="138">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7"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11">
      <alignment horizontal="center"/>
    </xf>
    <xf numFmtId="171" fontId="2" fillId="0" borderId="0" applyNumberFormat="0" applyFont="0" applyBorder="0" applyAlignment="0">
      <protection locked="0"/>
    </xf>
    <xf numFmtId="2" fontId="333" fillId="111" borderId="0" applyNumberFormat="0" applyFill="0" applyBorder="0" applyAlignment="0" applyProtection="0"/>
    <xf numFmtId="358"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44" fontId="2" fillId="0" borderId="0"/>
    <xf numFmtId="2" fontId="232"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73" fontId="338"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360" fontId="2" fillId="0" borderId="0" applyFont="0" applyFill="0" applyBorder="0" applyAlignment="0" applyProtection="0"/>
    <xf numFmtId="361" fontId="253"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0"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8">
      <alignment vertical="center"/>
    </xf>
    <xf numFmtId="0" fontId="308" fillId="0" borderId="0" applyProtection="0">
      <alignment horizontal="center"/>
    </xf>
    <xf numFmtId="0" fontId="10" fillId="0" borderId="0"/>
    <xf numFmtId="3" fontId="208" fillId="0" borderId="138">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8">
      <alignment vertical="center"/>
    </xf>
    <xf numFmtId="0" fontId="45" fillId="0" borderId="0" applyNumberFormat="0" applyFill="0" applyBorder="0" applyProtection="0">
      <alignment horizontal="left"/>
    </xf>
    <xf numFmtId="337"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63" fontId="103" fillId="0" borderId="0"/>
    <xf numFmtId="363" fontId="103"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45" fillId="0" borderId="188" applyNumberFormat="0"/>
    <xf numFmtId="14" fontId="159" fillId="0" borderId="0" applyFont="0" applyFill="0" applyBorder="0" applyProtection="0"/>
    <xf numFmtId="16" fontId="159" fillId="0" borderId="0" applyFont="0" applyFill="0" applyBorder="0" applyProtection="0"/>
    <xf numFmtId="3" fontId="208" fillId="0" borderId="138">
      <alignment vertical="center"/>
    </xf>
    <xf numFmtId="364" fontId="342"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14" fontId="344" fillId="0" borderId="0" applyFont="0" applyFill="0" applyBorder="0" applyAlignment="0" applyProtection="0"/>
    <xf numFmtId="215" fontId="344" fillId="0" borderId="0" applyFont="0" applyFill="0" applyBorder="0" applyAlignment="0" applyProtection="0"/>
    <xf numFmtId="213" fontId="344" fillId="0" borderId="0" applyFont="0" applyFill="0" applyBorder="0" applyAlignment="0" applyProtection="0"/>
    <xf numFmtId="216"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5"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6" fillId="69" borderId="194" applyNumberFormat="0" applyFill="0" applyBorder="0" applyAlignment="0" applyProtection="0">
      <alignment horizontal="left"/>
    </xf>
    <xf numFmtId="0" fontId="1" fillId="0" borderId="0"/>
    <xf numFmtId="0" fontId="173" fillId="0" borderId="199"/>
    <xf numFmtId="250" fontId="175"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82" fillId="108" borderId="201" applyNumberFormat="0" applyAlignment="0" applyProtection="0"/>
    <xf numFmtId="0" fontId="182" fillId="108" borderId="201" applyNumberFormat="0" applyAlignment="0" applyProtection="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200" fillId="0" borderId="190"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9" applyNumberFormat="0" applyFont="0" applyFill="0" applyAlignment="0" applyProtection="0"/>
    <xf numFmtId="0" fontId="148" fillId="0" borderId="199"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3" fillId="0" borderId="194" applyBorder="0"/>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vertical="center"/>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207" fontId="208"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1" fillId="0" borderId="0" applyFont="0" applyFill="0" applyBorder="0" applyAlignment="0" applyProtection="0">
      <alignment horizontal="righ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1" fillId="120" borderId="195" applyNumberFormat="0" applyBorder="0" applyAlignment="0">
      <alignment horizontal="center"/>
      <protection locked="0"/>
    </xf>
    <xf numFmtId="0" fontId="231" fillId="120" borderId="195" applyNumberFormat="0" applyBorder="0" applyAlignment="0">
      <alignment horizontal="center"/>
      <protection locked="0"/>
    </xf>
    <xf numFmtId="3" fontId="232"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2" fontId="232"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59" fillId="0" borderId="200" applyBorder="0"/>
    <xf numFmtId="259" fontId="227"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2" fillId="107" borderId="195" applyNumberFormat="0" applyBorder="0" applyAlignment="0">
      <protection locked="0"/>
    </xf>
    <xf numFmtId="3" fontId="208" fillId="0" borderId="138">
      <alignment vertical="center"/>
    </xf>
    <xf numFmtId="37" fontId="200" fillId="0" borderId="0" applyNumberFormat="0" applyFill="0" applyAlignment="0"/>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2" fillId="132" borderId="196">
      <alignment horizontal="center" vertical="top"/>
    </xf>
    <xf numFmtId="0" fontId="282"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3" fillId="70" borderId="202"/>
    <xf numFmtId="0" fontId="283"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2" fillId="132" borderId="197">
      <alignment horizontal="center" vertical="center"/>
    </xf>
    <xf numFmtId="0" fontId="282" fillId="132" borderId="197">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7">
      <alignment horizontal="center" vertical="center"/>
    </xf>
    <xf numFmtId="0" fontId="282" fillId="104" borderId="197">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5"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2" fillId="134" borderId="200" applyNumberFormat="0" applyBorder="0" applyAlignment="0" applyProtection="0">
      <alignment horizontal="center"/>
      <protection hidden="1"/>
    </xf>
    <xf numFmtId="3" fontId="286" fillId="57" borderId="195" applyNumberFormat="0" applyBorder="0" applyAlignment="0" applyProtection="0">
      <protection hidden="1"/>
    </xf>
    <xf numFmtId="3" fontId="287"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59"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6"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2" fillId="0" borderId="200" applyNumberFormat="0" applyFill="0" applyBorder="0" applyAlignment="0" applyProtection="0">
      <alignment horizontal="center"/>
      <protection locked="0"/>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4" fillId="0" borderId="194" applyFill="0" applyBorder="0" applyProtection="0">
      <alignment horizontal="left" vertical="top"/>
    </xf>
    <xf numFmtId="0" fontId="184" fillId="131" borderId="206" applyNumberFormat="0" applyFont="0">
      <alignment horizontal="center" vertical="center"/>
    </xf>
    <xf numFmtId="356" fontId="45" fillId="68" borderId="202" applyNumberFormat="0" applyBorder="0" applyAlignment="0">
      <alignment horizontal="right"/>
    </xf>
    <xf numFmtId="0" fontId="330" fillId="0" borderId="192"/>
    <xf numFmtId="0" fontId="330" fillId="0" borderId="192"/>
    <xf numFmtId="0" fontId="330" fillId="0" borderId="192"/>
    <xf numFmtId="0" fontId="330" fillId="0" borderId="192"/>
    <xf numFmtId="0" fontId="330"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332" fillId="0" borderId="202" applyNumberFormat="0" applyFill="0" applyBorder="0" applyAlignment="0" applyProtection="0">
      <alignment horizontal="center"/>
      <protection locked="0"/>
    </xf>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2" fillId="69" borderId="195" applyBorder="0" applyAlignment="0"/>
    <xf numFmtId="173" fontId="338" fillId="69" borderId="194">
      <alignment horizontal="center"/>
    </xf>
    <xf numFmtId="0" fontId="345" fillId="0" borderId="0" applyNumberFormat="0" applyFill="0" applyBorder="0" applyAlignment="0" applyProtection="0"/>
    <xf numFmtId="0" fontId="1" fillId="0" borderId="0"/>
    <xf numFmtId="0" fontId="1" fillId="0" borderId="0"/>
  </cellStyleXfs>
  <cellXfs count="833">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8" fontId="2" fillId="0" borderId="3" xfId="0" applyNumberFormat="1" applyFont="1" applyBorder="1" applyAlignment="1" applyProtection="1">
      <alignment vertical="center" wrapText="1"/>
      <protection locked="0"/>
    </xf>
    <xf numFmtId="198" fontId="84" fillId="0" borderId="3" xfId="0" applyNumberFormat="1" applyFont="1" applyBorder="1" applyAlignment="1" applyProtection="1">
      <alignment vertical="center" wrapText="1"/>
      <protection locked="0"/>
    </xf>
    <xf numFmtId="198" fontId="84" fillId="0" borderId="19" xfId="0" applyNumberFormat="1" applyFont="1" applyBorder="1" applyAlignment="1" applyProtection="1">
      <alignment vertical="center" wrapText="1"/>
      <protection locked="0"/>
    </xf>
    <xf numFmtId="198" fontId="2" fillId="2" borderId="3" xfId="0" applyNumberFormat="1" applyFont="1" applyFill="1" applyBorder="1" applyAlignment="1" applyProtection="1">
      <alignment vertical="center"/>
      <protection locked="0"/>
    </xf>
    <xf numFmtId="198" fontId="87" fillId="2" borderId="3" xfId="0" applyNumberFormat="1" applyFont="1" applyFill="1" applyBorder="1" applyAlignment="1" applyProtection="1">
      <alignment vertical="center"/>
      <protection locked="0"/>
    </xf>
    <xf numFmtId="198"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4" fillId="0" borderId="58" xfId="0" applyNumberFormat="1" applyFont="1" applyBorder="1" applyAlignment="1">
      <alignment horizontal="center"/>
    </xf>
    <xf numFmtId="174" fontId="84" fillId="0" borderId="61" xfId="0" applyNumberFormat="1" applyFont="1" applyBorder="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198"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8"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8" fontId="84" fillId="0" borderId="18" xfId="0" applyNumberFormat="1" applyFont="1" applyBorder="1"/>
    <xf numFmtId="198" fontId="84" fillId="0" borderId="19" xfId="0" applyNumberFormat="1" applyFont="1" applyBorder="1"/>
    <xf numFmtId="198" fontId="84" fillId="35" borderId="52" xfId="0" applyNumberFormat="1" applyFont="1" applyFill="1" applyBorder="1"/>
    <xf numFmtId="0" fontId="45" fillId="3" borderId="23" xfId="16" applyFont="1" applyFill="1" applyBorder="1" applyProtection="1">
      <protection locked="0"/>
    </xf>
    <xf numFmtId="198" fontId="84" fillId="35" borderId="21" xfId="0" applyNumberFormat="1" applyFont="1" applyFill="1" applyBorder="1"/>
    <xf numFmtId="198" fontId="84" fillId="35" borderId="23" xfId="0" applyNumberFormat="1" applyFont="1" applyFill="1" applyBorder="1"/>
    <xf numFmtId="198" fontId="84" fillId="35"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1"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8"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8" fontId="84" fillId="35" borderId="17" xfId="0" applyNumberFormat="1" applyFont="1" applyFill="1" applyBorder="1" applyAlignment="1">
      <alignment horizontal="center" vertical="center"/>
    </xf>
    <xf numFmtId="198" fontId="84" fillId="0" borderId="19" xfId="0" applyNumberFormat="1" applyFont="1" applyBorder="1" applyAlignment="1">
      <alignment wrapText="1"/>
    </xf>
    <xf numFmtId="198" fontId="84" fillId="35" borderId="19" xfId="0" applyNumberFormat="1" applyFont="1" applyFill="1" applyBorder="1" applyAlignment="1">
      <alignment horizontal="center" vertical="center" wrapText="1"/>
    </xf>
    <xf numFmtId="198" fontId="84" fillId="35" borderId="23" xfId="0" applyNumberFormat="1" applyFont="1" applyFill="1" applyBorder="1" applyAlignment="1">
      <alignment horizontal="center" vertical="center" wrapText="1"/>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2" fillId="0" borderId="0" xfId="11" applyFont="1"/>
    <xf numFmtId="0" fontId="93"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198"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8" fontId="3" fillId="0" borderId="3" xfId="0" applyNumberFormat="1" applyFont="1" applyBorder="1"/>
    <xf numFmtId="198" fontId="3" fillId="0" borderId="8" xfId="0" applyNumberFormat="1" applyFont="1" applyBorder="1"/>
    <xf numFmtId="198"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74" fontId="84" fillId="0" borderId="3" xfId="0" applyNumberFormat="1" applyFont="1" applyBorder="1"/>
    <xf numFmtId="174" fontId="84" fillId="35" borderId="22" xfId="0" applyNumberFormat="1" applyFont="1" applyFill="1" applyBorder="1"/>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8" fontId="2" fillId="0" borderId="3" xfId="0" applyNumberFormat="1" applyFont="1" applyBorder="1" applyAlignment="1" applyProtection="1">
      <alignment horizontal="right" vertical="center" wrapText="1"/>
      <protection locked="0"/>
    </xf>
    <xf numFmtId="198" fontId="45"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8"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1" xfId="5" applyNumberFormat="1" applyFont="1" applyBorder="1" applyAlignment="1" applyProtection="1">
      <alignment horizontal="left" vertical="center"/>
      <protection locked="0"/>
    </xf>
    <xf numFmtId="0" fontId="100"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1" fillId="35" borderId="8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8" fillId="0" borderId="99" xfId="0" applyFont="1" applyBorder="1" applyAlignment="1">
      <alignment horizontal="left" vertical="center" wrapText="1"/>
    </xf>
    <xf numFmtId="10" fontId="94"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98"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0"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1" fillId="35" borderId="99" xfId="0" applyNumberFormat="1" applyFont="1" applyFill="1" applyBorder="1" applyAlignment="1">
      <alignment vertical="center" wrapText="1"/>
    </xf>
    <xf numFmtId="3" fontId="101" fillId="0" borderId="99" xfId="0" applyNumberFormat="1" applyFont="1" applyBorder="1" applyAlignment="1">
      <alignment vertical="center" wrapText="1"/>
    </xf>
    <xf numFmtId="3" fontId="101" fillId="35" borderId="100" xfId="0" applyNumberFormat="1" applyFont="1" applyFill="1" applyBorder="1" applyAlignment="1">
      <alignment vertical="center" wrapText="1"/>
    </xf>
    <xf numFmtId="3" fontId="101" fillId="0" borderId="100" xfId="0" applyNumberFormat="1" applyFont="1" applyBorder="1" applyAlignment="1">
      <alignment vertical="center" wrapText="1"/>
    </xf>
    <xf numFmtId="3" fontId="101" fillId="35" borderId="24" xfId="0" applyNumberFormat="1" applyFont="1" applyFill="1" applyBorder="1" applyAlignment="1">
      <alignment vertical="center" wrapText="1"/>
    </xf>
    <xf numFmtId="3" fontId="101" fillId="35" borderId="84" xfId="0" applyNumberFormat="1" applyFont="1" applyFill="1" applyBorder="1" applyAlignment="1">
      <alignment vertical="center" wrapText="1"/>
    </xf>
    <xf numFmtId="3" fontId="101" fillId="0" borderId="84" xfId="0" applyNumberFormat="1" applyFont="1" applyBorder="1" applyAlignment="1">
      <alignment vertical="center" wrapText="1"/>
    </xf>
    <xf numFmtId="3" fontId="101"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7" fillId="0" borderId="99" xfId="0" applyFont="1" applyBorder="1" applyAlignment="1">
      <alignment horizontal="left" wrapText="1" indent="2"/>
    </xf>
    <xf numFmtId="176" fontId="9" fillId="36" borderId="99" xfId="20" applyBorder="1"/>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7" fillId="3" borderId="63" xfId="0" applyFont="1" applyFill="1" applyBorder="1" applyAlignment="1">
      <alignment horizontal="left"/>
    </xf>
    <xf numFmtId="0" fontId="107"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7"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2" fillId="2" borderId="97" xfId="0" applyNumberFormat="1" applyFont="1" applyFill="1" applyBorder="1" applyAlignment="1" applyProtection="1">
      <alignment vertical="center"/>
      <protection locked="0"/>
    </xf>
    <xf numFmtId="198" fontId="87" fillId="2" borderId="97" xfId="0" applyNumberFormat="1" applyFont="1" applyFill="1" applyBorder="1" applyAlignment="1" applyProtection="1">
      <alignment vertical="center"/>
      <protection locked="0"/>
    </xf>
    <xf numFmtId="198" fontId="87" fillId="2" borderId="91" xfId="0" applyNumberFormat="1" applyFont="1" applyFill="1" applyBorder="1" applyAlignment="1" applyProtection="1">
      <alignment vertical="center"/>
      <protection locked="0"/>
    </xf>
    <xf numFmtId="0" fontId="108" fillId="0" borderId="0" xfId="11" applyFont="1"/>
    <xf numFmtId="0" fontId="110" fillId="0" borderId="0" xfId="11" applyFont="1"/>
    <xf numFmtId="0" fontId="109" fillId="0" borderId="0" xfId="0" applyFont="1"/>
    <xf numFmtId="0" fontId="111" fillId="0" borderId="68" xfId="0" applyFont="1" applyBorder="1" applyAlignment="1">
      <alignment horizontal="left" vertical="center" wrapText="1"/>
    </xf>
    <xf numFmtId="0" fontId="6" fillId="0" borderId="114" xfId="17" applyBorder="1" applyAlignment="1" applyProtection="1"/>
    <xf numFmtId="0" fontId="109"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0" fillId="3" borderId="114" xfId="20954" applyFont="1" applyFill="1" applyBorder="1" applyAlignment="1">
      <alignment horizontal="left" vertical="center" wrapText="1"/>
    </xf>
    <xf numFmtId="0" fontId="121" fillId="0" borderId="114" xfId="20954" applyFont="1" applyBorder="1" applyAlignment="1">
      <alignment horizontal="left" vertical="center" wrapText="1" indent="1"/>
    </xf>
    <xf numFmtId="0" fontId="122" fillId="3" borderId="124" xfId="0" applyFont="1" applyFill="1" applyBorder="1" applyAlignment="1">
      <alignment horizontal="left" vertical="center" wrapText="1"/>
    </xf>
    <xf numFmtId="0" fontId="121"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122" fillId="0" borderId="124" xfId="0" applyFont="1" applyBorder="1" applyAlignment="1">
      <alignment horizontal="left"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indent="1"/>
    </xf>
    <xf numFmtId="0" fontId="123" fillId="3" borderId="124" xfId="0" applyFont="1" applyFill="1" applyBorder="1" applyAlignment="1">
      <alignment horizontal="left" vertical="center" wrapText="1" indent="1"/>
    </xf>
    <xf numFmtId="0" fontId="122" fillId="3" borderId="125" xfId="0"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2" fillId="0" borderId="114" xfId="0" applyFont="1" applyBorder="1" applyAlignment="1">
      <alignment horizontal="left" vertical="center" wrapText="1"/>
    </xf>
    <xf numFmtId="0" fontId="124" fillId="0" borderId="114" xfId="20954" applyFont="1" applyBorder="1" applyAlignment="1">
      <alignment horizontal="center" vertical="center" wrapText="1"/>
    </xf>
    <xf numFmtId="0" fontId="122" fillId="3" borderId="126" xfId="0" applyFont="1" applyFill="1" applyBorder="1" applyAlignment="1">
      <alignment horizontal="left" vertical="center" wrapText="1"/>
    </xf>
    <xf numFmtId="0" fontId="0" fillId="0" borderId="127" xfId="0" applyBorder="1" applyAlignment="1">
      <alignment horizontal="center"/>
    </xf>
    <xf numFmtId="0" fontId="121" fillId="3" borderId="127" xfId="20954" applyFont="1" applyFill="1" applyBorder="1" applyAlignment="1">
      <alignment horizontal="left" vertical="center" wrapText="1" indent="1"/>
    </xf>
    <xf numFmtId="0" fontId="121" fillId="3" borderId="124" xfId="0" applyFont="1" applyFill="1" applyBorder="1" applyAlignment="1">
      <alignment horizontal="left" vertical="center" wrapText="1" indent="1"/>
    </xf>
    <xf numFmtId="0" fontId="121" fillId="0" borderId="127" xfId="20954" applyFont="1" applyBorder="1" applyAlignment="1">
      <alignment horizontal="left" vertical="center" wrapText="1" indent="1"/>
    </xf>
    <xf numFmtId="0" fontId="122" fillId="0" borderId="127" xfId="20954" applyFont="1" applyBorder="1" applyAlignment="1">
      <alignment horizontal="left" vertical="center" wrapText="1"/>
    </xf>
    <xf numFmtId="0" fontId="122" fillId="0" borderId="127" xfId="0" applyFont="1" applyBorder="1" applyAlignment="1">
      <alignment vertical="center" wrapText="1"/>
    </xf>
    <xf numFmtId="0" fontId="124" fillId="0" borderId="127" xfId="20954" applyFont="1" applyBorder="1" applyAlignment="1">
      <alignment horizontal="center" vertical="center" wrapText="1"/>
    </xf>
    <xf numFmtId="0" fontId="122" fillId="3" borderId="127" xfId="20954" applyFont="1" applyFill="1" applyBorder="1" applyAlignment="1">
      <alignment horizontal="left" vertical="center" wrapText="1"/>
    </xf>
    <xf numFmtId="0" fontId="122"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2" fillId="0" borderId="132" xfId="0" applyFont="1" applyBorder="1" applyAlignment="1">
      <alignment horizontal="justify" vertical="center" wrapText="1"/>
    </xf>
    <xf numFmtId="0" fontId="121" fillId="0" borderId="124" xfId="0" applyFont="1" applyBorder="1" applyAlignment="1">
      <alignment horizontal="left" vertical="center" wrapText="1" indent="1"/>
    </xf>
    <xf numFmtId="0" fontId="121" fillId="0" borderId="125" xfId="0" applyFont="1" applyBorder="1" applyAlignment="1">
      <alignment horizontal="left" vertical="center" wrapText="1" indent="1"/>
    </xf>
    <xf numFmtId="0" fontId="122" fillId="0" borderId="124" xfId="0" applyFont="1" applyBorder="1" applyAlignment="1">
      <alignment horizontal="justify" vertical="center" wrapText="1"/>
    </xf>
    <xf numFmtId="0" fontId="120" fillId="0" borderId="124" xfId="0" applyFont="1" applyBorder="1" applyAlignment="1">
      <alignment horizontal="justify" vertical="center" wrapText="1"/>
    </xf>
    <xf numFmtId="0" fontId="122" fillId="3" borderId="124" xfId="0" applyFont="1" applyFill="1" applyBorder="1" applyAlignment="1">
      <alignment horizontal="justify" vertical="center" wrapText="1"/>
    </xf>
    <xf numFmtId="0" fontId="122" fillId="0" borderId="125" xfId="0" applyFont="1" applyBorder="1" applyAlignment="1">
      <alignment horizontal="justify" vertical="center" wrapText="1"/>
    </xf>
    <xf numFmtId="0" fontId="122" fillId="0" borderId="126" xfId="0" applyFont="1" applyBorder="1" applyAlignment="1">
      <alignment horizontal="justify" vertical="center" wrapText="1"/>
    </xf>
    <xf numFmtId="0" fontId="120" fillId="0" borderId="124" xfId="0" applyFont="1" applyBorder="1" applyAlignment="1">
      <alignment vertical="center" wrapText="1"/>
    </xf>
    <xf numFmtId="0" fontId="121" fillId="0" borderId="124" xfId="0" applyFont="1" applyBorder="1" applyAlignment="1">
      <alignment horizontal="left" vertical="center" wrapText="1"/>
    </xf>
    <xf numFmtId="0" fontId="122" fillId="0" borderId="133" xfId="0" applyFont="1" applyBorder="1" applyAlignment="1">
      <alignment vertical="center" wrapText="1"/>
    </xf>
    <xf numFmtId="0" fontId="122"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2" fillId="0" borderId="0" xfId="0" applyNumberFormat="1" applyFont="1" applyAlignment="1">
      <alignment horizontal="right"/>
    </xf>
    <xf numFmtId="171" fontId="84" fillId="0" borderId="80" xfId="7" applyFont="1" applyFill="1" applyBorder="1" applyAlignment="1">
      <alignment horizontal="center" vertical="center"/>
    </xf>
    <xf numFmtId="171" fontId="84" fillId="0" borderId="127" xfId="7" applyFont="1" applyFill="1" applyBorder="1" applyAlignment="1">
      <alignment horizontal="center" vertical="center"/>
    </xf>
    <xf numFmtId="0" fontId="121" fillId="3" borderId="125" xfId="0" applyFont="1" applyFill="1" applyBorder="1" applyAlignment="1">
      <alignment horizontal="left" vertical="center" wrapText="1" indent="1"/>
    </xf>
    <xf numFmtId="0" fontId="121"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1" fillId="0" borderId="127" xfId="0" applyFont="1" applyBorder="1" applyAlignment="1">
      <alignment horizontal="left" vertical="center" wrapText="1" indent="1"/>
    </xf>
    <xf numFmtId="0" fontId="122" fillId="3" borderId="127" xfId="0" applyFont="1" applyFill="1" applyBorder="1" applyAlignment="1">
      <alignment horizontal="left" vertical="center" wrapText="1"/>
    </xf>
    <xf numFmtId="0" fontId="123" fillId="3" borderId="127" xfId="0" applyFont="1" applyFill="1" applyBorder="1" applyAlignment="1">
      <alignment horizontal="left" vertical="center" wrapText="1" indent="1"/>
    </xf>
    <xf numFmtId="0" fontId="125"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2" fillId="0" borderId="127" xfId="0" applyFont="1" applyBorder="1"/>
    <xf numFmtId="49" fontId="114" fillId="0" borderId="127" xfId="5" applyNumberFormat="1" applyFont="1" applyBorder="1" applyAlignment="1" applyProtection="1">
      <alignment horizontal="right" vertical="center"/>
      <protection locked="0"/>
    </xf>
    <xf numFmtId="0" fontId="113" fillId="3" borderId="127" xfId="13" applyFont="1" applyFill="1" applyBorder="1" applyAlignment="1" applyProtection="1">
      <alignment horizontal="left" vertical="center" wrapText="1"/>
      <protection locked="0"/>
    </xf>
    <xf numFmtId="49" fontId="113" fillId="3" borderId="127" xfId="5" applyNumberFormat="1" applyFont="1" applyFill="1" applyBorder="1" applyAlignment="1" applyProtection="1">
      <alignment horizontal="right" vertical="center"/>
      <protection locked="0"/>
    </xf>
    <xf numFmtId="0" fontId="113" fillId="0" borderId="127" xfId="13" applyFont="1" applyBorder="1" applyAlignment="1" applyProtection="1">
      <alignment horizontal="left" vertical="center" wrapText="1"/>
      <protection locked="0"/>
    </xf>
    <xf numFmtId="49" fontId="113" fillId="0" borderId="127" xfId="5" applyNumberFormat="1" applyFont="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0" fontId="112" fillId="0" borderId="127" xfId="0" applyFont="1" applyBorder="1" applyAlignment="1">
      <alignment horizontal="center" vertical="center" wrapText="1"/>
    </xf>
    <xf numFmtId="14" fontId="109" fillId="0" borderId="0" xfId="0" applyNumberFormat="1" applyFont="1"/>
    <xf numFmtId="171" fontId="94" fillId="0" borderId="0" xfId="7" applyFont="1"/>
    <xf numFmtId="0" fontId="109" fillId="0" borderId="0" xfId="0" applyFont="1" applyAlignment="1">
      <alignment wrapText="1"/>
    </xf>
    <xf numFmtId="0" fontId="108" fillId="0" borderId="127" xfId="0" applyFont="1" applyBorder="1"/>
    <xf numFmtId="0" fontId="108" fillId="0" borderId="127" xfId="0" applyFont="1" applyBorder="1" applyAlignment="1">
      <alignment horizontal="left" indent="8"/>
    </xf>
    <xf numFmtId="0" fontId="108" fillId="0" borderId="127" xfId="0" applyFont="1" applyBorder="1" applyAlignment="1">
      <alignment wrapText="1"/>
    </xf>
    <xf numFmtId="0" fontId="112" fillId="0" borderId="0" xfId="0" applyFont="1"/>
    <xf numFmtId="0" fontId="111" fillId="0" borderId="127" xfId="0" applyFont="1" applyBorder="1"/>
    <xf numFmtId="49" fontId="114" fillId="0" borderId="127" xfId="5" applyNumberFormat="1" applyFont="1" applyBorder="1" applyAlignment="1" applyProtection="1">
      <alignment horizontal="right" vertical="center" wrapText="1"/>
      <protection locked="0"/>
    </xf>
    <xf numFmtId="49" fontId="113" fillId="3" borderId="127" xfId="5" applyNumberFormat="1" applyFont="1" applyFill="1" applyBorder="1" applyAlignment="1" applyProtection="1">
      <alignment horizontal="right" vertical="center" wrapText="1"/>
      <protection locked="0"/>
    </xf>
    <xf numFmtId="49" fontId="113" fillId="0" borderId="127" xfId="5" applyNumberFormat="1" applyFont="1" applyBorder="1" applyAlignment="1" applyProtection="1">
      <alignment horizontal="right" vertical="center" wrapText="1"/>
      <protection locked="0"/>
    </xf>
    <xf numFmtId="0" fontId="108" fillId="0" borderId="127"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127"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7" xfId="0" applyFont="1" applyBorder="1" applyAlignment="1">
      <alignment horizontal="left" vertical="center" wrapText="1"/>
    </xf>
    <xf numFmtId="0" fontId="111" fillId="0" borderId="127" xfId="0" applyFont="1" applyBorder="1" applyAlignment="1">
      <alignment horizontal="left" wrapText="1" indent="1"/>
    </xf>
    <xf numFmtId="0" fontId="111" fillId="0" borderId="127" xfId="0" applyFont="1" applyBorder="1" applyAlignment="1">
      <alignment horizontal="left" vertical="center" indent="1"/>
    </xf>
    <xf numFmtId="0" fontId="109" fillId="0" borderId="127" xfId="0" applyFont="1" applyBorder="1"/>
    <xf numFmtId="0" fontId="108" fillId="0" borderId="127" xfId="0" applyFont="1" applyBorder="1" applyAlignment="1">
      <alignment horizontal="left" wrapText="1" indent="1"/>
    </xf>
    <xf numFmtId="0" fontId="108" fillId="0" borderId="127" xfId="0" applyFont="1" applyBorder="1" applyAlignment="1">
      <alignment horizontal="left" indent="1"/>
    </xf>
    <xf numFmtId="0" fontId="108" fillId="0" borderId="127" xfId="0" applyFont="1" applyBorder="1" applyAlignment="1">
      <alignment horizontal="left" wrapText="1" indent="4"/>
    </xf>
    <xf numFmtId="0" fontId="108" fillId="0" borderId="127" xfId="0" applyFont="1" applyBorder="1" applyAlignment="1">
      <alignment horizontal="left" indent="3"/>
    </xf>
    <xf numFmtId="0" fontId="111" fillId="0" borderId="127" xfId="0" applyFont="1" applyBorder="1" applyAlignment="1">
      <alignment horizontal="left" indent="1"/>
    </xf>
    <xf numFmtId="0" fontId="109" fillId="77" borderId="127" xfId="0" applyFont="1" applyFill="1" applyBorder="1"/>
    <xf numFmtId="0" fontId="112" fillId="0" borderId="7" xfId="0" applyFont="1" applyBorder="1"/>
    <xf numFmtId="0" fontId="109" fillId="0" borderId="127" xfId="0" applyFont="1" applyBorder="1" applyAlignment="1">
      <alignment horizontal="left" wrapText="1" indent="2"/>
    </xf>
    <xf numFmtId="0" fontId="109" fillId="0" borderId="127" xfId="0" applyFont="1" applyBorder="1" applyAlignment="1">
      <alignment horizontal="left" wrapText="1"/>
    </xf>
    <xf numFmtId="0" fontId="108" fillId="0" borderId="127"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106" xfId="0" applyFont="1" applyBorder="1" applyAlignment="1">
      <alignment horizontal="center" vertical="center" wrapText="1"/>
    </xf>
    <xf numFmtId="0" fontId="108" fillId="0" borderId="130" xfId="0" applyFont="1" applyBorder="1" applyAlignment="1">
      <alignment horizontal="center" vertical="center" wrapText="1"/>
    </xf>
    <xf numFmtId="0" fontId="108" fillId="0" borderId="107" xfId="0" applyFont="1" applyBorder="1" applyAlignment="1">
      <alignment horizontal="center" vertical="center" wrapText="1"/>
    </xf>
    <xf numFmtId="49" fontId="108" fillId="0" borderId="23" xfId="0" applyNumberFormat="1" applyFont="1" applyBorder="1" applyAlignment="1">
      <alignment horizontal="left" wrapText="1" indent="1"/>
    </xf>
    <xf numFmtId="0" fontId="108" fillId="0" borderId="21" xfId="0" applyFont="1" applyBorder="1" applyAlignment="1">
      <alignment horizontal="left" wrapText="1" indent="1"/>
    </xf>
    <xf numFmtId="49" fontId="108" fillId="0" borderId="81" xfId="0" applyNumberFormat="1" applyFont="1" applyBorder="1" applyAlignment="1">
      <alignment horizontal="left" wrapText="1" indent="1"/>
    </xf>
    <xf numFmtId="0" fontId="108" fillId="0" borderId="18" xfId="0" applyFont="1" applyBorder="1" applyAlignment="1">
      <alignment horizontal="left" wrapText="1" indent="1"/>
    </xf>
    <xf numFmtId="49" fontId="108" fillId="0" borderId="18" xfId="0" applyNumberFormat="1" applyFont="1" applyBorder="1" applyAlignment="1">
      <alignment horizontal="left" wrapText="1" indent="3"/>
    </xf>
    <xf numFmtId="49" fontId="108" fillId="0" borderId="81" xfId="0" applyNumberFormat="1" applyFont="1" applyBorder="1" applyAlignment="1">
      <alignment horizontal="left" wrapText="1" indent="3"/>
    </xf>
    <xf numFmtId="49" fontId="108" fillId="0" borderId="18" xfId="0" applyNumberFormat="1" applyFont="1" applyBorder="1" applyAlignment="1">
      <alignment horizontal="left" wrapText="1" indent="2"/>
    </xf>
    <xf numFmtId="49" fontId="108" fillId="0" borderId="81" xfId="0" applyNumberFormat="1" applyFont="1" applyBorder="1" applyAlignment="1">
      <alignment horizontal="left" wrapText="1" indent="2"/>
    </xf>
    <xf numFmtId="49" fontId="108" fillId="0" borderId="81" xfId="0" applyNumberFormat="1" applyFont="1" applyBorder="1" applyAlignment="1">
      <alignment horizontal="left" vertical="top" wrapText="1" indent="2"/>
    </xf>
    <xf numFmtId="49" fontId="108" fillId="0" borderId="81" xfId="0" applyNumberFormat="1" applyFont="1" applyBorder="1" applyAlignment="1">
      <alignment horizontal="left" indent="1"/>
    </xf>
    <xf numFmtId="0" fontId="108" fillId="0" borderId="18" xfId="0" applyFont="1" applyBorder="1" applyAlignment="1">
      <alignment horizontal="left" indent="1"/>
    </xf>
    <xf numFmtId="49" fontId="108" fillId="0" borderId="18" xfId="0" applyNumberFormat="1" applyFont="1" applyBorder="1" applyAlignment="1">
      <alignment horizontal="left" indent="1"/>
    </xf>
    <xf numFmtId="49" fontId="108" fillId="0" borderId="18" xfId="0" applyNumberFormat="1" applyFont="1" applyBorder="1" applyAlignment="1">
      <alignment horizontal="left" indent="3"/>
    </xf>
    <xf numFmtId="49" fontId="108" fillId="0" borderId="81" xfId="0" applyNumberFormat="1" applyFont="1" applyBorder="1" applyAlignment="1">
      <alignment horizontal="left" indent="3"/>
    </xf>
    <xf numFmtId="0" fontId="108" fillId="0" borderId="18" xfId="0" applyFont="1" applyBorder="1" applyAlignment="1">
      <alignment horizontal="left" indent="2"/>
    </xf>
    <xf numFmtId="0" fontId="108" fillId="0" borderId="81" xfId="0" applyFont="1" applyBorder="1" applyAlignment="1">
      <alignment horizontal="left" indent="2"/>
    </xf>
    <xf numFmtId="0" fontId="108" fillId="0" borderId="81" xfId="0" applyFont="1" applyBorder="1" applyAlignment="1">
      <alignment horizontal="left" indent="1"/>
    </xf>
    <xf numFmtId="0" fontId="111" fillId="0" borderId="64" xfId="0" applyFont="1" applyBorder="1"/>
    <xf numFmtId="0" fontId="108" fillId="0" borderId="75" xfId="0" applyFont="1" applyBorder="1" applyAlignment="1">
      <alignment horizontal="center" vertical="center" wrapText="1"/>
    </xf>
    <xf numFmtId="0" fontId="108" fillId="0" borderId="81" xfId="0" applyFont="1" applyBorder="1" applyAlignment="1">
      <alignment horizontal="center" vertical="center" wrapText="1"/>
    </xf>
    <xf numFmtId="0" fontId="108" fillId="0" borderId="0" xfId="0" applyFont="1" applyAlignment="1">
      <alignment horizontal="left"/>
    </xf>
    <xf numFmtId="0" fontId="111" fillId="0" borderId="127" xfId="0" applyFont="1" applyBorder="1" applyAlignment="1">
      <alignment horizontal="left" vertical="center" wrapText="1"/>
    </xf>
    <xf numFmtId="0" fontId="113" fillId="0" borderId="0" xfId="0" applyFont="1"/>
    <xf numFmtId="0" fontId="92" fillId="0" borderId="0" xfId="0" applyFont="1" applyAlignment="1">
      <alignment wrapText="1"/>
    </xf>
    <xf numFmtId="0" fontId="113" fillId="0" borderId="127" xfId="0" applyFont="1" applyBorder="1"/>
    <xf numFmtId="0" fontId="111" fillId="0" borderId="127"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22" xfId="0" applyFont="1" applyBorder="1" applyAlignment="1">
      <alignment horizontal="left" vertical="center" wrapText="1" indent="1" readingOrder="1"/>
    </xf>
    <xf numFmtId="0" fontId="129" fillId="0" borderId="127" xfId="0" applyFont="1" applyBorder="1" applyAlignment="1">
      <alignment horizontal="left" indent="3"/>
    </xf>
    <xf numFmtId="0" fontId="111" fillId="0" borderId="127" xfId="0" applyFont="1" applyBorder="1" applyAlignment="1">
      <alignment vertical="center" wrapText="1" readingOrder="1"/>
    </xf>
    <xf numFmtId="0" fontId="129" fillId="0" borderId="127" xfId="0" applyFont="1" applyBorder="1" applyAlignment="1">
      <alignment horizontal="left" indent="2"/>
    </xf>
    <xf numFmtId="0" fontId="113" fillId="0" borderId="131" xfId="0" applyFont="1" applyBorder="1"/>
    <xf numFmtId="0" fontId="108" fillId="0" borderId="123" xfId="0" applyFont="1" applyBorder="1" applyAlignment="1">
      <alignment vertical="center" wrapText="1" readingOrder="1"/>
    </xf>
    <xf numFmtId="0" fontId="129" fillId="0" borderId="131" xfId="0" applyFont="1" applyBorder="1" applyAlignment="1">
      <alignment horizontal="left" indent="2"/>
    </xf>
    <xf numFmtId="0" fontId="108" fillId="0" borderId="122" xfId="0" applyFont="1" applyBorder="1" applyAlignment="1">
      <alignment vertical="center" wrapText="1" readingOrder="1"/>
    </xf>
    <xf numFmtId="0" fontId="108" fillId="0" borderId="121" xfId="0" applyFont="1" applyBorder="1" applyAlignment="1">
      <alignment vertical="center" wrapText="1" readingOrder="1"/>
    </xf>
    <xf numFmtId="0" fontId="129" fillId="0" borderId="7" xfId="0" applyFont="1" applyBorder="1"/>
    <xf numFmtId="174" fontId="130" fillId="79" borderId="57" xfId="0" applyNumberFormat="1" applyFont="1" applyFill="1" applyBorder="1" applyAlignment="1">
      <alignment horizontal="center"/>
    </xf>
    <xf numFmtId="0" fontId="94" fillId="0" borderId="0" xfId="11" applyFont="1"/>
    <xf numFmtId="0" fontId="94" fillId="0" borderId="0" xfId="0" applyFont="1"/>
    <xf numFmtId="14" fontId="3" fillId="0" borderId="0" xfId="0" applyNumberFormat="1" applyFont="1"/>
    <xf numFmtId="0" fontId="131" fillId="0" borderId="0" xfId="11" applyFont="1"/>
    <xf numFmtId="0" fontId="132" fillId="0" borderId="0" xfId="0" applyFont="1"/>
    <xf numFmtId="0" fontId="133" fillId="80" borderId="16" xfId="0" applyFont="1" applyFill="1" applyBorder="1" applyAlignment="1">
      <alignment horizontal="center" vertical="center"/>
    </xf>
    <xf numFmtId="0" fontId="133" fillId="80" borderId="17" xfId="0" applyFont="1" applyFill="1" applyBorder="1" applyAlignment="1">
      <alignment horizontal="center" vertical="center"/>
    </xf>
    <xf numFmtId="0" fontId="133" fillId="81" borderId="127" xfId="0" applyFont="1" applyFill="1" applyBorder="1" applyAlignment="1">
      <alignment horizontal="left" vertical="center"/>
    </xf>
    <xf numFmtId="199" fontId="133" fillId="81" borderId="81" xfId="7" applyNumberFormat="1" applyFont="1" applyFill="1" applyBorder="1" applyAlignment="1">
      <alignment horizontal="left" vertical="center"/>
    </xf>
    <xf numFmtId="49" fontId="135" fillId="0" borderId="127" xfId="0" applyNumberFormat="1" applyFont="1" applyBorder="1" applyAlignment="1">
      <alignment horizontal="left" vertical="center"/>
    </xf>
    <xf numFmtId="199" fontId="135" fillId="0" borderId="81" xfId="7" applyNumberFormat="1" applyFont="1" applyFill="1" applyBorder="1" applyAlignment="1">
      <alignment horizontal="left" vertical="center"/>
    </xf>
    <xf numFmtId="0" fontId="135" fillId="0" borderId="127" xfId="0" applyFont="1" applyBorder="1" applyAlignment="1">
      <alignment horizontal="left" vertical="center"/>
    </xf>
    <xf numFmtId="0" fontId="133" fillId="0" borderId="127" xfId="0" applyFont="1" applyBorder="1" applyAlignment="1">
      <alignment horizontal="left" vertical="center"/>
    </xf>
    <xf numFmtId="10" fontId="94" fillId="0" borderId="81" xfId="0" applyNumberFormat="1" applyFont="1" applyBorder="1" applyAlignment="1">
      <alignment horizontal="right" vertical="center" wrapText="1"/>
    </xf>
    <xf numFmtId="0" fontId="137" fillId="82" borderId="22" xfId="0" applyFont="1" applyFill="1" applyBorder="1" applyAlignment="1">
      <alignment horizontal="left" vertical="center"/>
    </xf>
    <xf numFmtId="10" fontId="131" fillId="83" borderId="23"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5"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1" fillId="81" borderId="127" xfId="0" applyFont="1" applyFill="1" applyBorder="1" applyAlignment="1">
      <alignment horizontal="left" vertical="center" wrapText="1" indent="5"/>
    </xf>
    <xf numFmtId="0" fontId="142" fillId="80" borderId="127" xfId="0" applyFont="1" applyFill="1" applyBorder="1" applyAlignment="1">
      <alignment horizontal="left" vertical="center" wrapText="1" indent="1"/>
    </xf>
    <xf numFmtId="199" fontId="142" fillId="80" borderId="127" xfId="7" applyNumberFormat="1" applyFont="1" applyFill="1" applyBorder="1" applyAlignment="1">
      <alignment vertical="center"/>
    </xf>
    <xf numFmtId="199" fontId="142" fillId="82" borderId="81" xfId="7" applyNumberFormat="1" applyFont="1" applyFill="1" applyBorder="1" applyAlignment="1">
      <alignment vertical="center"/>
    </xf>
    <xf numFmtId="199" fontId="143" fillId="81" borderId="127" xfId="7" applyNumberFormat="1" applyFont="1" applyFill="1" applyBorder="1" applyAlignment="1">
      <alignment vertical="center"/>
    </xf>
    <xf numFmtId="199" fontId="143" fillId="82" borderId="81" xfId="7" applyNumberFormat="1" applyFont="1" applyFill="1" applyBorder="1" applyAlignment="1">
      <alignment vertical="center"/>
    </xf>
    <xf numFmtId="199" fontId="143" fillId="81" borderId="22" xfId="7" applyNumberFormat="1" applyFont="1" applyFill="1" applyBorder="1" applyAlignment="1">
      <alignment vertical="center"/>
    </xf>
    <xf numFmtId="199" fontId="143" fillId="82" borderId="23" xfId="7" applyNumberFormat="1" applyFont="1" applyFill="1" applyBorder="1" applyAlignment="1">
      <alignment vertical="center"/>
    </xf>
    <xf numFmtId="0" fontId="347" fillId="0" borderId="0" xfId="0" applyFont="1"/>
    <xf numFmtId="0" fontId="92" fillId="0" borderId="189"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14" xfId="0" applyFont="1" applyBorder="1" applyAlignment="1">
      <alignment horizontal="center" vertical="center" wrapText="1"/>
    </xf>
    <xf numFmtId="0" fontId="349" fillId="0" borderId="114" xfId="0" applyFont="1" applyBorder="1" applyAlignment="1">
      <alignment horizontal="center" vertical="center"/>
    </xf>
    <xf numFmtId="0" fontId="348" fillId="0" borderId="114" xfId="0" applyFont="1" applyBorder="1" applyAlignment="1">
      <alignment horizontal="center"/>
    </xf>
    <xf numFmtId="0" fontId="118" fillId="3" borderId="114" xfId="20954" applyFont="1" applyFill="1" applyBorder="1" applyAlignment="1">
      <alignment horizontal="left" vertical="center" wrapText="1"/>
    </xf>
    <xf numFmtId="0" fontId="92" fillId="0" borderId="114" xfId="20954" applyFont="1" applyBorder="1" applyAlignment="1">
      <alignment horizontal="left" vertical="center" wrapText="1" indent="1"/>
    </xf>
    <xf numFmtId="0" fontId="350" fillId="3" borderId="124" xfId="0" applyFont="1" applyFill="1" applyBorder="1" applyAlignment="1">
      <alignment horizontal="left" vertical="center" wrapText="1"/>
    </xf>
    <xf numFmtId="0" fontId="92" fillId="3" borderId="114" xfId="20954" applyFont="1" applyFill="1" applyBorder="1" applyAlignment="1">
      <alignment horizontal="left" vertical="center" wrapText="1" indent="1"/>
    </xf>
    <xf numFmtId="0" fontId="118" fillId="0" borderId="124" xfId="0" applyFont="1" applyBorder="1" applyAlignment="1">
      <alignment horizontal="left" vertical="center" wrapText="1"/>
    </xf>
    <xf numFmtId="0" fontId="350" fillId="0" borderId="124" xfId="0" applyFont="1" applyBorder="1" applyAlignment="1">
      <alignment horizontal="left" vertical="center" wrapText="1"/>
    </xf>
    <xf numFmtId="0" fontId="350" fillId="0" borderId="124" xfId="0" applyFont="1" applyBorder="1" applyAlignment="1">
      <alignment vertical="center" wrapText="1"/>
    </xf>
    <xf numFmtId="0" fontId="351" fillId="0" borderId="124" xfId="0" applyFont="1" applyBorder="1" applyAlignment="1">
      <alignment horizontal="left" vertical="center" wrapText="1" indent="1"/>
    </xf>
    <xf numFmtId="0" fontId="351" fillId="3" borderId="124" xfId="0" applyFont="1" applyFill="1" applyBorder="1" applyAlignment="1">
      <alignment horizontal="left" vertical="center" wrapText="1" indent="1"/>
    </xf>
    <xf numFmtId="0" fontId="350" fillId="3" borderId="125" xfId="0" applyFont="1" applyFill="1" applyBorder="1" applyAlignment="1">
      <alignment horizontal="left" vertical="center" wrapText="1"/>
    </xf>
    <xf numFmtId="0" fontId="351" fillId="0" borderId="114" xfId="20954" applyFont="1" applyBorder="1" applyAlignment="1">
      <alignment horizontal="left" vertical="center" wrapText="1" indent="1"/>
    </xf>
    <xf numFmtId="0" fontId="350" fillId="0" borderId="114" xfId="0" applyFont="1" applyBorder="1" applyAlignment="1">
      <alignment horizontal="left" vertical="center" wrapText="1"/>
    </xf>
    <xf numFmtId="0" fontId="350" fillId="0" borderId="114" xfId="20954" applyFont="1" applyBorder="1" applyAlignment="1">
      <alignment horizontal="center" vertical="center" wrapText="1"/>
    </xf>
    <xf numFmtId="0" fontId="350" fillId="3" borderId="126" xfId="0" applyFont="1" applyFill="1" applyBorder="1" applyAlignment="1">
      <alignment horizontal="left" vertical="center" wrapText="1"/>
    </xf>
    <xf numFmtId="0" fontId="348" fillId="0" borderId="127" xfId="0" applyFont="1" applyBorder="1" applyAlignment="1">
      <alignment horizontal="center"/>
    </xf>
    <xf numFmtId="0" fontId="92" fillId="3" borderId="127" xfId="20954" applyFont="1" applyFill="1" applyBorder="1" applyAlignment="1">
      <alignment horizontal="left" vertical="center" wrapText="1" indent="1"/>
    </xf>
    <xf numFmtId="0" fontId="92" fillId="3" borderId="124" xfId="0" applyFont="1" applyFill="1" applyBorder="1" applyAlignment="1">
      <alignment horizontal="left" vertical="center" wrapText="1" indent="1"/>
    </xf>
    <xf numFmtId="0" fontId="92" fillId="0" borderId="127" xfId="20954" applyFont="1" applyBorder="1" applyAlignment="1">
      <alignment horizontal="left" vertical="center" wrapText="1" indent="1"/>
    </xf>
    <xf numFmtId="0" fontId="92" fillId="0" borderId="124" xfId="0" applyFont="1" applyBorder="1" applyAlignment="1">
      <alignment horizontal="left" vertical="center" wrapText="1" indent="1"/>
    </xf>
    <xf numFmtId="0" fontId="92" fillId="0" borderId="125" xfId="0" applyFont="1" applyBorder="1" applyAlignment="1">
      <alignment horizontal="left" vertical="center" wrapText="1" indent="1"/>
    </xf>
    <xf numFmtId="0" fontId="350" fillId="0" borderId="127" xfId="20954" applyFont="1" applyBorder="1" applyAlignment="1">
      <alignment horizontal="left" vertical="center" wrapText="1"/>
    </xf>
    <xf numFmtId="0" fontId="350" fillId="0" borderId="127" xfId="0" applyFont="1" applyBorder="1" applyAlignment="1">
      <alignment vertical="center" wrapText="1"/>
    </xf>
    <xf numFmtId="0" fontId="350" fillId="0" borderId="127" xfId="20954" applyFont="1" applyBorder="1" applyAlignment="1">
      <alignment horizontal="center" vertical="center" wrapText="1"/>
    </xf>
    <xf numFmtId="0" fontId="350" fillId="3" borderId="127" xfId="20954" applyFont="1" applyFill="1" applyBorder="1" applyAlignment="1">
      <alignment horizontal="left" vertical="center" wrapText="1"/>
    </xf>
    <xf numFmtId="0" fontId="352" fillId="0" borderId="0" xfId="0" applyFont="1" applyAlignment="1">
      <alignment horizontal="justify"/>
    </xf>
    <xf numFmtId="0" fontId="350" fillId="0" borderId="127"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198" fontId="2" fillId="0" borderId="127" xfId="0" applyNumberFormat="1" applyFont="1" applyBorder="1" applyAlignment="1">
      <alignment horizontal="right"/>
    </xf>
    <xf numFmtId="198" fontId="2" fillId="35" borderId="127" xfId="0" applyNumberFormat="1" applyFont="1" applyFill="1" applyBorder="1" applyAlignment="1">
      <alignment horizontal="right"/>
    </xf>
    <xf numFmtId="198" fontId="2" fillId="35" borderId="81" xfId="0" applyNumberFormat="1" applyFont="1" applyFill="1" applyBorder="1" applyAlignment="1">
      <alignment horizontal="right"/>
    </xf>
    <xf numFmtId="0" fontId="86" fillId="0" borderId="127" xfId="0" applyFont="1" applyBorder="1" applyAlignment="1">
      <alignment vertical="center"/>
    </xf>
    <xf numFmtId="0" fontId="45" fillId="0" borderId="127" xfId="0" applyFont="1" applyBorder="1" applyAlignment="1">
      <alignment vertical="center" wrapText="1"/>
    </xf>
    <xf numFmtId="198" fontId="92" fillId="35" borderId="195" xfId="0" applyNumberFormat="1" applyFont="1" applyFill="1" applyBorder="1" applyAlignment="1">
      <alignment horizontal="right"/>
    </xf>
    <xf numFmtId="0" fontId="350" fillId="0" borderId="195" xfId="20954" applyFont="1" applyBorder="1" applyAlignment="1">
      <alignment horizontal="left" vertical="center" wrapText="1"/>
    </xf>
    <xf numFmtId="198" fontId="92" fillId="0" borderId="195" xfId="0" applyNumberFormat="1" applyFont="1" applyBorder="1" applyAlignment="1">
      <alignment horizontal="right"/>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3" fillId="3" borderId="0" xfId="37364" applyFont="1" applyFill="1" applyAlignment="1" applyProtection="1">
      <alignment vertical="center"/>
      <protection locked="0"/>
    </xf>
    <xf numFmtId="0" fontId="129" fillId="3" borderId="195" xfId="5" applyFont="1" applyFill="1" applyBorder="1" applyAlignment="1" applyProtection="1">
      <alignment vertical="center" wrapText="1"/>
      <protection locked="0"/>
    </xf>
    <xf numFmtId="0" fontId="129" fillId="0" borderId="195" xfId="37365" applyFont="1" applyBorder="1" applyAlignment="1" applyProtection="1">
      <alignment horizontal="center" vertical="center" wrapText="1"/>
      <protection locked="0"/>
    </xf>
    <xf numFmtId="3" fontId="129" fillId="3" borderId="195" xfId="1" applyNumberFormat="1" applyFont="1" applyFill="1" applyBorder="1" applyAlignment="1" applyProtection="1">
      <alignment horizontal="center" vertical="center" wrapText="1"/>
      <protection locked="0"/>
    </xf>
    <xf numFmtId="9" fontId="129" fillId="3" borderId="195" xfId="15" applyNumberFormat="1" applyFont="1" applyFill="1" applyBorder="1" applyAlignment="1" applyProtection="1">
      <alignment horizontal="center" vertical="center" wrapText="1"/>
      <protection locked="0"/>
    </xf>
    <xf numFmtId="0" fontId="129" fillId="3" borderId="195" xfId="37365" applyFont="1" applyFill="1" applyBorder="1" applyAlignment="1" applyProtection="1">
      <alignment horizontal="center" vertical="center" wrapText="1"/>
      <protection locked="0"/>
    </xf>
    <xf numFmtId="0" fontId="353" fillId="3" borderId="195" xfId="37365" applyFont="1" applyFill="1" applyBorder="1" applyProtection="1">
      <protection locked="0"/>
    </xf>
    <xf numFmtId="3" fontId="129" fillId="151" borderId="195" xfId="5" applyNumberFormat="1" applyFont="1" applyFill="1" applyBorder="1"/>
    <xf numFmtId="0" fontId="354" fillId="3" borderId="195" xfId="37365" applyFont="1" applyFill="1" applyBorder="1" applyAlignment="1" applyProtection="1">
      <alignment horizontal="right"/>
      <protection locked="0"/>
    </xf>
    <xf numFmtId="365" fontId="129" fillId="151" borderId="195" xfId="5" applyNumberFormat="1" applyFont="1" applyFill="1" applyBorder="1" applyProtection="1">
      <protection locked="0"/>
    </xf>
    <xf numFmtId="172" fontId="129" fillId="151" borderId="195" xfId="1" applyNumberFormat="1" applyFont="1" applyFill="1" applyBorder="1" applyAlignment="1" applyProtection="1"/>
    <xf numFmtId="0" fontId="129" fillId="3" borderId="195" xfId="37365" applyFont="1" applyFill="1" applyBorder="1" applyAlignment="1" applyProtection="1">
      <alignment horizontal="left" vertical="center"/>
      <protection locked="0"/>
    </xf>
    <xf numFmtId="3" fontId="129" fillId="3" borderId="195" xfId="5" applyNumberFormat="1" applyFont="1" applyFill="1" applyBorder="1" applyProtection="1">
      <protection locked="0"/>
    </xf>
    <xf numFmtId="0" fontId="129" fillId="3" borderId="195" xfId="5" applyFont="1" applyFill="1" applyBorder="1" applyProtection="1">
      <protection locked="0"/>
    </xf>
    <xf numFmtId="0" fontId="355" fillId="3" borderId="195" xfId="37365" applyFont="1" applyFill="1" applyBorder="1" applyAlignment="1" applyProtection="1">
      <alignment horizontal="right"/>
      <protection locked="0"/>
    </xf>
    <xf numFmtId="0" fontId="129" fillId="0" borderId="195" xfId="37365" applyFont="1" applyBorder="1" applyAlignment="1" applyProtection="1">
      <alignment horizontal="left" vertical="center"/>
      <protection locked="0"/>
    </xf>
    <xf numFmtId="0" fontId="353" fillId="3" borderId="195" xfId="16" applyFont="1" applyFill="1" applyBorder="1" applyProtection="1">
      <protection locked="0"/>
    </xf>
    <xf numFmtId="3" fontId="353" fillId="75" borderId="195" xfId="16" applyNumberFormat="1" applyFont="1" applyFill="1" applyBorder="1"/>
    <xf numFmtId="0" fontId="358" fillId="0" borderId="0" xfId="37364" applyFont="1" applyAlignment="1" applyProtection="1">
      <alignment vertical="center"/>
      <protection locked="0"/>
    </xf>
    <xf numFmtId="0" fontId="129" fillId="0" borderId="195" xfId="37365" applyFont="1" applyBorder="1" applyAlignment="1" applyProtection="1">
      <alignment horizontal="center" vertical="top" wrapText="1"/>
      <protection locked="0"/>
    </xf>
    <xf numFmtId="0" fontId="353" fillId="3" borderId="195" xfId="37365" applyFont="1" applyFill="1" applyBorder="1" applyAlignment="1" applyProtection="1">
      <alignment wrapText="1"/>
      <protection locked="0"/>
    </xf>
    <xf numFmtId="3" fontId="129" fillId="0" borderId="195" xfId="5" applyNumberFormat="1" applyFont="1" applyBorder="1"/>
    <xf numFmtId="0" fontId="118" fillId="75" borderId="100" xfId="20952" applyFont="1" applyFill="1" applyBorder="1">
      <alignment vertical="center"/>
    </xf>
    <xf numFmtId="0" fontId="118" fillId="75" borderId="101" xfId="20952" applyFont="1" applyFill="1" applyBorder="1">
      <alignment vertical="center"/>
    </xf>
    <xf numFmtId="0" fontId="118" fillId="75" borderId="98" xfId="20952" applyFont="1" applyFill="1" applyBorder="1">
      <alignment vertical="center"/>
    </xf>
    <xf numFmtId="172" fontId="118" fillId="75" borderId="98" xfId="7" applyNumberFormat="1" applyFont="1" applyFill="1" applyBorder="1" applyAlignment="1">
      <alignment horizontal="right" vertical="center"/>
    </xf>
    <xf numFmtId="0" fontId="118" fillId="76" borderId="101" xfId="20952" applyFont="1" applyFill="1" applyBorder="1">
      <alignment vertical="center"/>
    </xf>
    <xf numFmtId="0" fontId="118" fillId="3" borderId="101" xfId="20952" applyFont="1" applyFill="1" applyBorder="1">
      <alignment vertical="center"/>
    </xf>
    <xf numFmtId="0" fontId="92" fillId="69" borderId="97" xfId="20952" applyFont="1" applyFill="1" applyBorder="1" applyAlignment="1">
      <alignment horizontal="center" vertical="center"/>
    </xf>
    <xf numFmtId="0" fontId="92" fillId="69" borderId="98" xfId="20952" applyFont="1" applyFill="1" applyBorder="1" applyAlignment="1">
      <alignment horizontal="left" vertical="center" wrapText="1"/>
    </xf>
    <xf numFmtId="172" fontId="92" fillId="0" borderId="99" xfId="7" applyNumberFormat="1" applyFont="1" applyFill="1" applyBorder="1" applyAlignment="1" applyProtection="1">
      <alignment horizontal="right" vertical="center"/>
      <protection locked="0"/>
    </xf>
    <xf numFmtId="0" fontId="118" fillId="76" borderId="99" xfId="20952" applyFont="1" applyFill="1" applyBorder="1" applyAlignment="1">
      <alignment horizontal="center" vertical="center"/>
    </xf>
    <xf numFmtId="0" fontId="118" fillId="76" borderId="101" xfId="20952" applyFont="1" applyFill="1" applyBorder="1" applyAlignment="1">
      <alignment vertical="top" wrapText="1"/>
    </xf>
    <xf numFmtId="0" fontId="92" fillId="69" borderId="101" xfId="20952" applyFont="1" applyFill="1" applyBorder="1" applyAlignment="1">
      <alignment vertical="center" wrapText="1"/>
    </xf>
    <xf numFmtId="0" fontId="92" fillId="69" borderId="98" xfId="20952" applyFont="1" applyFill="1" applyBorder="1" applyAlignment="1">
      <alignment horizontal="left" vertical="center"/>
    </xf>
    <xf numFmtId="366" fontId="92" fillId="0" borderId="99" xfId="7" applyNumberFormat="1" applyFont="1" applyFill="1" applyBorder="1" applyAlignment="1" applyProtection="1">
      <alignment horizontal="right" vertical="center"/>
      <protection locked="0"/>
    </xf>
    <xf numFmtId="0" fontId="92" fillId="3" borderId="97" xfId="20952" applyFont="1" applyFill="1" applyBorder="1" applyAlignment="1">
      <alignment horizontal="center" vertical="center"/>
    </xf>
    <xf numFmtId="172" fontId="92" fillId="76" borderId="99" xfId="7" applyNumberFormat="1" applyFont="1" applyFill="1" applyBorder="1" applyAlignment="1" applyProtection="1">
      <alignment horizontal="right" vertical="center"/>
      <protection locked="0"/>
    </xf>
    <xf numFmtId="172" fontId="92" fillId="3" borderId="99" xfId="7" applyNumberFormat="1" applyFont="1" applyFill="1" applyBorder="1" applyAlignment="1" applyProtection="1">
      <alignment horizontal="right" vertical="center"/>
      <protection locked="0"/>
    </xf>
    <xf numFmtId="0" fontId="92" fillId="69" borderId="99" xfId="20952" applyFont="1" applyFill="1" applyBorder="1" applyAlignment="1">
      <alignment horizontal="center" vertical="center"/>
    </xf>
    <xf numFmtId="0" fontId="348" fillId="0" borderId="0" xfId="0" applyFont="1" applyAlignment="1">
      <alignment wrapText="1"/>
    </xf>
    <xf numFmtId="0" fontId="104" fillId="69" borderId="202" xfId="20952" applyFont="1" applyFill="1" applyBorder="1" applyAlignment="1" applyProtection="1">
      <alignment horizontal="center" vertical="center"/>
      <protection locked="0"/>
    </xf>
    <xf numFmtId="0" fontId="105" fillId="76" borderId="195" xfId="20952" applyFont="1" applyFill="1" applyBorder="1" applyAlignment="1" applyProtection="1">
      <alignment horizontal="center" vertical="center"/>
      <protection locked="0"/>
    </xf>
    <xf numFmtId="172" fontId="108" fillId="0" borderId="127" xfId="7" applyNumberFormat="1" applyFont="1" applyBorder="1" applyAlignment="1">
      <alignment horizontal="left" vertical="center" wrapText="1"/>
    </xf>
    <xf numFmtId="172" fontId="108" fillId="0" borderId="127" xfId="7" applyNumberFormat="1" applyFont="1" applyBorder="1"/>
    <xf numFmtId="172" fontId="108" fillId="0" borderId="127" xfId="7" applyNumberFormat="1" applyFont="1" applyBorder="1" applyAlignment="1">
      <alignment horizontal="center" vertical="center" wrapText="1"/>
    </xf>
    <xf numFmtId="172" fontId="108" fillId="0" borderId="127" xfId="7" applyNumberFormat="1" applyFont="1" applyBorder="1" applyAlignment="1">
      <alignment horizontal="center" vertical="center"/>
    </xf>
    <xf numFmtId="172" fontId="111" fillId="0" borderId="127" xfId="7" applyNumberFormat="1" applyFont="1" applyBorder="1" applyAlignment="1">
      <alignment horizontal="left" vertical="center" wrapText="1"/>
    </xf>
    <xf numFmtId="172" fontId="111" fillId="0" borderId="127" xfId="7" applyNumberFormat="1" applyFont="1" applyBorder="1"/>
    <xf numFmtId="172" fontId="111" fillId="0" borderId="127" xfId="7" applyNumberFormat="1" applyFont="1" applyBorder="1" applyAlignment="1">
      <alignment horizontal="center" vertical="center"/>
    </xf>
    <xf numFmtId="0" fontId="85" fillId="0" borderId="208" xfId="0" applyFont="1" applyBorder="1"/>
    <xf numFmtId="0" fontId="2" fillId="0" borderId="209" xfId="0" applyFont="1" applyBorder="1" applyAlignment="1">
      <alignment wrapText="1"/>
    </xf>
    <xf numFmtId="0" fontId="84" fillId="0" borderId="210" xfId="0" applyFont="1" applyBorder="1"/>
    <xf numFmtId="0" fontId="2" fillId="0" borderId="211" xfId="0" applyFont="1" applyBorder="1" applyAlignment="1">
      <alignment vertical="center"/>
    </xf>
    <xf numFmtId="0" fontId="2" fillId="0" borderId="212" xfId="0" applyFont="1" applyBorder="1" applyAlignment="1">
      <alignment wrapText="1"/>
    </xf>
    <xf numFmtId="0" fontId="84" fillId="0" borderId="213" xfId="0" applyFont="1" applyBorder="1"/>
    <xf numFmtId="9" fontId="84" fillId="0" borderId="20" xfId="20950" applyFont="1" applyBorder="1"/>
    <xf numFmtId="10" fontId="84" fillId="0" borderId="20" xfId="20950" applyNumberFormat="1" applyFont="1" applyBorder="1"/>
    <xf numFmtId="10" fontId="84" fillId="0" borderId="213" xfId="20950" applyNumberFormat="1" applyFont="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173" fontId="3" fillId="0" borderId="94" xfId="20950" applyNumberFormat="1" applyFont="1" applyBorder="1" applyAlignment="1">
      <alignment vertical="center"/>
    </xf>
    <xf numFmtId="173" fontId="3" fillId="0" borderId="95" xfId="20950" applyNumberFormat="1" applyFont="1" applyBorder="1" applyAlignment="1">
      <alignment vertical="center"/>
    </xf>
    <xf numFmtId="172" fontId="108" fillId="35" borderId="127" xfId="7" applyNumberFormat="1" applyFont="1" applyFill="1" applyBorder="1"/>
    <xf numFmtId="172" fontId="111" fillId="35" borderId="127" xfId="7" applyNumberFormat="1" applyFont="1" applyFill="1" applyBorder="1"/>
    <xf numFmtId="172" fontId="109" fillId="0" borderId="127" xfId="7" applyNumberFormat="1" applyFont="1" applyBorder="1"/>
    <xf numFmtId="172" fontId="112" fillId="0" borderId="127" xfId="7" applyNumberFormat="1" applyFont="1" applyBorder="1"/>
    <xf numFmtId="0" fontId="111" fillId="0" borderId="67" xfId="0" applyFont="1" applyBorder="1"/>
    <xf numFmtId="0" fontId="111" fillId="0" borderId="0" xfId="0" applyFont="1"/>
    <xf numFmtId="0" fontId="353" fillId="0" borderId="127" xfId="0" applyFont="1" applyBorder="1" applyAlignment="1">
      <alignment horizontal="left" indent="2"/>
    </xf>
    <xf numFmtId="0" fontId="114" fillId="0" borderId="127" xfId="0" applyFont="1" applyBorder="1"/>
    <xf numFmtId="0" fontId="353" fillId="0" borderId="0" xfId="0" applyFont="1"/>
    <xf numFmtId="10" fontId="113" fillId="0" borderId="127" xfId="20950" applyNumberFormat="1" applyFont="1" applyBorder="1"/>
    <xf numFmtId="10" fontId="113" fillId="0" borderId="131" xfId="20950" applyNumberFormat="1" applyFont="1" applyBorder="1"/>
    <xf numFmtId="10" fontId="114" fillId="0" borderId="127" xfId="20950" applyNumberFormat="1" applyFont="1" applyBorder="1"/>
    <xf numFmtId="172" fontId="113" fillId="0" borderId="127" xfId="7" applyNumberFormat="1" applyFont="1" applyBorder="1"/>
    <xf numFmtId="172" fontId="113" fillId="0" borderId="131" xfId="7" applyNumberFormat="1" applyFont="1" applyBorder="1"/>
    <xf numFmtId="172" fontId="114" fillId="0" borderId="127" xfId="7" applyNumberFormat="1" applyFont="1" applyBorder="1"/>
    <xf numFmtId="172" fontId="111" fillId="0" borderId="18" xfId="7" applyNumberFormat="1" applyFont="1" applyBorder="1"/>
    <xf numFmtId="172" fontId="111" fillId="0" borderId="81" xfId="7" applyNumberFormat="1" applyFont="1" applyBorder="1"/>
    <xf numFmtId="172" fontId="111" fillId="0" borderId="130" xfId="7" applyNumberFormat="1" applyFont="1" applyBorder="1"/>
    <xf numFmtId="172" fontId="108" fillId="0" borderId="18" xfId="7" applyNumberFormat="1" applyFont="1" applyBorder="1" applyAlignment="1">
      <alignment horizontal="left" indent="1"/>
    </xf>
    <xf numFmtId="172" fontId="108" fillId="0" borderId="81" xfId="7" applyNumberFormat="1" applyFont="1" applyBorder="1"/>
    <xf numFmtId="172" fontId="108" fillId="0" borderId="130" xfId="7" applyNumberFormat="1" applyFont="1" applyBorder="1"/>
    <xf numFmtId="172" fontId="108" fillId="0" borderId="18" xfId="7" applyNumberFormat="1" applyFont="1" applyBorder="1" applyAlignment="1">
      <alignment horizontal="left" indent="2"/>
    </xf>
    <xf numFmtId="172" fontId="108" fillId="0" borderId="18" xfId="7" applyNumberFormat="1" applyFont="1" applyBorder="1" applyAlignment="1">
      <alignment horizontal="left" indent="3"/>
    </xf>
    <xf numFmtId="172" fontId="108" fillId="78" borderId="18" xfId="7" applyNumberFormat="1" applyFont="1" applyFill="1" applyBorder="1"/>
    <xf numFmtId="172" fontId="108" fillId="78" borderId="127" xfId="7" applyNumberFormat="1" applyFont="1" applyFill="1" applyBorder="1"/>
    <xf numFmtId="172" fontId="108" fillId="78" borderId="81" xfId="7" applyNumberFormat="1" applyFont="1" applyFill="1" applyBorder="1"/>
    <xf numFmtId="172" fontId="108" fillId="78" borderId="130" xfId="7" applyNumberFormat="1" applyFont="1" applyFill="1" applyBorder="1"/>
    <xf numFmtId="172" fontId="108" fillId="0" borderId="18" xfId="7" applyNumberFormat="1" applyFont="1" applyBorder="1" applyAlignment="1">
      <alignment horizontal="left" vertical="top" wrapText="1" indent="2"/>
    </xf>
    <xf numFmtId="172" fontId="108" fillId="0" borderId="18" xfId="7" applyNumberFormat="1" applyFont="1" applyBorder="1" applyAlignment="1">
      <alignment horizontal="left" wrapText="1" indent="3"/>
    </xf>
    <xf numFmtId="172" fontId="108" fillId="0" borderId="18" xfId="7" applyNumberFormat="1" applyFont="1" applyBorder="1" applyAlignment="1">
      <alignment horizontal="left" wrapText="1" indent="2"/>
    </xf>
    <xf numFmtId="172" fontId="108" fillId="0" borderId="18" xfId="7" applyNumberFormat="1" applyFont="1" applyBorder="1" applyAlignment="1">
      <alignment horizontal="left" wrapText="1" indent="1"/>
    </xf>
    <xf numFmtId="172" fontId="108" fillId="0" borderId="21" xfId="7" applyNumberFormat="1" applyFont="1" applyBorder="1" applyAlignment="1">
      <alignment horizontal="left" wrapText="1" indent="1"/>
    </xf>
    <xf numFmtId="172" fontId="108" fillId="0" borderId="22" xfId="7" applyNumberFormat="1" applyFont="1" applyBorder="1"/>
    <xf numFmtId="172" fontId="108" fillId="0" borderId="23" xfId="7" applyNumberFormat="1" applyFont="1" applyBorder="1"/>
    <xf numFmtId="172" fontId="108" fillId="0" borderId="25" xfId="7" applyNumberFormat="1" applyFont="1" applyBorder="1"/>
    <xf numFmtId="172" fontId="108" fillId="0" borderId="0" xfId="7" applyNumberFormat="1" applyFont="1"/>
    <xf numFmtId="172" fontId="108" fillId="0" borderId="127" xfId="7" applyNumberFormat="1" applyFont="1" applyBorder="1" applyAlignment="1">
      <alignment horizontal="left" indent="1"/>
    </xf>
    <xf numFmtId="172" fontId="111" fillId="75" borderId="127" xfId="7" applyNumberFormat="1" applyFont="1" applyFill="1" applyBorder="1"/>
    <xf numFmtId="10" fontId="92" fillId="0" borderId="99" xfId="20950" applyNumberFormat="1" applyFont="1" applyFill="1" applyBorder="1" applyAlignment="1" applyProtection="1">
      <alignment horizontal="right" vertical="center"/>
      <protection locked="0"/>
    </xf>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348" fillId="0" borderId="114" xfId="7" applyNumberFormat="1" applyFont="1" applyBorder="1"/>
    <xf numFmtId="172" fontId="348" fillId="35" borderId="114" xfId="7" applyNumberFormat="1" applyFont="1" applyFill="1" applyBorder="1"/>
    <xf numFmtId="172" fontId="348" fillId="0" borderId="114" xfId="7" applyNumberFormat="1" applyFont="1" applyBorder="1" applyAlignment="1">
      <alignment vertical="center"/>
    </xf>
    <xf numFmtId="172" fontId="348" fillId="35" borderId="114" xfId="7" applyNumberFormat="1" applyFont="1" applyFill="1" applyBorder="1" applyAlignment="1">
      <alignment vertical="center"/>
    </xf>
    <xf numFmtId="172" fontId="348" fillId="0" borderId="127" xfId="7" applyNumberFormat="1" applyFont="1" applyBorder="1"/>
    <xf numFmtId="172" fontId="348" fillId="35" borderId="127" xfId="7" applyNumberFormat="1" applyFont="1" applyFill="1" applyBorder="1"/>
    <xf numFmtId="10" fontId="2" fillId="0" borderId="3" xfId="20950" applyNumberFormat="1" applyFont="1" applyBorder="1" applyAlignment="1" applyProtection="1">
      <alignment horizontal="right" vertical="center" wrapText="1"/>
      <protection locked="0"/>
    </xf>
    <xf numFmtId="10" fontId="84" fillId="0" borderId="3" xfId="20950" applyNumberFormat="1" applyFont="1" applyBorder="1" applyAlignment="1" applyProtection="1">
      <alignment vertical="center" wrapText="1"/>
      <protection locked="0"/>
    </xf>
    <xf numFmtId="10" fontId="84" fillId="0" borderId="19" xfId="20950" applyNumberFormat="1" applyFont="1" applyBorder="1" applyAlignment="1" applyProtection="1">
      <alignment vertical="center" wrapText="1"/>
      <protection locked="0"/>
    </xf>
    <xf numFmtId="10" fontId="9" fillId="36" borderId="0" xfId="20950" applyNumberFormat="1" applyFont="1" applyFill="1"/>
    <xf numFmtId="10" fontId="9" fillId="36" borderId="96" xfId="20950" applyNumberFormat="1" applyFont="1" applyFill="1" applyBorder="1"/>
    <xf numFmtId="10" fontId="2" fillId="36" borderId="0" xfId="20950" applyNumberFormat="1" applyFont="1" applyFill="1"/>
    <xf numFmtId="10" fontId="2" fillId="36" borderId="96" xfId="20950" applyNumberFormat="1" applyFont="1" applyFill="1" applyBorder="1"/>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9" xfId="20950" applyNumberFormat="1" applyFont="1" applyFill="1" applyBorder="1" applyAlignment="1" applyProtection="1">
      <alignment vertical="center"/>
      <protection locked="0"/>
    </xf>
    <xf numFmtId="10" fontId="2" fillId="0" borderId="3" xfId="20950" applyNumberFormat="1" applyFont="1" applyBorder="1" applyAlignment="1" applyProtection="1">
      <alignment horizontal="center" vertical="center" wrapText="1"/>
      <protection locked="0"/>
    </xf>
    <xf numFmtId="10" fontId="84" fillId="0" borderId="3" xfId="20950" applyNumberFormat="1" applyFont="1" applyBorder="1" applyAlignment="1" applyProtection="1">
      <alignment horizontal="center" vertical="center" wrapText="1"/>
      <protection locked="0"/>
    </xf>
    <xf numFmtId="10" fontId="84" fillId="0" borderId="19" xfId="20950" applyNumberFormat="1" applyFont="1" applyBorder="1" applyAlignment="1" applyProtection="1">
      <alignment horizontal="center" vertical="center" wrapText="1"/>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10" fontId="2" fillId="2" borderId="97" xfId="20950" applyNumberFormat="1" applyFont="1" applyFill="1" applyBorder="1" applyAlignment="1" applyProtection="1">
      <alignment vertical="center"/>
      <protection locked="0"/>
    </xf>
    <xf numFmtId="10" fontId="87" fillId="2" borderId="97"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5" xfId="0" applyFont="1" applyBorder="1" applyAlignment="1">
      <alignment horizontal="center" vertical="center"/>
    </xf>
    <xf numFmtId="0" fontId="91" fillId="0" borderId="30" xfId="0" applyFont="1" applyBorder="1" applyAlignment="1">
      <alignment horizontal="center" vertical="center"/>
    </xf>
    <xf numFmtId="0" fontId="91" fillId="0" borderId="136" xfId="0" applyFont="1" applyBorder="1" applyAlignment="1">
      <alignment horizontal="center" vertical="center"/>
    </xf>
    <xf numFmtId="172" fontId="348" fillId="0" borderId="128" xfId="7" applyNumberFormat="1" applyFont="1" applyBorder="1" applyAlignment="1">
      <alignment horizontal="center"/>
    </xf>
    <xf numFmtId="172" fontId="348" fillId="0" borderId="129" xfId="7" applyNumberFormat="1" applyFont="1" applyBorder="1" applyAlignment="1">
      <alignment horizontal="center"/>
    </xf>
    <xf numFmtId="172" fontId="348" fillId="0" borderId="130" xfId="7" applyNumberFormat="1" applyFont="1" applyBorder="1" applyAlignment="1">
      <alignment horizontal="center"/>
    </xf>
    <xf numFmtId="0" fontId="348" fillId="0" borderId="114" xfId="0" applyFont="1" applyBorder="1" applyAlignment="1">
      <alignment horizontal="center" vertical="center"/>
    </xf>
    <xf numFmtId="0" fontId="349" fillId="0" borderId="115" xfId="0" applyFont="1" applyBorder="1" applyAlignment="1">
      <alignment horizontal="center" vertical="center"/>
    </xf>
    <xf numFmtId="0" fontId="349" fillId="0" borderId="7" xfId="0" applyFont="1" applyBorder="1" applyAlignment="1">
      <alignment horizontal="center" vertical="center"/>
    </xf>
    <xf numFmtId="0" fontId="118" fillId="0" borderId="16" xfId="0" applyFont="1" applyBorder="1" applyAlignment="1">
      <alignment horizontal="center" vertical="center"/>
    </xf>
    <xf numFmtId="0" fontId="118" fillId="0" borderId="17" xfId="0" applyFont="1" applyBorder="1" applyAlignment="1">
      <alignment horizontal="center" vertical="center"/>
    </xf>
    <xf numFmtId="0" fontId="348" fillId="0" borderId="116" xfId="0" applyFont="1" applyBorder="1" applyAlignment="1">
      <alignment horizontal="center"/>
    </xf>
    <xf numFmtId="0" fontId="348" fillId="0" borderId="117" xfId="0" applyFont="1" applyBorder="1" applyAlignment="1">
      <alignment horizontal="center"/>
    </xf>
    <xf numFmtId="0" fontId="348" fillId="0" borderId="118" xfId="0" applyFont="1" applyBorder="1" applyAlignment="1">
      <alignment horizontal="center"/>
    </xf>
    <xf numFmtId="172" fontId="348" fillId="0" borderId="116" xfId="7" applyNumberFormat="1" applyFont="1" applyBorder="1" applyAlignment="1">
      <alignment horizontal="center"/>
    </xf>
    <xf numFmtId="172" fontId="348" fillId="0" borderId="117" xfId="7" applyNumberFormat="1" applyFont="1" applyBorder="1" applyAlignment="1">
      <alignment horizontal="center"/>
    </xf>
    <xf numFmtId="172" fontId="348"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7" fillId="0" borderId="131"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4" xfId="0" applyFont="1" applyBorder="1" applyAlignment="1">
      <alignment horizontal="left" vertical="center"/>
    </xf>
    <xf numFmtId="0" fontId="97"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14" xfId="0" applyFont="1" applyBorder="1" applyAlignment="1">
      <alignment horizontal="center" vertical="center" wrapText="1"/>
    </xf>
    <xf numFmtId="0" fontId="3" fillId="0" borderId="215" xfId="0" applyFont="1" applyBorder="1" applyAlignment="1">
      <alignment horizontal="center" vertical="center" wrapText="1"/>
    </xf>
    <xf numFmtId="0" fontId="3" fillId="0" borderId="216"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1" fillId="0" borderId="104"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9" xfId="0" applyFont="1" applyBorder="1" applyAlignment="1">
      <alignment horizontal="left" vertical="center" wrapText="1"/>
    </xf>
    <xf numFmtId="0" fontId="111" fillId="0" borderId="110" xfId="0" applyFont="1" applyBorder="1" applyAlignment="1">
      <alignment horizontal="left" vertical="center" wrapText="1"/>
    </xf>
    <xf numFmtId="0" fontId="111" fillId="0" borderId="112" xfId="0" applyFont="1" applyBorder="1" applyAlignment="1">
      <alignment horizontal="left" vertical="center" wrapText="1"/>
    </xf>
    <xf numFmtId="0" fontId="111" fillId="0" borderId="113" xfId="0" applyFont="1" applyBorder="1" applyAlignment="1">
      <alignment horizontal="left" vertical="center" wrapText="1"/>
    </xf>
    <xf numFmtId="0" fontId="112" fillId="0" borderId="106" xfId="0" applyFont="1" applyBorder="1" applyAlignment="1">
      <alignment horizontal="center" vertical="center" wrapText="1"/>
    </xf>
    <xf numFmtId="0" fontId="112" fillId="0" borderId="107" xfId="0" applyFont="1" applyBorder="1" applyAlignment="1">
      <alignment horizontal="center" vertical="center" wrapText="1"/>
    </xf>
    <xf numFmtId="0" fontId="112" fillId="0" borderId="108" xfId="0" applyFont="1" applyBorder="1" applyAlignment="1">
      <alignment horizontal="center" vertical="center" wrapText="1"/>
    </xf>
    <xf numFmtId="0" fontId="112" fillId="0" borderId="85" xfId="0" applyFont="1" applyBorder="1" applyAlignment="1">
      <alignment horizontal="center" vertical="center" wrapText="1"/>
    </xf>
    <xf numFmtId="0" fontId="112" fillId="0" borderId="111" xfId="0" applyFont="1" applyBorder="1" applyAlignment="1">
      <alignment horizontal="center" vertical="center" wrapText="1"/>
    </xf>
    <xf numFmtId="0" fontId="112" fillId="0" borderId="75"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7" xfId="0" applyFont="1" applyBorder="1" applyAlignment="1">
      <alignment horizontal="center" vertical="center" wrapText="1"/>
    </xf>
    <xf numFmtId="0" fontId="116" fillId="0" borderId="127" xfId="0" applyFont="1" applyBorder="1" applyAlignment="1">
      <alignment horizontal="center" vertical="center"/>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2" fillId="0" borderId="127" xfId="0" applyFont="1" applyBorder="1" applyAlignment="1">
      <alignment horizontal="center" vertical="center" wrapText="1"/>
    </xf>
    <xf numFmtId="0" fontId="108" fillId="0" borderId="130" xfId="0" applyFont="1" applyBorder="1" applyAlignment="1">
      <alignment horizontal="center" vertical="center" wrapText="1"/>
    </xf>
    <xf numFmtId="0" fontId="111" fillId="0" borderId="106"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0" xfId="0" applyFont="1" applyBorder="1" applyAlignment="1">
      <alignment horizontal="center" vertical="center" wrapText="1"/>
    </xf>
    <xf numFmtId="0" fontId="111" fillId="0" borderId="68"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75" xfId="0" applyFont="1" applyBorder="1" applyAlignment="1">
      <alignment horizontal="center" vertical="center" wrapText="1"/>
    </xf>
    <xf numFmtId="0" fontId="108" fillId="0" borderId="128" xfId="0" applyFont="1" applyBorder="1" applyAlignment="1">
      <alignment horizontal="center" vertical="center" wrapText="1"/>
    </xf>
    <xf numFmtId="0" fontId="108" fillId="0" borderId="129" xfId="0" applyFont="1" applyBorder="1" applyAlignment="1">
      <alignment horizontal="center" vertical="center" wrapText="1"/>
    </xf>
    <xf numFmtId="0" fontId="111" fillId="0" borderId="76"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6" xfId="0" applyFont="1" applyBorder="1" applyAlignment="1">
      <alignment horizontal="center" vertical="center" wrapText="1"/>
    </xf>
    <xf numFmtId="0" fontId="108" fillId="0" borderId="75" xfId="0" applyFont="1" applyBorder="1" applyAlignment="1">
      <alignment horizontal="center" vertical="center" wrapText="1"/>
    </xf>
    <xf numFmtId="0" fontId="111" fillId="0" borderId="54" xfId="0" applyFont="1" applyBorder="1" applyAlignment="1">
      <alignment horizontal="left" vertical="top" wrapText="1"/>
    </xf>
    <xf numFmtId="0" fontId="111" fillId="0" borderId="77" xfId="0" applyFont="1" applyBorder="1" applyAlignment="1">
      <alignment horizontal="left" vertical="top" wrapText="1"/>
    </xf>
    <xf numFmtId="0" fontId="111" fillId="0" borderId="63" xfId="0" applyFont="1" applyBorder="1" applyAlignment="1">
      <alignment horizontal="left" vertical="top" wrapText="1"/>
    </xf>
    <xf numFmtId="0" fontId="111" fillId="0" borderId="96" xfId="0" applyFont="1" applyBorder="1" applyAlignment="1">
      <alignment horizontal="left" vertical="top" wrapText="1"/>
    </xf>
    <xf numFmtId="0" fontId="111" fillId="0" borderId="103" xfId="0" applyFont="1" applyBorder="1" applyAlignment="1">
      <alignment horizontal="left" vertical="top" wrapText="1"/>
    </xf>
    <xf numFmtId="0" fontId="111" fillId="0" borderId="134" xfId="0" applyFont="1" applyBorder="1" applyAlignment="1">
      <alignment horizontal="left" vertical="top" wrapText="1"/>
    </xf>
    <xf numFmtId="0" fontId="111" fillId="0" borderId="87" xfId="0" applyFont="1" applyBorder="1" applyAlignment="1">
      <alignment horizontal="center" vertical="center" wrapText="1"/>
    </xf>
    <xf numFmtId="0" fontId="111" fillId="0" borderId="67" xfId="0" applyFont="1" applyBorder="1" applyAlignment="1">
      <alignment horizontal="center" vertical="center" wrapText="1"/>
    </xf>
    <xf numFmtId="0" fontId="108" fillId="0" borderId="64" xfId="0" applyFont="1" applyBorder="1" applyAlignment="1">
      <alignment horizontal="center" vertical="center" wrapText="1"/>
    </xf>
    <xf numFmtId="0" fontId="108" fillId="0" borderId="69"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28" xfId="0" applyFont="1" applyBorder="1" applyAlignment="1">
      <alignment horizontal="center" vertical="center" wrapText="1"/>
    </xf>
    <xf numFmtId="0" fontId="108" fillId="0" borderId="106" xfId="0" applyFont="1" applyBorder="1" applyAlignment="1">
      <alignment horizontal="center" vertical="top" wrapText="1"/>
    </xf>
    <xf numFmtId="0" fontId="108" fillId="0" borderId="107" xfId="0" applyFont="1" applyBorder="1" applyAlignment="1">
      <alignment horizontal="center" vertical="top" wrapText="1"/>
    </xf>
    <xf numFmtId="0" fontId="108" fillId="0" borderId="129" xfId="0" applyFont="1" applyBorder="1" applyAlignment="1">
      <alignment horizontal="center" vertical="top" wrapText="1"/>
    </xf>
    <xf numFmtId="0" fontId="108" fillId="0" borderId="130" xfId="0" applyFont="1" applyBorder="1" applyAlignment="1">
      <alignment horizontal="center" vertical="top" wrapText="1"/>
    </xf>
    <xf numFmtId="0" fontId="128" fillId="0" borderId="119" xfId="0" applyFont="1" applyBorder="1" applyAlignment="1">
      <alignment horizontal="left" vertical="top" wrapText="1"/>
    </xf>
    <xf numFmtId="0" fontId="128" fillId="0" borderId="120" xfId="0" applyFont="1" applyBorder="1" applyAlignment="1">
      <alignment horizontal="left" vertical="top" wrapText="1"/>
    </xf>
    <xf numFmtId="0" fontId="114" fillId="0" borderId="106" xfId="0" applyFont="1" applyBorder="1" applyAlignment="1">
      <alignment horizontal="center" vertical="center"/>
    </xf>
    <xf numFmtId="0" fontId="114" fillId="0" borderId="108" xfId="0" applyFont="1" applyBorder="1" applyAlignment="1">
      <alignment horizontal="center" vertical="center"/>
    </xf>
    <xf numFmtId="0" fontId="114" fillId="0" borderId="85" xfId="0" applyFont="1" applyBorder="1" applyAlignment="1">
      <alignment horizontal="center" vertical="center"/>
    </xf>
    <xf numFmtId="0" fontId="114" fillId="0" borderId="75" xfId="0" applyFont="1" applyBorder="1" applyAlignment="1">
      <alignment horizontal="center" vertical="center"/>
    </xf>
    <xf numFmtId="0" fontId="113" fillId="0" borderId="127" xfId="0" applyFont="1" applyBorder="1" applyAlignment="1">
      <alignment horizontal="center" vertical="center" wrapText="1"/>
    </xf>
    <xf numFmtId="0" fontId="113"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5" sqref="C2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7"/>
      <c r="B1" s="113" t="s">
        <v>209</v>
      </c>
      <c r="C1" s="107"/>
    </row>
    <row r="2" spans="1:3">
      <c r="A2" s="114">
        <v>1</v>
      </c>
      <c r="B2" s="227" t="s">
        <v>210</v>
      </c>
      <c r="C2" s="595" t="s">
        <v>751</v>
      </c>
    </row>
    <row r="3" spans="1:3">
      <c r="A3" s="114">
        <v>2</v>
      </c>
      <c r="B3" s="228" t="s">
        <v>206</v>
      </c>
      <c r="C3" s="595" t="s">
        <v>752</v>
      </c>
    </row>
    <row r="4" spans="1:3">
      <c r="A4" s="114">
        <v>3</v>
      </c>
      <c r="B4" s="229" t="s">
        <v>211</v>
      </c>
      <c r="C4" s="595" t="s">
        <v>753</v>
      </c>
    </row>
    <row r="5" spans="1:3">
      <c r="A5" s="115">
        <v>4</v>
      </c>
      <c r="B5" s="230" t="s">
        <v>207</v>
      </c>
      <c r="C5" s="595" t="s">
        <v>754</v>
      </c>
    </row>
    <row r="6" spans="1:3" s="116" customFormat="1" ht="45.75" customHeight="1">
      <c r="A6" s="703" t="s">
        <v>282</v>
      </c>
      <c r="B6" s="704"/>
      <c r="C6" s="704"/>
    </row>
    <row r="7" spans="1:3" ht="15">
      <c r="A7" s="117" t="s">
        <v>29</v>
      </c>
      <c r="B7" s="113" t="s">
        <v>208</v>
      </c>
    </row>
    <row r="8" spans="1:3">
      <c r="A8" s="107">
        <v>1</v>
      </c>
      <c r="B8" s="146" t="s">
        <v>20</v>
      </c>
    </row>
    <row r="9" spans="1:3">
      <c r="A9" s="107">
        <v>2</v>
      </c>
      <c r="B9" s="147" t="s">
        <v>21</v>
      </c>
    </row>
    <row r="10" spans="1:3">
      <c r="A10" s="107">
        <v>3</v>
      </c>
      <c r="B10" s="147" t="s">
        <v>22</v>
      </c>
    </row>
    <row r="11" spans="1:3">
      <c r="A11" s="107">
        <v>4</v>
      </c>
      <c r="B11" s="147" t="s">
        <v>23</v>
      </c>
    </row>
    <row r="12" spans="1:3">
      <c r="A12" s="107">
        <v>5</v>
      </c>
      <c r="B12" s="147" t="s">
        <v>24</v>
      </c>
    </row>
    <row r="13" spans="1:3">
      <c r="A13" s="107">
        <v>6</v>
      </c>
      <c r="B13" s="148" t="s">
        <v>218</v>
      </c>
    </row>
    <row r="14" spans="1:3">
      <c r="A14" s="107">
        <v>7</v>
      </c>
      <c r="B14" s="147" t="s">
        <v>212</v>
      </c>
    </row>
    <row r="15" spans="1:3">
      <c r="A15" s="107">
        <v>8</v>
      </c>
      <c r="B15" s="147" t="s">
        <v>213</v>
      </c>
    </row>
    <row r="16" spans="1:3">
      <c r="A16" s="107">
        <v>9</v>
      </c>
      <c r="B16" s="147" t="s">
        <v>25</v>
      </c>
    </row>
    <row r="17" spans="1:2">
      <c r="A17" s="226" t="s">
        <v>281</v>
      </c>
      <c r="B17" s="225" t="s">
        <v>268</v>
      </c>
    </row>
    <row r="18" spans="1:2">
      <c r="A18" s="226" t="s">
        <v>708</v>
      </c>
      <c r="B18" s="542" t="s">
        <v>710</v>
      </c>
    </row>
    <row r="19" spans="1:2">
      <c r="A19" s="543" t="s">
        <v>709</v>
      </c>
      <c r="B19" s="542" t="s">
        <v>711</v>
      </c>
    </row>
    <row r="20" spans="1:2">
      <c r="A20" s="107">
        <v>10</v>
      </c>
      <c r="B20" s="147" t="s">
        <v>26</v>
      </c>
    </row>
    <row r="21" spans="1:2">
      <c r="A21" s="107">
        <v>11</v>
      </c>
      <c r="B21" s="148" t="s">
        <v>214</v>
      </c>
    </row>
    <row r="22" spans="1:2">
      <c r="A22" s="107">
        <v>12</v>
      </c>
      <c r="B22" s="148" t="s">
        <v>27</v>
      </c>
    </row>
    <row r="23" spans="1:2">
      <c r="A23" s="246">
        <v>13</v>
      </c>
      <c r="B23" s="247" t="s">
        <v>215</v>
      </c>
    </row>
    <row r="24" spans="1:2">
      <c r="A24" s="246">
        <v>14</v>
      </c>
      <c r="B24" s="248" t="s">
        <v>240</v>
      </c>
    </row>
    <row r="25" spans="1:2">
      <c r="A25" s="246">
        <v>15</v>
      </c>
      <c r="B25" s="249" t="s">
        <v>28</v>
      </c>
    </row>
    <row r="26" spans="1:2">
      <c r="A26" s="246">
        <v>15.1</v>
      </c>
      <c r="B26" s="250" t="s">
        <v>294</v>
      </c>
    </row>
    <row r="27" spans="1:2">
      <c r="A27" s="544">
        <v>15.2</v>
      </c>
      <c r="B27" s="542" t="s">
        <v>713</v>
      </c>
    </row>
    <row r="28" spans="1:2">
      <c r="A28" s="246">
        <v>16</v>
      </c>
      <c r="B28" s="250" t="s">
        <v>335</v>
      </c>
    </row>
    <row r="29" spans="1:2">
      <c r="A29" s="246">
        <v>17</v>
      </c>
      <c r="B29" s="250" t="s">
        <v>376</v>
      </c>
    </row>
    <row r="30" spans="1:2">
      <c r="A30" s="246">
        <v>18</v>
      </c>
      <c r="B30" s="250" t="s">
        <v>663</v>
      </c>
    </row>
    <row r="31" spans="1:2">
      <c r="A31" s="246">
        <v>19</v>
      </c>
      <c r="B31" s="250" t="s">
        <v>664</v>
      </c>
    </row>
    <row r="32" spans="1:2">
      <c r="A32" s="246">
        <v>20</v>
      </c>
      <c r="B32" s="315" t="s">
        <v>665</v>
      </c>
    </row>
    <row r="33" spans="1:2">
      <c r="A33" s="246">
        <v>21</v>
      </c>
      <c r="B33" s="250" t="s">
        <v>492</v>
      </c>
    </row>
    <row r="34" spans="1:2">
      <c r="A34" s="246">
        <v>22</v>
      </c>
      <c r="B34" s="250" t="s">
        <v>666</v>
      </c>
    </row>
    <row r="35" spans="1:2">
      <c r="A35" s="246">
        <v>23</v>
      </c>
      <c r="B35" s="250" t="s">
        <v>667</v>
      </c>
    </row>
    <row r="36" spans="1:2">
      <c r="A36" s="246">
        <v>24</v>
      </c>
      <c r="B36" s="250" t="s">
        <v>668</v>
      </c>
    </row>
    <row r="37" spans="1:2">
      <c r="A37" s="246">
        <v>25</v>
      </c>
      <c r="B37" s="250" t="s">
        <v>377</v>
      </c>
    </row>
    <row r="38" spans="1:2">
      <c r="A38" s="246">
        <v>26</v>
      </c>
      <c r="B38" s="250" t="s">
        <v>514</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66">
        <f>'1. key ratios'!B2</f>
        <v>45747</v>
      </c>
    </row>
    <row r="3" spans="1:3" s="2" customFormat="1" ht="15.75" customHeight="1"/>
    <row r="4" spans="1:3" ht="13.5" thickBot="1">
      <c r="A4" s="4" t="s">
        <v>143</v>
      </c>
      <c r="B4" s="89" t="s">
        <v>142</v>
      </c>
    </row>
    <row r="5" spans="1:3">
      <c r="A5" s="51" t="s">
        <v>6</v>
      </c>
      <c r="B5" s="52"/>
      <c r="C5" s="53" t="s">
        <v>35</v>
      </c>
    </row>
    <row r="6" spans="1:3">
      <c r="A6" s="54">
        <v>1</v>
      </c>
      <c r="B6" s="55" t="s">
        <v>141</v>
      </c>
      <c r="C6" s="56">
        <v>320811113.3599999</v>
      </c>
    </row>
    <row r="7" spans="1:3">
      <c r="A7" s="54">
        <v>2</v>
      </c>
      <c r="B7" s="57" t="s">
        <v>140</v>
      </c>
      <c r="C7" s="58">
        <v>112482805</v>
      </c>
    </row>
    <row r="8" spans="1:3">
      <c r="A8" s="54">
        <v>3</v>
      </c>
      <c r="B8" s="59" t="s">
        <v>139</v>
      </c>
      <c r="C8" s="58">
        <v>72117569.829999998</v>
      </c>
    </row>
    <row r="9" spans="1:3">
      <c r="A9" s="54">
        <v>4</v>
      </c>
      <c r="B9" s="59" t="s">
        <v>138</v>
      </c>
      <c r="C9" s="58">
        <v>0</v>
      </c>
    </row>
    <row r="10" spans="1:3">
      <c r="A10" s="54">
        <v>5</v>
      </c>
      <c r="B10" s="59" t="s">
        <v>137</v>
      </c>
      <c r="C10" s="58">
        <v>0</v>
      </c>
    </row>
    <row r="11" spans="1:3">
      <c r="A11" s="54">
        <v>6</v>
      </c>
      <c r="B11" s="60" t="s">
        <v>136</v>
      </c>
      <c r="C11" s="58">
        <v>136210738.52999994</v>
      </c>
    </row>
    <row r="12" spans="1:3" s="29" customFormat="1">
      <c r="A12" s="54">
        <v>7</v>
      </c>
      <c r="B12" s="55" t="s">
        <v>135</v>
      </c>
      <c r="C12" s="61">
        <v>11451140.1569</v>
      </c>
    </row>
    <row r="13" spans="1:3" s="29" customFormat="1">
      <c r="A13" s="54">
        <v>8</v>
      </c>
      <c r="B13" s="62" t="s">
        <v>134</v>
      </c>
      <c r="C13" s="63">
        <v>0</v>
      </c>
    </row>
    <row r="14" spans="1:3" s="29" customFormat="1" ht="25.5">
      <c r="A14" s="54">
        <v>9</v>
      </c>
      <c r="B14" s="64" t="s">
        <v>133</v>
      </c>
      <c r="C14" s="63">
        <v>0</v>
      </c>
    </row>
    <row r="15" spans="1:3" s="29" customFormat="1">
      <c r="A15" s="54">
        <v>10</v>
      </c>
      <c r="B15" s="65" t="s">
        <v>132</v>
      </c>
      <c r="C15" s="63">
        <v>1951083.06</v>
      </c>
    </row>
    <row r="16" spans="1:3" s="29" customFormat="1">
      <c r="A16" s="54">
        <v>11</v>
      </c>
      <c r="B16" s="66" t="s">
        <v>131</v>
      </c>
      <c r="C16" s="63">
        <v>0</v>
      </c>
    </row>
    <row r="17" spans="1:3" s="29" customFormat="1">
      <c r="A17" s="54">
        <v>12</v>
      </c>
      <c r="B17" s="65" t="s">
        <v>130</v>
      </c>
      <c r="C17" s="63">
        <v>0</v>
      </c>
    </row>
    <row r="18" spans="1:3" s="29" customFormat="1">
      <c r="A18" s="54">
        <v>13</v>
      </c>
      <c r="B18" s="65" t="s">
        <v>129</v>
      </c>
      <c r="C18" s="63">
        <v>0</v>
      </c>
    </row>
    <row r="19" spans="1:3" s="29" customFormat="1">
      <c r="A19" s="54">
        <v>14</v>
      </c>
      <c r="B19" s="65" t="s">
        <v>128</v>
      </c>
      <c r="C19" s="63">
        <v>0</v>
      </c>
    </row>
    <row r="20" spans="1:3" s="29" customFormat="1">
      <c r="A20" s="54">
        <v>15</v>
      </c>
      <c r="B20" s="65" t="s">
        <v>127</v>
      </c>
      <c r="C20" s="63">
        <v>0</v>
      </c>
    </row>
    <row r="21" spans="1:3" s="29" customFormat="1" ht="25.5">
      <c r="A21" s="54">
        <v>16</v>
      </c>
      <c r="B21" s="64" t="s">
        <v>126</v>
      </c>
      <c r="C21" s="63">
        <v>0</v>
      </c>
    </row>
    <row r="22" spans="1:3" s="29" customFormat="1">
      <c r="A22" s="54">
        <v>17</v>
      </c>
      <c r="B22" s="67" t="s">
        <v>125</v>
      </c>
      <c r="C22" s="63">
        <v>9500057.0968999993</v>
      </c>
    </row>
    <row r="23" spans="1:3" s="29" customFormat="1">
      <c r="A23" s="54">
        <v>18</v>
      </c>
      <c r="B23" s="67" t="s">
        <v>515</v>
      </c>
      <c r="C23" s="317">
        <v>0</v>
      </c>
    </row>
    <row r="24" spans="1:3" s="29" customFormat="1">
      <c r="A24" s="54">
        <v>19</v>
      </c>
      <c r="B24" s="64" t="s">
        <v>124</v>
      </c>
      <c r="C24" s="63">
        <v>0</v>
      </c>
    </row>
    <row r="25" spans="1:3" s="29" customFormat="1" ht="25.5">
      <c r="A25" s="54">
        <v>20</v>
      </c>
      <c r="B25" s="64" t="s">
        <v>101</v>
      </c>
      <c r="C25" s="63">
        <v>0</v>
      </c>
    </row>
    <row r="26" spans="1:3" s="29" customFormat="1">
      <c r="A26" s="54">
        <v>21</v>
      </c>
      <c r="B26" s="66" t="s">
        <v>123</v>
      </c>
      <c r="C26" s="63">
        <v>0</v>
      </c>
    </row>
    <row r="27" spans="1:3" s="29" customFormat="1">
      <c r="A27" s="54">
        <v>22</v>
      </c>
      <c r="B27" s="66" t="s">
        <v>122</v>
      </c>
      <c r="C27" s="63">
        <v>0</v>
      </c>
    </row>
    <row r="28" spans="1:3" s="29" customFormat="1">
      <c r="A28" s="54">
        <v>23</v>
      </c>
      <c r="B28" s="66" t="s">
        <v>121</v>
      </c>
      <c r="C28" s="63">
        <v>0</v>
      </c>
    </row>
    <row r="29" spans="1:3" s="29" customFormat="1">
      <c r="A29" s="54">
        <v>24</v>
      </c>
      <c r="B29" s="68" t="s">
        <v>120</v>
      </c>
      <c r="C29" s="61">
        <v>309359973.20309991</v>
      </c>
    </row>
    <row r="30" spans="1:3" s="29" customFormat="1">
      <c r="A30" s="69"/>
      <c r="B30" s="70"/>
      <c r="C30" s="63"/>
    </row>
    <row r="31" spans="1:3" s="29" customFormat="1">
      <c r="A31" s="69">
        <v>25</v>
      </c>
      <c r="B31" s="68" t="s">
        <v>119</v>
      </c>
      <c r="C31" s="61">
        <v>0</v>
      </c>
    </row>
    <row r="32" spans="1:3" s="29" customFormat="1">
      <c r="A32" s="69">
        <v>26</v>
      </c>
      <c r="B32" s="59" t="s">
        <v>118</v>
      </c>
      <c r="C32" s="71">
        <v>0</v>
      </c>
    </row>
    <row r="33" spans="1:3" s="29" customFormat="1">
      <c r="A33" s="69">
        <v>27</v>
      </c>
      <c r="B33" s="72" t="s">
        <v>179</v>
      </c>
      <c r="C33" s="63">
        <v>0</v>
      </c>
    </row>
    <row r="34" spans="1:3" s="29" customFormat="1">
      <c r="A34" s="69">
        <v>28</v>
      </c>
      <c r="B34" s="72" t="s">
        <v>117</v>
      </c>
      <c r="C34" s="63">
        <v>0</v>
      </c>
    </row>
    <row r="35" spans="1:3" s="29" customFormat="1">
      <c r="A35" s="69">
        <v>29</v>
      </c>
      <c r="B35" s="59" t="s">
        <v>116</v>
      </c>
      <c r="C35" s="63">
        <v>0</v>
      </c>
    </row>
    <row r="36" spans="1:3" s="29" customFormat="1">
      <c r="A36" s="69">
        <v>30</v>
      </c>
      <c r="B36" s="68" t="s">
        <v>115</v>
      </c>
      <c r="C36" s="61">
        <v>0</v>
      </c>
    </row>
    <row r="37" spans="1:3" s="29" customFormat="1">
      <c r="A37" s="69">
        <v>31</v>
      </c>
      <c r="B37" s="64" t="s">
        <v>114</v>
      </c>
      <c r="C37" s="63">
        <v>0</v>
      </c>
    </row>
    <row r="38" spans="1:3" s="29" customFormat="1">
      <c r="A38" s="69">
        <v>32</v>
      </c>
      <c r="B38" s="65" t="s">
        <v>113</v>
      </c>
      <c r="C38" s="63">
        <v>0</v>
      </c>
    </row>
    <row r="39" spans="1:3" s="29" customFormat="1" ht="25.5">
      <c r="A39" s="69">
        <v>33</v>
      </c>
      <c r="B39" s="64" t="s">
        <v>112</v>
      </c>
      <c r="C39" s="63">
        <v>0</v>
      </c>
    </row>
    <row r="40" spans="1:3" s="29" customFormat="1" ht="25.5">
      <c r="A40" s="69">
        <v>34</v>
      </c>
      <c r="B40" s="64" t="s">
        <v>101</v>
      </c>
      <c r="C40" s="63">
        <v>0</v>
      </c>
    </row>
    <row r="41" spans="1:3" s="29" customFormat="1">
      <c r="A41" s="69">
        <v>35</v>
      </c>
      <c r="B41" s="66" t="s">
        <v>111</v>
      </c>
      <c r="C41" s="63">
        <v>0</v>
      </c>
    </row>
    <row r="42" spans="1:3" s="29" customFormat="1">
      <c r="A42" s="69">
        <v>36</v>
      </c>
      <c r="B42" s="68" t="s">
        <v>110</v>
      </c>
      <c r="C42" s="61">
        <v>0</v>
      </c>
    </row>
    <row r="43" spans="1:3" s="29" customFormat="1">
      <c r="A43" s="69"/>
      <c r="B43" s="70"/>
      <c r="C43" s="63"/>
    </row>
    <row r="44" spans="1:3" s="29" customFormat="1">
      <c r="A44" s="69">
        <v>37</v>
      </c>
      <c r="B44" s="73" t="s">
        <v>109</v>
      </c>
      <c r="C44" s="61">
        <v>20918100</v>
      </c>
    </row>
    <row r="45" spans="1:3" s="29" customFormat="1">
      <c r="A45" s="69">
        <v>38</v>
      </c>
      <c r="B45" s="59" t="s">
        <v>108</v>
      </c>
      <c r="C45" s="63">
        <v>20918100</v>
      </c>
    </row>
    <row r="46" spans="1:3" s="29" customFormat="1">
      <c r="A46" s="69">
        <v>39</v>
      </c>
      <c r="B46" s="59" t="s">
        <v>107</v>
      </c>
      <c r="C46" s="63">
        <v>0</v>
      </c>
    </row>
    <row r="47" spans="1:3" s="29" customFormat="1">
      <c r="A47" s="69">
        <v>40</v>
      </c>
      <c r="B47" s="59" t="s">
        <v>106</v>
      </c>
      <c r="C47" s="63">
        <v>0</v>
      </c>
    </row>
    <row r="48" spans="1:3" s="29" customFormat="1">
      <c r="A48" s="69">
        <v>41</v>
      </c>
      <c r="B48" s="73" t="s">
        <v>105</v>
      </c>
      <c r="C48" s="61">
        <v>0</v>
      </c>
    </row>
    <row r="49" spans="1:3" s="29" customFormat="1">
      <c r="A49" s="69">
        <v>42</v>
      </c>
      <c r="B49" s="64" t="s">
        <v>104</v>
      </c>
      <c r="C49" s="63">
        <v>0</v>
      </c>
    </row>
    <row r="50" spans="1:3" s="29" customFormat="1">
      <c r="A50" s="69">
        <v>43</v>
      </c>
      <c r="B50" s="65" t="s">
        <v>103</v>
      </c>
      <c r="C50" s="63">
        <v>0</v>
      </c>
    </row>
    <row r="51" spans="1:3" s="29" customFormat="1">
      <c r="A51" s="69">
        <v>44</v>
      </c>
      <c r="B51" s="64" t="s">
        <v>102</v>
      </c>
      <c r="C51" s="63">
        <v>0</v>
      </c>
    </row>
    <row r="52" spans="1:3" s="29" customFormat="1" ht="25.5">
      <c r="A52" s="69">
        <v>45</v>
      </c>
      <c r="B52" s="64" t="s">
        <v>101</v>
      </c>
      <c r="C52" s="63">
        <v>0</v>
      </c>
    </row>
    <row r="53" spans="1:3" s="29" customFormat="1" ht="13.5" thickBot="1">
      <c r="A53" s="69">
        <v>46</v>
      </c>
      <c r="B53" s="74" t="s">
        <v>100</v>
      </c>
      <c r="C53" s="75">
        <v>20918100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L39" sqref="L39"/>
    </sheetView>
  </sheetViews>
  <sheetFormatPr defaultColWidth="9.140625" defaultRowHeight="12.75"/>
  <cols>
    <col min="1" max="1" width="9.42578125" style="138" bestFit="1" customWidth="1"/>
    <col min="2" max="2" width="59" style="138" customWidth="1"/>
    <col min="3" max="3" width="16.85546875" style="138" bestFit="1" customWidth="1"/>
    <col min="4" max="4" width="15.5703125" style="138" bestFit="1" customWidth="1"/>
    <col min="5" max="16384" width="9.140625" style="138"/>
  </cols>
  <sheetData>
    <row r="1" spans="1:4" ht="15">
      <c r="A1" s="136" t="s">
        <v>30</v>
      </c>
      <c r="B1" s="3" t="str">
        <f>'Info '!C2</f>
        <v>JSC ProCredit Bank</v>
      </c>
    </row>
    <row r="2" spans="1:4" s="136" customFormat="1" ht="15.75" customHeight="1">
      <c r="A2" s="136" t="s">
        <v>31</v>
      </c>
      <c r="B2" s="266">
        <f>'1. key ratios'!B2</f>
        <v>45747</v>
      </c>
    </row>
    <row r="3" spans="1:4" s="136" customFormat="1" ht="15.75" customHeight="1"/>
    <row r="4" spans="1:4" ht="13.5" thickBot="1">
      <c r="A4" s="138" t="s">
        <v>267</v>
      </c>
      <c r="B4" s="215" t="s">
        <v>268</v>
      </c>
    </row>
    <row r="5" spans="1:4" s="143" customFormat="1" ht="12.75" customHeight="1">
      <c r="A5" s="244"/>
      <c r="B5" s="245" t="s">
        <v>271</v>
      </c>
      <c r="C5" s="208" t="s">
        <v>269</v>
      </c>
      <c r="D5" s="209" t="s">
        <v>270</v>
      </c>
    </row>
    <row r="6" spans="1:4" s="216" customFormat="1">
      <c r="A6" s="210">
        <v>1</v>
      </c>
      <c r="B6" s="240" t="s">
        <v>272</v>
      </c>
      <c r="C6" s="240"/>
      <c r="D6" s="211"/>
    </row>
    <row r="7" spans="1:4" s="216" customFormat="1">
      <c r="A7" s="212" t="s">
        <v>258</v>
      </c>
      <c r="B7" s="241" t="s">
        <v>273</v>
      </c>
      <c r="C7" s="233">
        <v>4.4999999999999998E-2</v>
      </c>
      <c r="D7" s="671">
        <v>69053136.582477421</v>
      </c>
    </row>
    <row r="8" spans="1:4" s="216" customFormat="1">
      <c r="A8" s="212" t="s">
        <v>259</v>
      </c>
      <c r="B8" s="241" t="s">
        <v>274</v>
      </c>
      <c r="C8" s="234">
        <v>0.06</v>
      </c>
      <c r="D8" s="671">
        <v>92070848.776636556</v>
      </c>
    </row>
    <row r="9" spans="1:4" s="216" customFormat="1">
      <c r="A9" s="212" t="s">
        <v>260</v>
      </c>
      <c r="B9" s="241" t="s">
        <v>275</v>
      </c>
      <c r="C9" s="234">
        <v>0.08</v>
      </c>
      <c r="D9" s="671">
        <v>122761131.70218208</v>
      </c>
    </row>
    <row r="10" spans="1:4" s="216" customFormat="1">
      <c r="A10" s="210" t="s">
        <v>261</v>
      </c>
      <c r="B10" s="240" t="s">
        <v>276</v>
      </c>
      <c r="C10" s="235"/>
      <c r="D10" s="672"/>
    </row>
    <row r="11" spans="1:4" s="217" customFormat="1">
      <c r="A11" s="213" t="s">
        <v>262</v>
      </c>
      <c r="B11" s="232" t="s">
        <v>744</v>
      </c>
      <c r="C11" s="236">
        <v>2.5000000000000001E-2</v>
      </c>
      <c r="D11" s="671">
        <v>38362853.656931899</v>
      </c>
    </row>
    <row r="12" spans="1:4" s="217" customFormat="1">
      <c r="A12" s="213" t="s">
        <v>263</v>
      </c>
      <c r="B12" s="232" t="s">
        <v>277</v>
      </c>
      <c r="C12" s="236">
        <v>5.0000000000000001E-3</v>
      </c>
      <c r="D12" s="671">
        <v>7672570.7313863803</v>
      </c>
    </row>
    <row r="13" spans="1:4" s="217" customFormat="1">
      <c r="A13" s="213" t="s">
        <v>264</v>
      </c>
      <c r="B13" s="232" t="s">
        <v>278</v>
      </c>
      <c r="C13" s="236">
        <v>0</v>
      </c>
      <c r="D13" s="671">
        <v>0</v>
      </c>
    </row>
    <row r="14" spans="1:4" s="217" customFormat="1">
      <c r="A14" s="210" t="s">
        <v>265</v>
      </c>
      <c r="B14" s="240" t="s">
        <v>324</v>
      </c>
      <c r="C14" s="237"/>
      <c r="D14" s="672"/>
    </row>
    <row r="15" spans="1:4" s="217" customFormat="1">
      <c r="A15" s="213">
        <v>3.1</v>
      </c>
      <c r="B15" s="232" t="s">
        <v>283</v>
      </c>
      <c r="C15" s="236">
        <v>4.9791218198646015E-2</v>
      </c>
      <c r="D15" s="671">
        <v>76405328.686200857</v>
      </c>
    </row>
    <row r="16" spans="1:4" s="217" customFormat="1">
      <c r="A16" s="213">
        <v>3.2</v>
      </c>
      <c r="B16" s="232" t="s">
        <v>284</v>
      </c>
      <c r="C16" s="236">
        <v>6.1372428647598995E-2</v>
      </c>
      <c r="D16" s="671">
        <v>94176859.951133415</v>
      </c>
    </row>
    <row r="17" spans="1:4" s="216" customFormat="1" ht="13.5" thickBot="1">
      <c r="A17" s="213">
        <v>3.3</v>
      </c>
      <c r="B17" s="232" t="s">
        <v>285</v>
      </c>
      <c r="C17" s="236">
        <v>7.6610863448852928E-2</v>
      </c>
      <c r="D17" s="671">
        <v>117560453.72078152</v>
      </c>
    </row>
    <row r="18" spans="1:4" s="143" customFormat="1" ht="12.75" customHeight="1">
      <c r="A18" s="242"/>
      <c r="B18" s="243" t="s">
        <v>323</v>
      </c>
      <c r="C18" s="238" t="s">
        <v>269</v>
      </c>
      <c r="D18" s="209" t="s">
        <v>270</v>
      </c>
    </row>
    <row r="19" spans="1:4" s="216" customFormat="1">
      <c r="A19" s="214">
        <v>4</v>
      </c>
      <c r="B19" s="232" t="s">
        <v>279</v>
      </c>
      <c r="C19" s="236">
        <f>C7+C11+C12+C13+C15</f>
        <v>0.12479121819864603</v>
      </c>
      <c r="D19" s="671">
        <v>191493889.65699658</v>
      </c>
    </row>
    <row r="20" spans="1:4" s="216" customFormat="1">
      <c r="A20" s="214">
        <v>5</v>
      </c>
      <c r="B20" s="232" t="s">
        <v>90</v>
      </c>
      <c r="C20" s="236">
        <f>C8+C11+C12+C13+C16</f>
        <v>0.15137242864759898</v>
      </c>
      <c r="D20" s="671">
        <v>232283133.11608824</v>
      </c>
    </row>
    <row r="21" spans="1:4" s="216" customFormat="1" ht="13.5" thickBot="1">
      <c r="A21" s="218" t="s">
        <v>266</v>
      </c>
      <c r="B21" s="219" t="s">
        <v>280</v>
      </c>
      <c r="C21" s="239">
        <f>C9+C11+C12+C13+C17</f>
        <v>0.18661086344885294</v>
      </c>
      <c r="D21" s="673">
        <v>286357009.81128192</v>
      </c>
    </row>
    <row r="23" spans="1:4">
      <c r="B23" s="17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38" sqref="C38"/>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63" t="str">
        <f>'9.1. Capital Requirements'!A1</f>
        <v>Bank:</v>
      </c>
      <c r="B1" s="464">
        <v>0</v>
      </c>
    </row>
    <row r="2" spans="1:3">
      <c r="A2" s="463" t="str">
        <f>'9.1. Capital Requirements'!A2</f>
        <v>Date:</v>
      </c>
      <c r="B2" s="465">
        <v>45016</v>
      </c>
    </row>
    <row r="3" spans="1:3">
      <c r="A3" s="466" t="s">
        <v>672</v>
      </c>
      <c r="B3" s="467" t="s">
        <v>673</v>
      </c>
    </row>
    <row r="4" spans="1:3" ht="15.75" thickBot="1"/>
    <row r="5" spans="1:3">
      <c r="A5" s="468"/>
      <c r="B5" s="469" t="s">
        <v>674</v>
      </c>
      <c r="C5" s="499"/>
    </row>
    <row r="6" spans="1:3">
      <c r="A6" s="470" t="s">
        <v>694</v>
      </c>
      <c r="B6" s="471">
        <f>SUM(B7,B11)</f>
        <v>330278073.20309991</v>
      </c>
      <c r="C6" s="499"/>
    </row>
    <row r="7" spans="1:3">
      <c r="A7" s="470" t="s">
        <v>680</v>
      </c>
      <c r="B7" s="471">
        <f>SUM(B8:B10)</f>
        <v>330278073.20309991</v>
      </c>
      <c r="C7" s="499"/>
    </row>
    <row r="8" spans="1:3">
      <c r="A8" s="472" t="s">
        <v>675</v>
      </c>
      <c r="B8" s="473">
        <f>'9. Capital'!C29</f>
        <v>309359973.20309991</v>
      </c>
      <c r="C8" s="499"/>
    </row>
    <row r="9" spans="1:3">
      <c r="A9" s="472" t="s">
        <v>676</v>
      </c>
      <c r="B9" s="473">
        <f>'9. Capital'!C42</f>
        <v>0</v>
      </c>
      <c r="C9" s="499"/>
    </row>
    <row r="10" spans="1:3">
      <c r="A10" s="472" t="s">
        <v>677</v>
      </c>
      <c r="B10" s="473">
        <f>'9. Capital'!C53</f>
        <v>20918100</v>
      </c>
      <c r="C10" s="499"/>
    </row>
    <row r="11" spans="1:3">
      <c r="A11" s="470" t="s">
        <v>681</v>
      </c>
      <c r="B11" s="471">
        <f>SUM(B12:B13)</f>
        <v>0</v>
      </c>
      <c r="C11" s="499"/>
    </row>
    <row r="12" spans="1:3">
      <c r="A12" s="472" t="s">
        <v>700</v>
      </c>
      <c r="B12" s="473"/>
      <c r="C12" s="499"/>
    </row>
    <row r="13" spans="1:3">
      <c r="A13" s="472" t="s">
        <v>682</v>
      </c>
      <c r="B13" s="473"/>
      <c r="C13" s="499"/>
    </row>
    <row r="14" spans="1:3">
      <c r="A14" s="470" t="s">
        <v>683</v>
      </c>
      <c r="B14" s="471">
        <f>SUM(B15:B16)</f>
        <v>330278073.20309991</v>
      </c>
      <c r="C14" s="499"/>
    </row>
    <row r="15" spans="1:3">
      <c r="A15" s="474" t="s">
        <v>684</v>
      </c>
      <c r="B15" s="473"/>
      <c r="C15" s="499"/>
    </row>
    <row r="16" spans="1:3">
      <c r="A16" s="474" t="s">
        <v>685</v>
      </c>
      <c r="B16" s="473">
        <f>B7</f>
        <v>330278073.20309991</v>
      </c>
      <c r="C16" s="499"/>
    </row>
    <row r="17" spans="1:5">
      <c r="A17" s="470" t="s">
        <v>688</v>
      </c>
      <c r="B17" s="471"/>
      <c r="C17" s="499"/>
    </row>
    <row r="18" spans="1:5">
      <c r="A18" s="474" t="s">
        <v>686</v>
      </c>
      <c r="B18" s="473">
        <f>'5. RWA'!C13</f>
        <v>1534514146.277276</v>
      </c>
      <c r="C18" s="499"/>
    </row>
    <row r="19" spans="1:5">
      <c r="A19" s="474" t="s">
        <v>687</v>
      </c>
      <c r="B19" s="473">
        <f>'15.1. LR'!C32</f>
        <v>2028198911.1068439</v>
      </c>
      <c r="C19" s="499"/>
    </row>
    <row r="20" spans="1:5">
      <c r="A20" s="470" t="s">
        <v>702</v>
      </c>
      <c r="B20" s="471"/>
      <c r="C20" s="499"/>
    </row>
    <row r="21" spans="1:5">
      <c r="A21" s="475" t="s">
        <v>689</v>
      </c>
      <c r="B21" s="476">
        <f>IFERROR(B6/B18,0)</f>
        <v>0.21523299345552005</v>
      </c>
      <c r="C21" s="499"/>
    </row>
    <row r="22" spans="1:5">
      <c r="A22" s="475" t="s">
        <v>706</v>
      </c>
      <c r="B22" s="476">
        <f>IFERROR(B6/B19,0)</f>
        <v>0.16284303841917461</v>
      </c>
      <c r="C22" s="499"/>
    </row>
    <row r="23" spans="1:5" ht="15.75" thickBot="1">
      <c r="A23" s="477" t="s">
        <v>690</v>
      </c>
      <c r="B23" s="478">
        <f>IFERROR(B6/B14,0)</f>
        <v>1</v>
      </c>
    </row>
    <row r="24" spans="1:5" ht="16.5" customHeight="1">
      <c r="A24" s="479" t="s">
        <v>678</v>
      </c>
      <c r="B24" s="480"/>
      <c r="C24" s="480"/>
      <c r="D24" s="480"/>
      <c r="E24" s="480"/>
    </row>
    <row r="25" spans="1:5" ht="25.5" customHeight="1">
      <c r="A25" s="479" t="s">
        <v>699</v>
      </c>
    </row>
    <row r="26" spans="1:5" ht="42.6" customHeight="1">
      <c r="A26" s="479" t="s">
        <v>701</v>
      </c>
      <c r="B26" s="138"/>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9" sqref="B29"/>
    </sheetView>
  </sheetViews>
  <sheetFormatPr defaultRowHeight="15"/>
  <cols>
    <col min="1" max="1" width="56.85546875" customWidth="1"/>
    <col min="2" max="2" width="28.140625" bestFit="1" customWidth="1"/>
    <col min="3" max="6" width="28.140625" customWidth="1"/>
  </cols>
  <sheetData>
    <row r="1" spans="1:7">
      <c r="A1" s="463" t="s">
        <v>30</v>
      </c>
      <c r="B1" s="464">
        <v>0</v>
      </c>
      <c r="C1" s="138"/>
    </row>
    <row r="2" spans="1:7">
      <c r="A2" s="463" t="s">
        <v>31</v>
      </c>
      <c r="B2" s="465">
        <v>45016</v>
      </c>
      <c r="C2" s="138"/>
    </row>
    <row r="3" spans="1:7">
      <c r="A3" s="466" t="s">
        <v>679</v>
      </c>
      <c r="B3" s="467" t="s">
        <v>673</v>
      </c>
      <c r="C3" s="138"/>
    </row>
    <row r="5" spans="1:7">
      <c r="A5" s="481"/>
    </row>
    <row r="6" spans="1:7" ht="15.75" thickBot="1">
      <c r="A6" s="482"/>
      <c r="B6" s="482"/>
      <c r="C6" s="482"/>
      <c r="D6" s="482"/>
      <c r="E6" s="482"/>
      <c r="F6" s="482"/>
    </row>
    <row r="7" spans="1:7">
      <c r="A7" s="738"/>
      <c r="B7" s="740" t="s">
        <v>705</v>
      </c>
      <c r="C7" s="740"/>
      <c r="D7" s="740"/>
      <c r="E7" s="740"/>
      <c r="F7" s="741" t="s">
        <v>64</v>
      </c>
    </row>
    <row r="8" spans="1:7">
      <c r="A8" s="739"/>
      <c r="B8" s="483" t="s">
        <v>691</v>
      </c>
      <c r="C8" s="483" t="s">
        <v>692</v>
      </c>
      <c r="D8" s="483" t="s">
        <v>693</v>
      </c>
      <c r="E8" s="483" t="s">
        <v>703</v>
      </c>
      <c r="F8" s="742"/>
    </row>
    <row r="9" spans="1:7">
      <c r="A9" s="484" t="s">
        <v>694</v>
      </c>
      <c r="B9" s="485">
        <f>B13+B17</f>
        <v>0</v>
      </c>
      <c r="C9" s="485">
        <f t="shared" ref="C9:E9" si="0">C13+C17</f>
        <v>0</v>
      </c>
      <c r="D9" s="485">
        <f t="shared" si="0"/>
        <v>0</v>
      </c>
      <c r="E9" s="485">
        <f t="shared" si="0"/>
        <v>0</v>
      </c>
      <c r="F9" s="486">
        <f>F13+F17</f>
        <v>0</v>
      </c>
    </row>
    <row r="10" spans="1:7">
      <c r="A10" s="487" t="s">
        <v>696</v>
      </c>
      <c r="B10" s="488">
        <f t="shared" ref="B10:E12" si="1">B14+B18</f>
        <v>0</v>
      </c>
      <c r="C10" s="488">
        <f t="shared" si="1"/>
        <v>0</v>
      </c>
      <c r="D10" s="488">
        <f t="shared" si="1"/>
        <v>0</v>
      </c>
      <c r="E10" s="488">
        <f t="shared" si="1"/>
        <v>0</v>
      </c>
      <c r="F10" s="486">
        <f>SUM(B10:E10)</f>
        <v>0</v>
      </c>
      <c r="G10" s="499"/>
    </row>
    <row r="11" spans="1:7">
      <c r="A11" s="487" t="s">
        <v>704</v>
      </c>
      <c r="B11" s="488">
        <f t="shared" si="1"/>
        <v>0</v>
      </c>
      <c r="C11" s="488">
        <f t="shared" si="1"/>
        <v>0</v>
      </c>
      <c r="D11" s="488">
        <f t="shared" si="1"/>
        <v>0</v>
      </c>
      <c r="E11" s="488">
        <f t="shared" si="1"/>
        <v>0</v>
      </c>
      <c r="F11" s="486">
        <f t="shared" ref="F11:F12" si="2">SUM(B11:E11)</f>
        <v>0</v>
      </c>
      <c r="G11" s="499"/>
    </row>
    <row r="12" spans="1:7">
      <c r="A12" s="489" t="s">
        <v>695</v>
      </c>
      <c r="B12" s="488">
        <f t="shared" si="1"/>
        <v>0</v>
      </c>
      <c r="C12" s="488">
        <f t="shared" si="1"/>
        <v>0</v>
      </c>
      <c r="D12" s="488">
        <f t="shared" si="1"/>
        <v>0</v>
      </c>
      <c r="E12" s="488">
        <f t="shared" si="1"/>
        <v>0</v>
      </c>
      <c r="F12" s="486">
        <f t="shared" si="2"/>
        <v>0</v>
      </c>
      <c r="G12" s="499"/>
    </row>
    <row r="13" spans="1:7">
      <c r="A13" s="490" t="s">
        <v>685</v>
      </c>
      <c r="B13" s="491"/>
      <c r="C13" s="491"/>
      <c r="D13" s="491"/>
      <c r="E13" s="491"/>
      <c r="F13" s="492"/>
    </row>
    <row r="14" spans="1:7">
      <c r="A14" s="487" t="s">
        <v>696</v>
      </c>
      <c r="B14" s="493"/>
      <c r="C14" s="493"/>
      <c r="D14" s="493"/>
      <c r="E14" s="493"/>
      <c r="F14" s="494"/>
    </row>
    <row r="15" spans="1:7">
      <c r="A15" s="487" t="s">
        <v>704</v>
      </c>
      <c r="B15" s="493"/>
      <c r="C15" s="493"/>
      <c r="D15" s="493"/>
      <c r="E15" s="493"/>
      <c r="F15" s="494"/>
    </row>
    <row r="16" spans="1:7">
      <c r="A16" s="489" t="s">
        <v>695</v>
      </c>
      <c r="B16" s="493"/>
      <c r="C16" s="493"/>
      <c r="D16" s="493"/>
      <c r="E16" s="493"/>
      <c r="F16" s="494"/>
    </row>
    <row r="17" spans="1:6">
      <c r="A17" s="490" t="s">
        <v>681</v>
      </c>
      <c r="B17" s="491"/>
      <c r="C17" s="491"/>
      <c r="D17" s="491"/>
      <c r="E17" s="491"/>
      <c r="F17" s="494"/>
    </row>
    <row r="18" spans="1:6">
      <c r="A18" s="487" t="s">
        <v>696</v>
      </c>
      <c r="B18" s="493"/>
      <c r="C18" s="493"/>
      <c r="D18" s="493"/>
      <c r="E18" s="493"/>
      <c r="F18" s="494"/>
    </row>
    <row r="19" spans="1:6">
      <c r="A19" s="487" t="s">
        <v>704</v>
      </c>
      <c r="B19" s="493"/>
      <c r="C19" s="493"/>
      <c r="D19" s="493"/>
      <c r="E19" s="493"/>
      <c r="F19" s="494"/>
    </row>
    <row r="20" spans="1:6" ht="15.75" thickBot="1">
      <c r="A20" s="489" t="s">
        <v>695</v>
      </c>
      <c r="B20" s="495"/>
      <c r="C20" s="495"/>
      <c r="D20" s="495"/>
      <c r="E20" s="495"/>
      <c r="F20" s="496"/>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D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8" sqref="C6:C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16384" width="9.140625" style="5"/>
  </cols>
  <sheetData>
    <row r="1" spans="1:4">
      <c r="A1" s="2" t="s">
        <v>30</v>
      </c>
      <c r="B1" s="3" t="str">
        <f>'Info '!C2</f>
        <v>JSC ProCredit Bank</v>
      </c>
    </row>
    <row r="2" spans="1:4" s="2" customFormat="1" ht="15.75" customHeight="1">
      <c r="A2" s="2" t="s">
        <v>31</v>
      </c>
      <c r="B2" s="266">
        <f>'1. key ratios'!B2</f>
        <v>45747</v>
      </c>
    </row>
    <row r="3" spans="1:4" s="2" customFormat="1" ht="15.75" customHeight="1">
      <c r="A3" s="76"/>
    </row>
    <row r="4" spans="1:4" s="2" customFormat="1" ht="15.75" customHeight="1" thickBot="1">
      <c r="A4" s="2" t="s">
        <v>47</v>
      </c>
      <c r="B4" s="132" t="s">
        <v>165</v>
      </c>
      <c r="D4" s="20" t="s">
        <v>35</v>
      </c>
    </row>
    <row r="5" spans="1:4" ht="25.5">
      <c r="A5" s="77" t="s">
        <v>6</v>
      </c>
      <c r="B5" s="150" t="s">
        <v>205</v>
      </c>
      <c r="C5" s="78" t="s">
        <v>622</v>
      </c>
      <c r="D5" s="79" t="s">
        <v>49</v>
      </c>
    </row>
    <row r="6" spans="1:4" ht="15">
      <c r="A6" s="318">
        <v>1</v>
      </c>
      <c r="B6" s="319" t="s">
        <v>523</v>
      </c>
      <c r="C6" s="660">
        <v>433937081.97327399</v>
      </c>
      <c r="D6" s="80"/>
    </row>
    <row r="7" spans="1:4" ht="15">
      <c r="A7" s="318">
        <v>1.1000000000000001</v>
      </c>
      <c r="B7" s="320" t="s">
        <v>524</v>
      </c>
      <c r="C7" s="661">
        <v>53478505.802299991</v>
      </c>
      <c r="D7" s="81"/>
    </row>
    <row r="8" spans="1:4" ht="15">
      <c r="A8" s="318">
        <v>1.2</v>
      </c>
      <c r="B8" s="320" t="s">
        <v>525</v>
      </c>
      <c r="C8" s="661">
        <v>265872314.92235199</v>
      </c>
      <c r="D8" s="81"/>
    </row>
    <row r="9" spans="1:4" ht="15">
      <c r="A9" s="318">
        <v>1.3</v>
      </c>
      <c r="B9" s="320" t="s">
        <v>526</v>
      </c>
      <c r="C9" s="661">
        <v>114586261.24862197</v>
      </c>
      <c r="D9" s="81"/>
    </row>
    <row r="10" spans="1:4" ht="15">
      <c r="A10" s="318">
        <v>2</v>
      </c>
      <c r="B10" s="321" t="s">
        <v>527</v>
      </c>
      <c r="C10" s="661">
        <v>0</v>
      </c>
      <c r="D10" s="81"/>
    </row>
    <row r="11" spans="1:4" ht="15">
      <c r="A11" s="318">
        <v>2.1</v>
      </c>
      <c r="B11" s="322" t="s">
        <v>528</v>
      </c>
      <c r="C11" s="662">
        <v>0</v>
      </c>
      <c r="D11" s="374"/>
    </row>
    <row r="12" spans="1:4" ht="15">
      <c r="A12" s="318">
        <v>3</v>
      </c>
      <c r="B12" s="323" t="s">
        <v>529</v>
      </c>
      <c r="C12" s="662">
        <v>0</v>
      </c>
      <c r="D12" s="374"/>
    </row>
    <row r="13" spans="1:4" ht="15">
      <c r="A13" s="318">
        <v>4</v>
      </c>
      <c r="B13" s="324" t="s">
        <v>530</v>
      </c>
      <c r="C13" s="662">
        <v>0</v>
      </c>
      <c r="D13" s="374"/>
    </row>
    <row r="14" spans="1:4" ht="15">
      <c r="A14" s="318">
        <v>5</v>
      </c>
      <c r="B14" s="325" t="s">
        <v>531</v>
      </c>
      <c r="C14" s="662">
        <v>139527.79999999999</v>
      </c>
      <c r="D14" s="374"/>
    </row>
    <row r="15" spans="1:4" ht="15">
      <c r="A15" s="318">
        <v>5.0999999999999996</v>
      </c>
      <c r="B15" s="326" t="s">
        <v>532</v>
      </c>
      <c r="C15" s="661">
        <v>139527.79999999999</v>
      </c>
      <c r="D15" s="374"/>
    </row>
    <row r="16" spans="1:4" ht="15">
      <c r="A16" s="318">
        <v>5.2</v>
      </c>
      <c r="B16" s="326" t="s">
        <v>533</v>
      </c>
      <c r="C16" s="661">
        <v>0</v>
      </c>
      <c r="D16" s="81"/>
    </row>
    <row r="17" spans="1:4" ht="15">
      <c r="A17" s="318">
        <v>5.3</v>
      </c>
      <c r="B17" s="327" t="s">
        <v>534</v>
      </c>
      <c r="C17" s="661">
        <v>0</v>
      </c>
      <c r="D17" s="81"/>
    </row>
    <row r="18" spans="1:4" ht="15">
      <c r="A18" s="318">
        <v>6</v>
      </c>
      <c r="B18" s="323" t="s">
        <v>535</v>
      </c>
      <c r="C18" s="661">
        <v>1449551413.5350389</v>
      </c>
      <c r="D18" s="81"/>
    </row>
    <row r="19" spans="1:4" ht="15">
      <c r="A19" s="318">
        <v>6.1</v>
      </c>
      <c r="B19" s="326" t="s">
        <v>533</v>
      </c>
      <c r="C19" s="662">
        <v>102497576.79000002</v>
      </c>
      <c r="D19" s="81"/>
    </row>
    <row r="20" spans="1:4" ht="15">
      <c r="A20" s="318">
        <v>6.2</v>
      </c>
      <c r="B20" s="327" t="s">
        <v>534</v>
      </c>
      <c r="C20" s="662">
        <v>1347053836.745039</v>
      </c>
      <c r="D20" s="81"/>
    </row>
    <row r="21" spans="1:4" ht="15">
      <c r="A21" s="318">
        <v>7</v>
      </c>
      <c r="B21" s="321" t="s">
        <v>536</v>
      </c>
      <c r="C21" s="662">
        <v>9500057.0999999996</v>
      </c>
      <c r="D21" s="81" t="s">
        <v>749</v>
      </c>
    </row>
    <row r="22" spans="1:4" ht="15">
      <c r="A22" s="318">
        <v>8</v>
      </c>
      <c r="B22" s="328" t="s">
        <v>537</v>
      </c>
      <c r="C22" s="661">
        <v>0</v>
      </c>
      <c r="D22" s="81"/>
    </row>
    <row r="23" spans="1:4" ht="15">
      <c r="A23" s="318">
        <v>9</v>
      </c>
      <c r="B23" s="324" t="s">
        <v>538</v>
      </c>
      <c r="C23" s="661">
        <v>48426676.019999996</v>
      </c>
      <c r="D23" s="375"/>
    </row>
    <row r="24" spans="1:4" ht="15">
      <c r="A24" s="318">
        <v>9.1</v>
      </c>
      <c r="B24" s="326" t="s">
        <v>539</v>
      </c>
      <c r="C24" s="663">
        <v>44330691.749999993</v>
      </c>
      <c r="D24" s="82"/>
    </row>
    <row r="25" spans="1:4" ht="15">
      <c r="A25" s="318">
        <v>9.1999999999999993</v>
      </c>
      <c r="B25" s="326" t="s">
        <v>540</v>
      </c>
      <c r="C25" s="664">
        <v>4095984.2699999996</v>
      </c>
      <c r="D25" s="373"/>
    </row>
    <row r="26" spans="1:4" ht="15.75">
      <c r="A26" s="318">
        <v>10</v>
      </c>
      <c r="B26" s="324" t="s">
        <v>541</v>
      </c>
      <c r="C26" s="665">
        <v>1951083.0600000005</v>
      </c>
      <c r="D26" s="462" t="s">
        <v>750</v>
      </c>
    </row>
    <row r="27" spans="1:4" ht="15">
      <c r="A27" s="318">
        <v>10.1</v>
      </c>
      <c r="B27" s="326" t="s">
        <v>542</v>
      </c>
      <c r="C27" s="661">
        <v>0</v>
      </c>
      <c r="D27" s="81"/>
    </row>
    <row r="28" spans="1:4" ht="15">
      <c r="A28" s="318">
        <v>10.199999999999999</v>
      </c>
      <c r="B28" s="326" t="s">
        <v>543</v>
      </c>
      <c r="C28" s="661">
        <v>1951083.0600000005</v>
      </c>
      <c r="D28" s="81"/>
    </row>
    <row r="29" spans="1:4" ht="15">
      <c r="A29" s="318">
        <v>11</v>
      </c>
      <c r="B29" s="324" t="s">
        <v>544</v>
      </c>
      <c r="C29" s="661">
        <v>3549808.5199999996</v>
      </c>
      <c r="D29" s="81"/>
    </row>
    <row r="30" spans="1:4" ht="15">
      <c r="A30" s="318">
        <v>11.1</v>
      </c>
      <c r="B30" s="326" t="s">
        <v>545</v>
      </c>
      <c r="C30" s="661">
        <v>3549808.5199999996</v>
      </c>
      <c r="D30" s="81"/>
    </row>
    <row r="31" spans="1:4" ht="15">
      <c r="A31" s="318">
        <v>11.2</v>
      </c>
      <c r="B31" s="326" t="s">
        <v>546</v>
      </c>
      <c r="C31" s="661">
        <v>0</v>
      </c>
      <c r="D31" s="81"/>
    </row>
    <row r="32" spans="1:4" ht="15">
      <c r="A32" s="318">
        <v>13</v>
      </c>
      <c r="B32" s="324" t="s">
        <v>547</v>
      </c>
      <c r="C32" s="661">
        <v>8702811.8418609984</v>
      </c>
      <c r="D32" s="81"/>
    </row>
    <row r="33" spans="1:4" ht="15">
      <c r="A33" s="318">
        <v>13.1</v>
      </c>
      <c r="B33" s="329" t="s">
        <v>548</v>
      </c>
      <c r="C33" s="661">
        <v>13200</v>
      </c>
      <c r="D33" s="81"/>
    </row>
    <row r="34" spans="1:4" ht="15">
      <c r="A34" s="318">
        <v>13.2</v>
      </c>
      <c r="B34" s="329" t="s">
        <v>549</v>
      </c>
      <c r="C34" s="663">
        <v>0</v>
      </c>
      <c r="D34" s="82"/>
    </row>
    <row r="35" spans="1:4" ht="15">
      <c r="A35" s="318">
        <v>14</v>
      </c>
      <c r="B35" s="330" t="s">
        <v>550</v>
      </c>
      <c r="C35" s="663">
        <v>1955758459.8501737</v>
      </c>
      <c r="D35" s="82"/>
    </row>
    <row r="36" spans="1:4" ht="15">
      <c r="A36" s="318"/>
      <c r="B36" s="331" t="s">
        <v>551</v>
      </c>
      <c r="C36" s="666"/>
      <c r="D36" s="83"/>
    </row>
    <row r="37" spans="1:4" ht="15">
      <c r="A37" s="318">
        <v>15</v>
      </c>
      <c r="B37" s="332" t="s">
        <v>552</v>
      </c>
      <c r="C37" s="664">
        <v>0</v>
      </c>
      <c r="D37" s="373"/>
    </row>
    <row r="38" spans="1:4" ht="15">
      <c r="A38" s="333">
        <v>15.1</v>
      </c>
      <c r="B38" s="334" t="s">
        <v>528</v>
      </c>
      <c r="C38" s="661">
        <v>0</v>
      </c>
      <c r="D38" s="81"/>
    </row>
    <row r="39" spans="1:4" ht="15">
      <c r="A39" s="333">
        <v>16</v>
      </c>
      <c r="B39" s="321" t="s">
        <v>553</v>
      </c>
      <c r="C39" s="661">
        <v>0</v>
      </c>
      <c r="D39" s="81"/>
    </row>
    <row r="40" spans="1:4" ht="15">
      <c r="A40" s="333">
        <v>17</v>
      </c>
      <c r="B40" s="321" t="s">
        <v>554</v>
      </c>
      <c r="C40" s="661">
        <v>1607179876.7838728</v>
      </c>
      <c r="D40" s="81"/>
    </row>
    <row r="41" spans="1:4" ht="15">
      <c r="A41" s="333">
        <v>17.100000000000001</v>
      </c>
      <c r="B41" s="335" t="s">
        <v>555</v>
      </c>
      <c r="C41" s="661">
        <v>1247172846.7241659</v>
      </c>
      <c r="D41" s="81"/>
    </row>
    <row r="42" spans="1:4" ht="15">
      <c r="A42" s="333">
        <v>17.2</v>
      </c>
      <c r="B42" s="336" t="s">
        <v>556</v>
      </c>
      <c r="C42" s="661">
        <v>354712926.86845094</v>
      </c>
      <c r="D42" s="81"/>
    </row>
    <row r="43" spans="1:4" ht="15">
      <c r="A43" s="333">
        <v>17.3</v>
      </c>
      <c r="B43" s="364" t="s">
        <v>557</v>
      </c>
      <c r="C43" s="663">
        <v>0</v>
      </c>
      <c r="D43" s="82"/>
    </row>
    <row r="44" spans="1:4" ht="15">
      <c r="A44" s="333">
        <v>17.399999999999999</v>
      </c>
      <c r="B44" s="365" t="s">
        <v>558</v>
      </c>
      <c r="C44" s="667">
        <v>5294103.1912559997</v>
      </c>
      <c r="D44" s="366"/>
    </row>
    <row r="45" spans="1:4" ht="15">
      <c r="A45" s="333">
        <v>18</v>
      </c>
      <c r="B45" s="341" t="s">
        <v>559</v>
      </c>
      <c r="C45" s="668">
        <v>3154902.6649470008</v>
      </c>
      <c r="D45" s="372"/>
    </row>
    <row r="46" spans="1:4" ht="15">
      <c r="A46" s="333">
        <v>19</v>
      </c>
      <c r="B46" s="341" t="s">
        <v>560</v>
      </c>
      <c r="C46" s="669">
        <v>2331418.1800000002</v>
      </c>
      <c r="D46" s="367"/>
    </row>
    <row r="47" spans="1:4" ht="15">
      <c r="A47" s="333">
        <v>19.100000000000001</v>
      </c>
      <c r="B47" s="368" t="s">
        <v>561</v>
      </c>
      <c r="C47" s="669">
        <v>0</v>
      </c>
      <c r="D47" s="367"/>
    </row>
    <row r="48" spans="1:4" ht="15">
      <c r="A48" s="333">
        <v>19.2</v>
      </c>
      <c r="B48" s="368" t="s">
        <v>562</v>
      </c>
      <c r="C48" s="669">
        <v>2331418.1800000002</v>
      </c>
      <c r="D48" s="367"/>
    </row>
    <row r="49" spans="1:4" ht="15">
      <c r="A49" s="333">
        <v>20</v>
      </c>
      <c r="B49" s="337" t="s">
        <v>563</v>
      </c>
      <c r="C49" s="669">
        <v>21743918.856575999</v>
      </c>
      <c r="D49" s="367"/>
    </row>
    <row r="50" spans="1:4" ht="15">
      <c r="A50" s="333">
        <v>21</v>
      </c>
      <c r="B50" s="369" t="s">
        <v>564</v>
      </c>
      <c r="C50" s="669">
        <v>537229.83440000005</v>
      </c>
      <c r="D50" s="367"/>
    </row>
    <row r="51" spans="1:4" ht="15">
      <c r="A51" s="333">
        <v>21.1</v>
      </c>
      <c r="B51" s="336" t="s">
        <v>565</v>
      </c>
      <c r="C51" s="669">
        <v>0</v>
      </c>
      <c r="D51" s="367"/>
    </row>
    <row r="52" spans="1:4" ht="15">
      <c r="A52" s="333">
        <v>22</v>
      </c>
      <c r="B52" s="338" t="s">
        <v>566</v>
      </c>
      <c r="C52" s="669">
        <v>1634947346.3197958</v>
      </c>
      <c r="D52" s="367"/>
    </row>
    <row r="53" spans="1:4" ht="15">
      <c r="A53" s="333"/>
      <c r="B53" s="339" t="s">
        <v>567</v>
      </c>
      <c r="C53" s="670"/>
      <c r="D53" s="367"/>
    </row>
    <row r="54" spans="1:4" ht="15">
      <c r="A54" s="333">
        <v>23</v>
      </c>
      <c r="B54" s="337" t="s">
        <v>568</v>
      </c>
      <c r="C54" s="669">
        <v>112482804.98999999</v>
      </c>
      <c r="D54" s="367"/>
    </row>
    <row r="55" spans="1:4" ht="15">
      <c r="A55" s="333">
        <v>24</v>
      </c>
      <c r="B55" s="337" t="s">
        <v>569</v>
      </c>
      <c r="C55" s="669">
        <v>0</v>
      </c>
      <c r="D55" s="367"/>
    </row>
    <row r="56" spans="1:4" ht="15">
      <c r="A56" s="333">
        <v>25</v>
      </c>
      <c r="B56" s="341" t="s">
        <v>570</v>
      </c>
      <c r="C56" s="669">
        <v>72117569.840000004</v>
      </c>
      <c r="D56" s="367"/>
    </row>
    <row r="57" spans="1:4" ht="15">
      <c r="A57" s="333">
        <v>26</v>
      </c>
      <c r="B57" s="341" t="s">
        <v>571</v>
      </c>
      <c r="C57" s="669">
        <v>0</v>
      </c>
      <c r="D57" s="367"/>
    </row>
    <row r="58" spans="1:4" ht="15">
      <c r="A58" s="333">
        <v>27</v>
      </c>
      <c r="B58" s="341" t="s">
        <v>572</v>
      </c>
      <c r="C58" s="669">
        <v>0</v>
      </c>
      <c r="D58" s="367"/>
    </row>
    <row r="59" spans="1:4" ht="15">
      <c r="A59" s="333">
        <v>27.1</v>
      </c>
      <c r="B59" s="365" t="s">
        <v>573</v>
      </c>
      <c r="C59" s="669">
        <v>0</v>
      </c>
      <c r="D59" s="367"/>
    </row>
    <row r="60" spans="1:4" ht="15">
      <c r="A60" s="333">
        <v>27.2</v>
      </c>
      <c r="B60" s="365" t="s">
        <v>574</v>
      </c>
      <c r="C60" s="669">
        <v>0</v>
      </c>
      <c r="D60" s="367"/>
    </row>
    <row r="61" spans="1:4" ht="15">
      <c r="A61" s="333">
        <v>28</v>
      </c>
      <c r="B61" s="340" t="s">
        <v>575</v>
      </c>
      <c r="C61" s="669">
        <v>0</v>
      </c>
      <c r="D61" s="367"/>
    </row>
    <row r="62" spans="1:4" ht="15">
      <c r="A62" s="333">
        <v>29</v>
      </c>
      <c r="B62" s="341" t="s">
        <v>576</v>
      </c>
      <c r="C62" s="669">
        <v>0</v>
      </c>
      <c r="D62" s="367"/>
    </row>
    <row r="63" spans="1:4" ht="15">
      <c r="A63" s="333">
        <v>29.1</v>
      </c>
      <c r="B63" s="370" t="s">
        <v>577</v>
      </c>
      <c r="C63" s="669">
        <v>0</v>
      </c>
      <c r="D63" s="367"/>
    </row>
    <row r="64" spans="1:4" ht="15">
      <c r="A64" s="333">
        <v>29.2</v>
      </c>
      <c r="B64" s="368" t="s">
        <v>578</v>
      </c>
      <c r="C64" s="669">
        <v>0</v>
      </c>
      <c r="D64" s="367"/>
    </row>
    <row r="65" spans="1:4" ht="15">
      <c r="A65" s="333">
        <v>29.3</v>
      </c>
      <c r="B65" s="368" t="s">
        <v>579</v>
      </c>
      <c r="C65" s="669">
        <v>0</v>
      </c>
      <c r="D65" s="367"/>
    </row>
    <row r="66" spans="1:4" ht="15">
      <c r="A66" s="333">
        <v>30</v>
      </c>
      <c r="B66" s="341" t="s">
        <v>580</v>
      </c>
      <c r="C66" s="669">
        <v>136210738.52999994</v>
      </c>
      <c r="D66" s="367"/>
    </row>
    <row r="67" spans="1:4" ht="15">
      <c r="A67" s="333">
        <v>31</v>
      </c>
      <c r="B67" s="371" t="s">
        <v>581</v>
      </c>
      <c r="C67" s="669">
        <v>320811113.3599999</v>
      </c>
      <c r="D67" s="367"/>
    </row>
    <row r="68" spans="1:4" ht="15">
      <c r="A68" s="333">
        <v>32</v>
      </c>
      <c r="B68" s="341" t="s">
        <v>582</v>
      </c>
      <c r="C68" s="669">
        <v>1955758459.6797957</v>
      </c>
      <c r="D68" s="36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O37" sqref="O37"/>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9" bestFit="1" customWidth="1"/>
    <col min="17" max="17" width="14.85546875" style="19" customWidth="1"/>
    <col min="18" max="18" width="13" style="19" bestFit="1" customWidth="1"/>
    <col min="19" max="19" width="34.85546875" style="19" customWidth="1"/>
    <col min="20" max="16384" width="9.140625" style="19"/>
  </cols>
  <sheetData>
    <row r="1" spans="1:19">
      <c r="A1" s="2" t="s">
        <v>30</v>
      </c>
      <c r="B1" s="3" t="str">
        <f>'Info '!C2</f>
        <v>JSC ProCredit Bank</v>
      </c>
    </row>
    <row r="2" spans="1:19">
      <c r="A2" s="2" t="s">
        <v>31</v>
      </c>
      <c r="B2" s="266">
        <f>'1. key ratios'!B2</f>
        <v>45747</v>
      </c>
    </row>
    <row r="4" spans="1:19" ht="26.25" thickBot="1">
      <c r="A4" s="4" t="s">
        <v>146</v>
      </c>
      <c r="B4" s="169" t="s">
        <v>238</v>
      </c>
    </row>
    <row r="5" spans="1:19" s="157" customFormat="1">
      <c r="A5" s="152"/>
      <c r="B5" s="153"/>
      <c r="C5" s="154" t="s">
        <v>0</v>
      </c>
      <c r="D5" s="154" t="s">
        <v>1</v>
      </c>
      <c r="E5" s="154" t="s">
        <v>2</v>
      </c>
      <c r="F5" s="154" t="s">
        <v>3</v>
      </c>
      <c r="G5" s="154" t="s">
        <v>4</v>
      </c>
      <c r="H5" s="154" t="s">
        <v>5</v>
      </c>
      <c r="I5" s="154" t="s">
        <v>8</v>
      </c>
      <c r="J5" s="154" t="s">
        <v>9</v>
      </c>
      <c r="K5" s="154" t="s">
        <v>10</v>
      </c>
      <c r="L5" s="154" t="s">
        <v>11</v>
      </c>
      <c r="M5" s="154" t="s">
        <v>12</v>
      </c>
      <c r="N5" s="154" t="s">
        <v>13</v>
      </c>
      <c r="O5" s="154" t="s">
        <v>222</v>
      </c>
      <c r="P5" s="154" t="s">
        <v>223</v>
      </c>
      <c r="Q5" s="154" t="s">
        <v>224</v>
      </c>
      <c r="R5" s="155" t="s">
        <v>225</v>
      </c>
      <c r="S5" s="156" t="s">
        <v>226</v>
      </c>
    </row>
    <row r="6" spans="1:19" s="157" customFormat="1" ht="99" customHeight="1">
      <c r="A6" s="158"/>
      <c r="B6" s="747" t="s">
        <v>227</v>
      </c>
      <c r="C6" s="743">
        <v>0</v>
      </c>
      <c r="D6" s="744"/>
      <c r="E6" s="743">
        <v>0.2</v>
      </c>
      <c r="F6" s="744"/>
      <c r="G6" s="743">
        <v>0.35</v>
      </c>
      <c r="H6" s="744"/>
      <c r="I6" s="743">
        <v>0.5</v>
      </c>
      <c r="J6" s="744"/>
      <c r="K6" s="743">
        <v>0.75</v>
      </c>
      <c r="L6" s="744"/>
      <c r="M6" s="743">
        <v>1</v>
      </c>
      <c r="N6" s="744"/>
      <c r="O6" s="743">
        <v>1.5</v>
      </c>
      <c r="P6" s="744"/>
      <c r="Q6" s="743">
        <v>2.5</v>
      </c>
      <c r="R6" s="744"/>
      <c r="S6" s="745" t="s">
        <v>145</v>
      </c>
    </row>
    <row r="7" spans="1:19" s="157" customFormat="1" ht="30.75" customHeight="1">
      <c r="A7" s="158"/>
      <c r="B7" s="748"/>
      <c r="C7" s="149" t="s">
        <v>148</v>
      </c>
      <c r="D7" s="149" t="s">
        <v>147</v>
      </c>
      <c r="E7" s="149" t="s">
        <v>148</v>
      </c>
      <c r="F7" s="149" t="s">
        <v>147</v>
      </c>
      <c r="G7" s="149" t="s">
        <v>148</v>
      </c>
      <c r="H7" s="149" t="s">
        <v>147</v>
      </c>
      <c r="I7" s="149" t="s">
        <v>148</v>
      </c>
      <c r="J7" s="149" t="s">
        <v>147</v>
      </c>
      <c r="K7" s="149" t="s">
        <v>148</v>
      </c>
      <c r="L7" s="149" t="s">
        <v>147</v>
      </c>
      <c r="M7" s="149" t="s">
        <v>148</v>
      </c>
      <c r="N7" s="149" t="s">
        <v>147</v>
      </c>
      <c r="O7" s="149" t="s">
        <v>148</v>
      </c>
      <c r="P7" s="149" t="s">
        <v>147</v>
      </c>
      <c r="Q7" s="149" t="s">
        <v>148</v>
      </c>
      <c r="R7" s="149" t="s">
        <v>147</v>
      </c>
      <c r="S7" s="746"/>
    </row>
    <row r="8" spans="1:19">
      <c r="A8" s="84">
        <v>1</v>
      </c>
      <c r="B8" s="1" t="s">
        <v>51</v>
      </c>
      <c r="C8" s="85">
        <v>115806656.64999998</v>
      </c>
      <c r="D8" s="85"/>
      <c r="E8" s="85">
        <v>0</v>
      </c>
      <c r="F8" s="85"/>
      <c r="G8" s="85">
        <v>0</v>
      </c>
      <c r="H8" s="85"/>
      <c r="I8" s="85">
        <v>0</v>
      </c>
      <c r="J8" s="85"/>
      <c r="K8" s="85">
        <v>0</v>
      </c>
      <c r="L8" s="85"/>
      <c r="M8" s="85">
        <v>252563235.06405202</v>
      </c>
      <c r="N8" s="85"/>
      <c r="O8" s="85">
        <v>0</v>
      </c>
      <c r="P8" s="85"/>
      <c r="Q8" s="85">
        <v>0</v>
      </c>
      <c r="R8" s="85"/>
      <c r="S8" s="170">
        <v>252563235.06405202</v>
      </c>
    </row>
    <row r="9" spans="1:19">
      <c r="A9" s="84">
        <v>2</v>
      </c>
      <c r="B9" s="1" t="s">
        <v>52</v>
      </c>
      <c r="C9" s="85">
        <v>0</v>
      </c>
      <c r="D9" s="85"/>
      <c r="E9" s="85">
        <v>0</v>
      </c>
      <c r="F9" s="85"/>
      <c r="G9" s="85">
        <v>0</v>
      </c>
      <c r="H9" s="85"/>
      <c r="I9" s="85">
        <v>0</v>
      </c>
      <c r="J9" s="85"/>
      <c r="K9" s="85">
        <v>0</v>
      </c>
      <c r="L9" s="85"/>
      <c r="M9" s="85">
        <v>0</v>
      </c>
      <c r="N9" s="85"/>
      <c r="O9" s="85">
        <v>0</v>
      </c>
      <c r="P9" s="85"/>
      <c r="Q9" s="85">
        <v>0</v>
      </c>
      <c r="R9" s="85"/>
      <c r="S9" s="170">
        <v>0</v>
      </c>
    </row>
    <row r="10" spans="1:19">
      <c r="A10" s="84">
        <v>3</v>
      </c>
      <c r="B10" s="1" t="s">
        <v>152</v>
      </c>
      <c r="C10" s="85">
        <v>0</v>
      </c>
      <c r="D10" s="85"/>
      <c r="E10" s="85">
        <v>0</v>
      </c>
      <c r="F10" s="85"/>
      <c r="G10" s="85">
        <v>0</v>
      </c>
      <c r="H10" s="85"/>
      <c r="I10" s="85">
        <v>0</v>
      </c>
      <c r="J10" s="85"/>
      <c r="K10" s="85">
        <v>0</v>
      </c>
      <c r="L10" s="85"/>
      <c r="M10" s="85">
        <v>0</v>
      </c>
      <c r="N10" s="85"/>
      <c r="O10" s="85">
        <v>0</v>
      </c>
      <c r="P10" s="85"/>
      <c r="Q10" s="85">
        <v>0</v>
      </c>
      <c r="R10" s="85"/>
      <c r="S10" s="170">
        <v>0</v>
      </c>
    </row>
    <row r="11" spans="1:19">
      <c r="A11" s="84">
        <v>4</v>
      </c>
      <c r="B11" s="1" t="s">
        <v>53</v>
      </c>
      <c r="C11" s="85">
        <v>0</v>
      </c>
      <c r="D11" s="85"/>
      <c r="E11" s="85">
        <v>0</v>
      </c>
      <c r="F11" s="85"/>
      <c r="G11" s="85">
        <v>0</v>
      </c>
      <c r="H11" s="85"/>
      <c r="I11" s="85">
        <v>0</v>
      </c>
      <c r="J11" s="85"/>
      <c r="K11" s="85">
        <v>0</v>
      </c>
      <c r="L11" s="85"/>
      <c r="M11" s="85">
        <v>0</v>
      </c>
      <c r="N11" s="85"/>
      <c r="O11" s="85">
        <v>0</v>
      </c>
      <c r="P11" s="85"/>
      <c r="Q11" s="85">
        <v>0</v>
      </c>
      <c r="R11" s="85"/>
      <c r="S11" s="170">
        <v>0</v>
      </c>
    </row>
    <row r="12" spans="1:19">
      <c r="A12" s="84">
        <v>5</v>
      </c>
      <c r="B12" s="1" t="s">
        <v>54</v>
      </c>
      <c r="C12" s="85">
        <v>0</v>
      </c>
      <c r="D12" s="85"/>
      <c r="E12" s="85">
        <v>0</v>
      </c>
      <c r="F12" s="85"/>
      <c r="G12" s="85">
        <v>0</v>
      </c>
      <c r="H12" s="85"/>
      <c r="I12" s="85">
        <v>0</v>
      </c>
      <c r="J12" s="85"/>
      <c r="K12" s="85">
        <v>0</v>
      </c>
      <c r="L12" s="85"/>
      <c r="M12" s="85">
        <v>0</v>
      </c>
      <c r="N12" s="85"/>
      <c r="O12" s="85">
        <v>0</v>
      </c>
      <c r="P12" s="85"/>
      <c r="Q12" s="85">
        <v>0</v>
      </c>
      <c r="R12" s="85"/>
      <c r="S12" s="170">
        <v>0</v>
      </c>
    </row>
    <row r="13" spans="1:19">
      <c r="A13" s="84">
        <v>6</v>
      </c>
      <c r="B13" s="1" t="s">
        <v>55</v>
      </c>
      <c r="C13" s="85">
        <v>0</v>
      </c>
      <c r="D13" s="85"/>
      <c r="E13" s="85">
        <v>112569480.89319299</v>
      </c>
      <c r="F13" s="85"/>
      <c r="G13" s="85">
        <v>0</v>
      </c>
      <c r="H13" s="85"/>
      <c r="I13" s="85">
        <v>2762392.0590769998</v>
      </c>
      <c r="J13" s="85"/>
      <c r="K13" s="85">
        <v>0</v>
      </c>
      <c r="L13" s="85"/>
      <c r="M13" s="85">
        <v>0</v>
      </c>
      <c r="N13" s="85"/>
      <c r="O13" s="85">
        <v>531319.93522400002</v>
      </c>
      <c r="P13" s="85"/>
      <c r="Q13" s="85">
        <v>0</v>
      </c>
      <c r="R13" s="85"/>
      <c r="S13" s="170">
        <v>24692072.1110131</v>
      </c>
    </row>
    <row r="14" spans="1:19">
      <c r="A14" s="84">
        <v>7</v>
      </c>
      <c r="B14" s="1" t="s">
        <v>56</v>
      </c>
      <c r="C14" s="85">
        <v>0</v>
      </c>
      <c r="D14" s="85"/>
      <c r="E14" s="85">
        <v>0</v>
      </c>
      <c r="F14" s="85"/>
      <c r="G14" s="85">
        <v>0</v>
      </c>
      <c r="H14" s="85"/>
      <c r="I14" s="85">
        <v>0</v>
      </c>
      <c r="J14" s="85"/>
      <c r="K14" s="85">
        <v>0</v>
      </c>
      <c r="L14" s="85"/>
      <c r="M14" s="85">
        <v>865219880.64600003</v>
      </c>
      <c r="N14" s="85">
        <v>83891591.383870006</v>
      </c>
      <c r="O14" s="85">
        <v>0</v>
      </c>
      <c r="P14" s="85"/>
      <c r="Q14" s="85">
        <v>0</v>
      </c>
      <c r="R14" s="85"/>
      <c r="S14" s="170">
        <v>949111472.02987003</v>
      </c>
    </row>
    <row r="15" spans="1:19">
      <c r="A15" s="84">
        <v>8</v>
      </c>
      <c r="B15" s="1" t="s">
        <v>57</v>
      </c>
      <c r="C15" s="85">
        <v>0</v>
      </c>
      <c r="D15" s="85"/>
      <c r="E15" s="85">
        <v>0</v>
      </c>
      <c r="F15" s="85"/>
      <c r="G15" s="85">
        <v>0</v>
      </c>
      <c r="H15" s="85"/>
      <c r="I15" s="85">
        <v>0</v>
      </c>
      <c r="J15" s="85"/>
      <c r="K15" s="85">
        <v>385828250.11180001</v>
      </c>
      <c r="L15" s="85"/>
      <c r="M15" s="85">
        <v>0</v>
      </c>
      <c r="N15" s="85"/>
      <c r="O15" s="85">
        <v>0</v>
      </c>
      <c r="P15" s="85"/>
      <c r="Q15" s="85">
        <v>0</v>
      </c>
      <c r="R15" s="85"/>
      <c r="S15" s="170">
        <v>289371187.58385003</v>
      </c>
    </row>
    <row r="16" spans="1:19">
      <c r="A16" s="84">
        <v>9</v>
      </c>
      <c r="B16" s="1" t="s">
        <v>58</v>
      </c>
      <c r="C16" s="85">
        <v>0</v>
      </c>
      <c r="D16" s="85"/>
      <c r="E16" s="85">
        <v>0</v>
      </c>
      <c r="F16" s="85"/>
      <c r="G16" s="85">
        <v>84408148.4965</v>
      </c>
      <c r="H16" s="85"/>
      <c r="I16" s="85">
        <v>0</v>
      </c>
      <c r="J16" s="85"/>
      <c r="K16" s="85">
        <v>0</v>
      </c>
      <c r="L16" s="85"/>
      <c r="M16" s="85">
        <v>0</v>
      </c>
      <c r="N16" s="85"/>
      <c r="O16" s="85">
        <v>0</v>
      </c>
      <c r="P16" s="85"/>
      <c r="Q16" s="85">
        <v>0</v>
      </c>
      <c r="R16" s="85"/>
      <c r="S16" s="170">
        <v>29542851.973774999</v>
      </c>
    </row>
    <row r="17" spans="1:19">
      <c r="A17" s="84">
        <v>10</v>
      </c>
      <c r="B17" s="1" t="s">
        <v>59</v>
      </c>
      <c r="C17" s="85">
        <v>0</v>
      </c>
      <c r="D17" s="85"/>
      <c r="E17" s="85">
        <v>0</v>
      </c>
      <c r="F17" s="85"/>
      <c r="G17" s="85">
        <v>0</v>
      </c>
      <c r="H17" s="85"/>
      <c r="I17" s="85">
        <v>403743.00229999999</v>
      </c>
      <c r="J17" s="85"/>
      <c r="K17" s="85">
        <v>0</v>
      </c>
      <c r="L17" s="85"/>
      <c r="M17" s="85">
        <v>5891058.5505999997</v>
      </c>
      <c r="N17" s="85"/>
      <c r="O17" s="85">
        <v>0</v>
      </c>
      <c r="P17" s="85"/>
      <c r="Q17" s="85">
        <v>0</v>
      </c>
      <c r="R17" s="85"/>
      <c r="S17" s="170">
        <v>6092930.0517499996</v>
      </c>
    </row>
    <row r="18" spans="1:19">
      <c r="A18" s="84">
        <v>11</v>
      </c>
      <c r="B18" s="1" t="s">
        <v>60</v>
      </c>
      <c r="C18" s="85">
        <v>0</v>
      </c>
      <c r="D18" s="85"/>
      <c r="E18" s="85">
        <v>0</v>
      </c>
      <c r="F18" s="85"/>
      <c r="G18" s="85">
        <v>0</v>
      </c>
      <c r="H18" s="85"/>
      <c r="I18" s="85">
        <v>0</v>
      </c>
      <c r="J18" s="85"/>
      <c r="K18" s="85">
        <v>0</v>
      </c>
      <c r="L18" s="85"/>
      <c r="M18" s="85">
        <v>0</v>
      </c>
      <c r="N18" s="85"/>
      <c r="O18" s="85">
        <v>0</v>
      </c>
      <c r="P18" s="85"/>
      <c r="Q18" s="85">
        <v>4095984.27</v>
      </c>
      <c r="R18" s="85"/>
      <c r="S18" s="170">
        <v>10239960.675000001</v>
      </c>
    </row>
    <row r="19" spans="1:19">
      <c r="A19" s="84">
        <v>12</v>
      </c>
      <c r="B19" s="1" t="s">
        <v>61</v>
      </c>
      <c r="C19" s="85">
        <v>0</v>
      </c>
      <c r="D19" s="85"/>
      <c r="E19" s="85">
        <v>0</v>
      </c>
      <c r="F19" s="85"/>
      <c r="G19" s="85">
        <v>0</v>
      </c>
      <c r="H19" s="85"/>
      <c r="I19" s="85">
        <v>0</v>
      </c>
      <c r="J19" s="85"/>
      <c r="K19" s="85">
        <v>0</v>
      </c>
      <c r="L19" s="85"/>
      <c r="M19" s="85">
        <v>0</v>
      </c>
      <c r="N19" s="85"/>
      <c r="O19" s="85">
        <v>0</v>
      </c>
      <c r="P19" s="85"/>
      <c r="Q19" s="85">
        <v>0</v>
      </c>
      <c r="R19" s="85"/>
      <c r="S19" s="170">
        <v>0</v>
      </c>
    </row>
    <row r="20" spans="1:19">
      <c r="A20" s="84">
        <v>13</v>
      </c>
      <c r="B20" s="1" t="s">
        <v>144</v>
      </c>
      <c r="C20" s="85">
        <v>0</v>
      </c>
      <c r="D20" s="85"/>
      <c r="E20" s="85">
        <v>0</v>
      </c>
      <c r="F20" s="85"/>
      <c r="G20" s="85">
        <v>0</v>
      </c>
      <c r="H20" s="85"/>
      <c r="I20" s="85">
        <v>0</v>
      </c>
      <c r="J20" s="85"/>
      <c r="K20" s="85">
        <v>0</v>
      </c>
      <c r="L20" s="85"/>
      <c r="M20" s="85">
        <v>0</v>
      </c>
      <c r="N20" s="85"/>
      <c r="O20" s="85">
        <v>0</v>
      </c>
      <c r="P20" s="85"/>
      <c r="Q20" s="85">
        <v>0</v>
      </c>
      <c r="R20" s="85"/>
      <c r="S20" s="170">
        <v>0</v>
      </c>
    </row>
    <row r="21" spans="1:19">
      <c r="A21" s="84">
        <v>14</v>
      </c>
      <c r="B21" s="1" t="s">
        <v>63</v>
      </c>
      <c r="C21" s="85">
        <v>53478505.799999997</v>
      </c>
      <c r="D21" s="85"/>
      <c r="E21" s="85">
        <v>0</v>
      </c>
      <c r="F21" s="85"/>
      <c r="G21" s="85">
        <v>0</v>
      </c>
      <c r="H21" s="85"/>
      <c r="I21" s="85">
        <v>0</v>
      </c>
      <c r="J21" s="85"/>
      <c r="K21" s="85">
        <v>0</v>
      </c>
      <c r="L21" s="85"/>
      <c r="M21" s="85">
        <v>60748664.244228005</v>
      </c>
      <c r="N21" s="85"/>
      <c r="O21" s="85">
        <v>0</v>
      </c>
      <c r="P21" s="85"/>
      <c r="Q21" s="85">
        <v>0</v>
      </c>
      <c r="R21" s="85"/>
      <c r="S21" s="170">
        <v>60748664.244228005</v>
      </c>
    </row>
    <row r="22" spans="1:19" ht="13.5" thickBot="1">
      <c r="A22" s="86"/>
      <c r="B22" s="87" t="s">
        <v>64</v>
      </c>
      <c r="C22" s="88">
        <v>169285162.44999999</v>
      </c>
      <c r="D22" s="88">
        <v>0</v>
      </c>
      <c r="E22" s="88">
        <v>112569480.89319299</v>
      </c>
      <c r="F22" s="88">
        <v>0</v>
      </c>
      <c r="G22" s="88">
        <v>84408148.4965</v>
      </c>
      <c r="H22" s="88">
        <v>0</v>
      </c>
      <c r="I22" s="88">
        <v>3166135.0613769996</v>
      </c>
      <c r="J22" s="88">
        <v>0</v>
      </c>
      <c r="K22" s="88">
        <v>385828250.11180001</v>
      </c>
      <c r="L22" s="88">
        <v>0</v>
      </c>
      <c r="M22" s="88">
        <v>1184422838.50488</v>
      </c>
      <c r="N22" s="88">
        <v>83891591.383870006</v>
      </c>
      <c r="O22" s="88">
        <v>531319.93522400002</v>
      </c>
      <c r="P22" s="88">
        <v>0</v>
      </c>
      <c r="Q22" s="88">
        <v>4095984.27</v>
      </c>
      <c r="R22" s="88">
        <v>0</v>
      </c>
      <c r="S22" s="171">
        <v>1622362373.7335377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S35" sqref="S34:S35"/>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ProCredit Bank</v>
      </c>
    </row>
    <row r="2" spans="1:22">
      <c r="A2" s="2" t="s">
        <v>31</v>
      </c>
      <c r="B2" s="266">
        <f>'1. key ratios'!B2</f>
        <v>45747</v>
      </c>
    </row>
    <row r="4" spans="1:22" ht="13.5" thickBot="1">
      <c r="A4" s="4" t="s">
        <v>230</v>
      </c>
      <c r="B4" s="89" t="s">
        <v>50</v>
      </c>
      <c r="V4" s="20" t="s">
        <v>35</v>
      </c>
    </row>
    <row r="5" spans="1:22" ht="12.75" customHeight="1">
      <c r="A5" s="90"/>
      <c r="B5" s="91"/>
      <c r="C5" s="749" t="s">
        <v>156</v>
      </c>
      <c r="D5" s="750"/>
      <c r="E5" s="750"/>
      <c r="F5" s="750"/>
      <c r="G5" s="750"/>
      <c r="H5" s="750"/>
      <c r="I5" s="750"/>
      <c r="J5" s="750"/>
      <c r="K5" s="750"/>
      <c r="L5" s="751"/>
      <c r="M5" s="752" t="s">
        <v>157</v>
      </c>
      <c r="N5" s="753"/>
      <c r="O5" s="753"/>
      <c r="P5" s="753"/>
      <c r="Q5" s="753"/>
      <c r="R5" s="753"/>
      <c r="S5" s="754"/>
      <c r="T5" s="757" t="s">
        <v>228</v>
      </c>
      <c r="U5" s="757" t="s">
        <v>229</v>
      </c>
      <c r="V5" s="755" t="s">
        <v>76</v>
      </c>
    </row>
    <row r="6" spans="1:22" s="50" customFormat="1" ht="102">
      <c r="A6" s="48"/>
      <c r="B6" s="92"/>
      <c r="C6" s="93" t="s">
        <v>65</v>
      </c>
      <c r="D6" s="133" t="s">
        <v>66</v>
      </c>
      <c r="E6" s="111" t="s">
        <v>159</v>
      </c>
      <c r="F6" s="111" t="s">
        <v>160</v>
      </c>
      <c r="G6" s="133" t="s">
        <v>163</v>
      </c>
      <c r="H6" s="133" t="s">
        <v>158</v>
      </c>
      <c r="I6" s="133" t="s">
        <v>67</v>
      </c>
      <c r="J6" s="133" t="s">
        <v>68</v>
      </c>
      <c r="K6" s="94" t="s">
        <v>69</v>
      </c>
      <c r="L6" s="95" t="s">
        <v>70</v>
      </c>
      <c r="M6" s="93" t="s">
        <v>161</v>
      </c>
      <c r="N6" s="94" t="s">
        <v>71</v>
      </c>
      <c r="O6" s="94" t="s">
        <v>72</v>
      </c>
      <c r="P6" s="94" t="s">
        <v>73</v>
      </c>
      <c r="Q6" s="94" t="s">
        <v>74</v>
      </c>
      <c r="R6" s="94" t="s">
        <v>75</v>
      </c>
      <c r="S6" s="151" t="s">
        <v>162</v>
      </c>
      <c r="T6" s="758"/>
      <c r="U6" s="758"/>
      <c r="V6" s="756"/>
    </row>
    <row r="7" spans="1:22">
      <c r="A7" s="96">
        <v>1</v>
      </c>
      <c r="B7" s="1" t="s">
        <v>51</v>
      </c>
      <c r="C7" s="97"/>
      <c r="D7" s="85"/>
      <c r="E7" s="85"/>
      <c r="F7" s="85"/>
      <c r="G7" s="85"/>
      <c r="H7" s="85"/>
      <c r="I7" s="85"/>
      <c r="J7" s="85"/>
      <c r="K7" s="85"/>
      <c r="L7" s="98"/>
      <c r="M7" s="97"/>
      <c r="N7" s="85"/>
      <c r="O7" s="85">
        <v>241305225</v>
      </c>
      <c r="P7" s="85"/>
      <c r="Q7" s="85"/>
      <c r="R7" s="85"/>
      <c r="S7" s="98"/>
      <c r="T7" s="159">
        <v>241305225</v>
      </c>
      <c r="U7" s="159"/>
      <c r="V7" s="99">
        <v>241305225</v>
      </c>
    </row>
    <row r="8" spans="1:22">
      <c r="A8" s="96">
        <v>2</v>
      </c>
      <c r="B8" s="1" t="s">
        <v>52</v>
      </c>
      <c r="C8" s="97"/>
      <c r="D8" s="85">
        <v>0</v>
      </c>
      <c r="E8" s="85"/>
      <c r="F8" s="85"/>
      <c r="G8" s="85"/>
      <c r="H8" s="85"/>
      <c r="I8" s="85"/>
      <c r="J8" s="85"/>
      <c r="K8" s="85"/>
      <c r="L8" s="98"/>
      <c r="M8" s="97"/>
      <c r="N8" s="85"/>
      <c r="O8" s="85">
        <v>0</v>
      </c>
      <c r="P8" s="85"/>
      <c r="Q8" s="85"/>
      <c r="R8" s="85"/>
      <c r="S8" s="98"/>
      <c r="T8" s="159">
        <v>0</v>
      </c>
      <c r="U8" s="159"/>
      <c r="V8" s="99">
        <v>0</v>
      </c>
    </row>
    <row r="9" spans="1:22">
      <c r="A9" s="96">
        <v>3</v>
      </c>
      <c r="B9" s="1" t="s">
        <v>153</v>
      </c>
      <c r="C9" s="97"/>
      <c r="D9" s="85">
        <v>0</v>
      </c>
      <c r="E9" s="85"/>
      <c r="F9" s="85"/>
      <c r="G9" s="85"/>
      <c r="H9" s="85"/>
      <c r="I9" s="85"/>
      <c r="J9" s="85"/>
      <c r="K9" s="85"/>
      <c r="L9" s="98"/>
      <c r="M9" s="97"/>
      <c r="N9" s="85"/>
      <c r="O9" s="85">
        <v>0</v>
      </c>
      <c r="P9" s="85"/>
      <c r="Q9" s="85"/>
      <c r="R9" s="85"/>
      <c r="S9" s="98"/>
      <c r="T9" s="159">
        <v>0</v>
      </c>
      <c r="U9" s="159"/>
      <c r="V9" s="99">
        <v>0</v>
      </c>
    </row>
    <row r="10" spans="1:22">
      <c r="A10" s="96">
        <v>4</v>
      </c>
      <c r="B10" s="1" t="s">
        <v>53</v>
      </c>
      <c r="C10" s="97"/>
      <c r="D10" s="85">
        <v>0</v>
      </c>
      <c r="E10" s="85"/>
      <c r="F10" s="85"/>
      <c r="G10" s="85"/>
      <c r="H10" s="85"/>
      <c r="I10" s="85"/>
      <c r="J10" s="85"/>
      <c r="K10" s="85"/>
      <c r="L10" s="98"/>
      <c r="M10" s="97"/>
      <c r="N10" s="85"/>
      <c r="O10" s="85">
        <v>0</v>
      </c>
      <c r="P10" s="85"/>
      <c r="Q10" s="85"/>
      <c r="R10" s="85"/>
      <c r="S10" s="98"/>
      <c r="T10" s="159">
        <v>0</v>
      </c>
      <c r="U10" s="159"/>
      <c r="V10" s="99">
        <v>0</v>
      </c>
    </row>
    <row r="11" spans="1:22">
      <c r="A11" s="96">
        <v>5</v>
      </c>
      <c r="B11" s="1" t="s">
        <v>54</v>
      </c>
      <c r="C11" s="97"/>
      <c r="D11" s="85">
        <v>0</v>
      </c>
      <c r="E11" s="85"/>
      <c r="F11" s="85"/>
      <c r="G11" s="85"/>
      <c r="H11" s="85"/>
      <c r="I11" s="85"/>
      <c r="J11" s="85"/>
      <c r="K11" s="85"/>
      <c r="L11" s="98"/>
      <c r="M11" s="97"/>
      <c r="N11" s="85"/>
      <c r="O11" s="85">
        <v>0</v>
      </c>
      <c r="P11" s="85"/>
      <c r="Q11" s="85"/>
      <c r="R11" s="85"/>
      <c r="S11" s="98"/>
      <c r="T11" s="159">
        <v>0</v>
      </c>
      <c r="U11" s="159"/>
      <c r="V11" s="99">
        <v>0</v>
      </c>
    </row>
    <row r="12" spans="1:22">
      <c r="A12" s="96">
        <v>6</v>
      </c>
      <c r="B12" s="1" t="s">
        <v>55</v>
      </c>
      <c r="C12" s="97"/>
      <c r="D12" s="85">
        <v>0</v>
      </c>
      <c r="E12" s="85"/>
      <c r="F12" s="85"/>
      <c r="G12" s="85"/>
      <c r="H12" s="85"/>
      <c r="I12" s="85"/>
      <c r="J12" s="85"/>
      <c r="K12" s="85"/>
      <c r="L12" s="98"/>
      <c r="M12" s="97"/>
      <c r="N12" s="85"/>
      <c r="O12" s="85">
        <v>0</v>
      </c>
      <c r="P12" s="85"/>
      <c r="Q12" s="85"/>
      <c r="R12" s="85"/>
      <c r="S12" s="98"/>
      <c r="T12" s="159">
        <v>0</v>
      </c>
      <c r="U12" s="159"/>
      <c r="V12" s="99">
        <v>0</v>
      </c>
    </row>
    <row r="13" spans="1:22">
      <c r="A13" s="96">
        <v>7</v>
      </c>
      <c r="B13" s="1" t="s">
        <v>56</v>
      </c>
      <c r="C13" s="97"/>
      <c r="D13" s="85">
        <v>991594.86859999993</v>
      </c>
      <c r="E13" s="85"/>
      <c r="F13" s="85"/>
      <c r="G13" s="85"/>
      <c r="H13" s="85"/>
      <c r="I13" s="85"/>
      <c r="J13" s="85"/>
      <c r="K13" s="85"/>
      <c r="L13" s="98"/>
      <c r="M13" s="97"/>
      <c r="N13" s="85"/>
      <c r="O13" s="85">
        <v>28916030.882199999</v>
      </c>
      <c r="P13" s="85"/>
      <c r="Q13" s="85"/>
      <c r="R13" s="85"/>
      <c r="S13" s="98"/>
      <c r="T13" s="159">
        <v>29491617.932299998</v>
      </c>
      <c r="U13" s="159">
        <v>416007.81849999999</v>
      </c>
      <c r="V13" s="99">
        <v>29907625.750799999</v>
      </c>
    </row>
    <row r="14" spans="1:22">
      <c r="A14" s="96">
        <v>8</v>
      </c>
      <c r="B14" s="1" t="s">
        <v>57</v>
      </c>
      <c r="C14" s="97"/>
      <c r="D14" s="85">
        <v>2636354.7143999999</v>
      </c>
      <c r="E14" s="85"/>
      <c r="F14" s="85"/>
      <c r="G14" s="85"/>
      <c r="H14" s="85"/>
      <c r="I14" s="85"/>
      <c r="J14" s="85"/>
      <c r="K14" s="85"/>
      <c r="L14" s="98"/>
      <c r="M14" s="97"/>
      <c r="N14" s="85"/>
      <c r="O14" s="85">
        <v>4077987.3840999999</v>
      </c>
      <c r="P14" s="85"/>
      <c r="Q14" s="85"/>
      <c r="R14" s="85"/>
      <c r="S14" s="98"/>
      <c r="T14" s="159">
        <v>6714342.0985000003</v>
      </c>
      <c r="U14" s="159"/>
      <c r="V14" s="99">
        <v>6714342.0985000003</v>
      </c>
    </row>
    <row r="15" spans="1:22" ht="25.5">
      <c r="A15" s="96">
        <v>9</v>
      </c>
      <c r="B15" s="1" t="s">
        <v>58</v>
      </c>
      <c r="C15" s="97"/>
      <c r="D15" s="85">
        <v>0</v>
      </c>
      <c r="E15" s="85"/>
      <c r="F15" s="85"/>
      <c r="G15" s="85"/>
      <c r="H15" s="85"/>
      <c r="I15" s="85"/>
      <c r="J15" s="85"/>
      <c r="K15" s="85"/>
      <c r="L15" s="98"/>
      <c r="M15" s="97"/>
      <c r="N15" s="85"/>
      <c r="O15" s="85">
        <v>0</v>
      </c>
      <c r="P15" s="85"/>
      <c r="Q15" s="85"/>
      <c r="R15" s="85"/>
      <c r="S15" s="98"/>
      <c r="T15" s="159">
        <v>0</v>
      </c>
      <c r="U15" s="159"/>
      <c r="V15" s="99">
        <v>0</v>
      </c>
    </row>
    <row r="16" spans="1:22">
      <c r="A16" s="96">
        <v>10</v>
      </c>
      <c r="B16" s="1" t="s">
        <v>59</v>
      </c>
      <c r="C16" s="97"/>
      <c r="D16" s="85">
        <v>0</v>
      </c>
      <c r="E16" s="85"/>
      <c r="F16" s="85"/>
      <c r="G16" s="85"/>
      <c r="H16" s="85"/>
      <c r="I16" s="85"/>
      <c r="J16" s="85"/>
      <c r="K16" s="85"/>
      <c r="L16" s="98"/>
      <c r="M16" s="97"/>
      <c r="N16" s="85"/>
      <c r="O16" s="85">
        <v>0</v>
      </c>
      <c r="P16" s="85"/>
      <c r="Q16" s="85"/>
      <c r="R16" s="85"/>
      <c r="S16" s="98"/>
      <c r="T16" s="159">
        <v>0</v>
      </c>
      <c r="U16" s="159"/>
      <c r="V16" s="99">
        <v>0</v>
      </c>
    </row>
    <row r="17" spans="1:22">
      <c r="A17" s="96">
        <v>11</v>
      </c>
      <c r="B17" s="1" t="s">
        <v>60</v>
      </c>
      <c r="C17" s="97"/>
      <c r="D17" s="85">
        <v>0</v>
      </c>
      <c r="E17" s="85"/>
      <c r="F17" s="85"/>
      <c r="G17" s="85"/>
      <c r="H17" s="85"/>
      <c r="I17" s="85"/>
      <c r="J17" s="85"/>
      <c r="K17" s="85"/>
      <c r="L17" s="98"/>
      <c r="M17" s="97"/>
      <c r="N17" s="85"/>
      <c r="O17" s="85">
        <v>0</v>
      </c>
      <c r="P17" s="85"/>
      <c r="Q17" s="85"/>
      <c r="R17" s="85"/>
      <c r="S17" s="98"/>
      <c r="T17" s="159">
        <v>0</v>
      </c>
      <c r="U17" s="159"/>
      <c r="V17" s="99">
        <v>0</v>
      </c>
    </row>
    <row r="18" spans="1:22">
      <c r="A18" s="96">
        <v>12</v>
      </c>
      <c r="B18" s="1" t="s">
        <v>61</v>
      </c>
      <c r="C18" s="97"/>
      <c r="D18" s="85">
        <v>0</v>
      </c>
      <c r="E18" s="85"/>
      <c r="F18" s="85"/>
      <c r="G18" s="85"/>
      <c r="H18" s="85"/>
      <c r="I18" s="85"/>
      <c r="J18" s="85"/>
      <c r="K18" s="85"/>
      <c r="L18" s="98"/>
      <c r="M18" s="97"/>
      <c r="N18" s="85"/>
      <c r="O18" s="85">
        <v>0</v>
      </c>
      <c r="P18" s="85"/>
      <c r="Q18" s="85"/>
      <c r="R18" s="85"/>
      <c r="S18" s="98"/>
      <c r="T18" s="159">
        <v>0</v>
      </c>
      <c r="U18" s="159"/>
      <c r="V18" s="99">
        <v>0</v>
      </c>
    </row>
    <row r="19" spans="1:22">
      <c r="A19" s="96">
        <v>13</v>
      </c>
      <c r="B19" s="1" t="s">
        <v>62</v>
      </c>
      <c r="C19" s="97"/>
      <c r="D19" s="85">
        <v>0</v>
      </c>
      <c r="E19" s="85"/>
      <c r="F19" s="85"/>
      <c r="G19" s="85"/>
      <c r="H19" s="85"/>
      <c r="I19" s="85"/>
      <c r="J19" s="85"/>
      <c r="K19" s="85"/>
      <c r="L19" s="98"/>
      <c r="M19" s="97"/>
      <c r="N19" s="85"/>
      <c r="O19" s="85">
        <v>0</v>
      </c>
      <c r="P19" s="85"/>
      <c r="Q19" s="85"/>
      <c r="R19" s="85"/>
      <c r="S19" s="98"/>
      <c r="T19" s="159">
        <v>0</v>
      </c>
      <c r="U19" s="159"/>
      <c r="V19" s="99">
        <v>0</v>
      </c>
    </row>
    <row r="20" spans="1:22">
      <c r="A20" s="96">
        <v>14</v>
      </c>
      <c r="B20" s="1" t="s">
        <v>63</v>
      </c>
      <c r="C20" s="97"/>
      <c r="D20" s="85">
        <v>0</v>
      </c>
      <c r="E20" s="85"/>
      <c r="F20" s="85"/>
      <c r="G20" s="85"/>
      <c r="H20" s="85"/>
      <c r="I20" s="85"/>
      <c r="J20" s="85"/>
      <c r="K20" s="85"/>
      <c r="L20" s="98"/>
      <c r="M20" s="97"/>
      <c r="N20" s="85"/>
      <c r="O20" s="85">
        <v>0</v>
      </c>
      <c r="P20" s="85"/>
      <c r="Q20" s="85"/>
      <c r="R20" s="85"/>
      <c r="S20" s="98"/>
      <c r="T20" s="159">
        <v>0</v>
      </c>
      <c r="U20" s="159"/>
      <c r="V20" s="99">
        <v>0</v>
      </c>
    </row>
    <row r="21" spans="1:22" ht="13.5" thickBot="1">
      <c r="A21" s="86"/>
      <c r="B21" s="100" t="s">
        <v>64</v>
      </c>
      <c r="C21" s="101">
        <v>0</v>
      </c>
      <c r="D21" s="88">
        <v>3627949.5829999996</v>
      </c>
      <c r="E21" s="88">
        <v>0</v>
      </c>
      <c r="F21" s="88">
        <v>0</v>
      </c>
      <c r="G21" s="88">
        <v>0</v>
      </c>
      <c r="H21" s="88">
        <v>0</v>
      </c>
      <c r="I21" s="88">
        <v>0</v>
      </c>
      <c r="J21" s="88">
        <v>0</v>
      </c>
      <c r="K21" s="88">
        <v>0</v>
      </c>
      <c r="L21" s="102">
        <v>0</v>
      </c>
      <c r="M21" s="101">
        <v>0</v>
      </c>
      <c r="N21" s="88">
        <v>0</v>
      </c>
      <c r="O21" s="88">
        <v>274299243.26630002</v>
      </c>
      <c r="P21" s="88">
        <v>0</v>
      </c>
      <c r="Q21" s="88">
        <v>0</v>
      </c>
      <c r="R21" s="88">
        <v>0</v>
      </c>
      <c r="S21" s="102">
        <v>0</v>
      </c>
      <c r="T21" s="102">
        <v>277511185.03079998</v>
      </c>
      <c r="U21" s="102">
        <v>416007.81849999999</v>
      </c>
      <c r="V21" s="103">
        <v>277927192.84930003</v>
      </c>
    </row>
    <row r="24" spans="1:22">
      <c r="C24" s="27"/>
      <c r="D24" s="27"/>
      <c r="E24" s="27"/>
    </row>
    <row r="25" spans="1:22">
      <c r="A25" s="47"/>
      <c r="B25" s="47"/>
      <c r="D25" s="27"/>
      <c r="E25" s="27"/>
    </row>
    <row r="26" spans="1:22">
      <c r="A26" s="47"/>
      <c r="B26" s="28"/>
      <c r="D26" s="27"/>
      <c r="E26" s="27"/>
    </row>
    <row r="27" spans="1:22">
      <c r="A27" s="47"/>
      <c r="B27" s="47"/>
      <c r="D27" s="27"/>
      <c r="E27" s="27"/>
    </row>
    <row r="28" spans="1:22">
      <c r="A28" s="47"/>
      <c r="B28" s="28"/>
      <c r="D28" s="27"/>
      <c r="E28" s="27"/>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19" sqref="B19"/>
    </sheetView>
  </sheetViews>
  <sheetFormatPr defaultColWidth="9.140625" defaultRowHeight="12.75"/>
  <cols>
    <col min="1" max="1" width="10.5703125" style="4" bestFit="1" customWidth="1"/>
    <col min="2" max="2" width="101.85546875" style="4" customWidth="1"/>
    <col min="3" max="3" width="13.85546875" style="138" customWidth="1"/>
    <col min="4" max="4" width="14.85546875" style="138" bestFit="1" customWidth="1"/>
    <col min="5" max="5" width="17.85546875" style="138" customWidth="1"/>
    <col min="6" max="6" width="15.85546875" style="138" customWidth="1"/>
    <col min="7" max="7" width="17.42578125" style="138" customWidth="1"/>
    <col min="8" max="8" width="15.140625" style="138" customWidth="1"/>
    <col min="9" max="16384" width="9.140625" style="19"/>
  </cols>
  <sheetData>
    <row r="1" spans="1:9">
      <c r="A1" s="2" t="s">
        <v>30</v>
      </c>
      <c r="B1" s="4" t="str">
        <f>'Info '!C2</f>
        <v>JSC ProCredit Bank</v>
      </c>
      <c r="C1" s="3"/>
    </row>
    <row r="2" spans="1:9">
      <c r="A2" s="2" t="s">
        <v>31</v>
      </c>
      <c r="B2" s="266">
        <f>'1. key ratios'!B2</f>
        <v>45747</v>
      </c>
      <c r="C2" s="266"/>
    </row>
    <row r="4" spans="1:9" ht="13.5" thickBot="1">
      <c r="A4" s="2" t="s">
        <v>150</v>
      </c>
      <c r="B4" s="89" t="s">
        <v>239</v>
      </c>
    </row>
    <row r="5" spans="1:9">
      <c r="A5" s="90"/>
      <c r="B5" s="104"/>
      <c r="C5" s="160" t="s">
        <v>0</v>
      </c>
      <c r="D5" s="160" t="s">
        <v>1</v>
      </c>
      <c r="E5" s="160" t="s">
        <v>2</v>
      </c>
      <c r="F5" s="160" t="s">
        <v>3</v>
      </c>
      <c r="G5" s="161" t="s">
        <v>4</v>
      </c>
      <c r="H5" s="162" t="s">
        <v>5</v>
      </c>
      <c r="I5" s="105"/>
    </row>
    <row r="6" spans="1:9" s="105" customFormat="1" ht="12.75" customHeight="1">
      <c r="A6" s="106"/>
      <c r="B6" s="761" t="s">
        <v>149</v>
      </c>
      <c r="C6" s="747" t="s">
        <v>232</v>
      </c>
      <c r="D6" s="763" t="s">
        <v>231</v>
      </c>
      <c r="E6" s="764"/>
      <c r="F6" s="747" t="s">
        <v>236</v>
      </c>
      <c r="G6" s="747" t="s">
        <v>237</v>
      </c>
      <c r="H6" s="759" t="s">
        <v>235</v>
      </c>
    </row>
    <row r="7" spans="1:9" ht="38.25">
      <c r="A7" s="108"/>
      <c r="B7" s="762"/>
      <c r="C7" s="748"/>
      <c r="D7" s="163" t="s">
        <v>234</v>
      </c>
      <c r="E7" s="163" t="s">
        <v>233</v>
      </c>
      <c r="F7" s="748"/>
      <c r="G7" s="748"/>
      <c r="H7" s="760"/>
      <c r="I7" s="105"/>
    </row>
    <row r="8" spans="1:9">
      <c r="A8" s="106">
        <v>1</v>
      </c>
      <c r="B8" s="1" t="s">
        <v>51</v>
      </c>
      <c r="C8" s="164">
        <v>368369891.71405196</v>
      </c>
      <c r="D8" s="164"/>
      <c r="E8" s="164"/>
      <c r="F8" s="164">
        <v>252563235.06405202</v>
      </c>
      <c r="G8" s="165">
        <v>11258010.064052016</v>
      </c>
      <c r="H8" s="167">
        <v>3.0561699849213177E-2</v>
      </c>
    </row>
    <row r="9" spans="1:9" ht="15" customHeight="1">
      <c r="A9" s="106">
        <v>2</v>
      </c>
      <c r="B9" s="1" t="s">
        <v>52</v>
      </c>
      <c r="C9" s="164">
        <v>0</v>
      </c>
      <c r="D9" s="164"/>
      <c r="E9" s="164"/>
      <c r="F9" s="164">
        <v>0</v>
      </c>
      <c r="G9" s="165">
        <v>0</v>
      </c>
      <c r="H9" s="167"/>
    </row>
    <row r="10" spans="1:9">
      <c r="A10" s="106">
        <v>3</v>
      </c>
      <c r="B10" s="1" t="s">
        <v>153</v>
      </c>
      <c r="C10" s="164">
        <v>0</v>
      </c>
      <c r="D10" s="164"/>
      <c r="E10" s="164"/>
      <c r="F10" s="164">
        <v>0</v>
      </c>
      <c r="G10" s="165">
        <v>0</v>
      </c>
      <c r="H10" s="167"/>
    </row>
    <row r="11" spans="1:9">
      <c r="A11" s="106">
        <v>4</v>
      </c>
      <c r="B11" s="1" t="s">
        <v>53</v>
      </c>
      <c r="C11" s="164">
        <v>0</v>
      </c>
      <c r="D11" s="164"/>
      <c r="E11" s="164"/>
      <c r="F11" s="164">
        <v>0</v>
      </c>
      <c r="G11" s="165">
        <v>0</v>
      </c>
      <c r="H11" s="167"/>
    </row>
    <row r="12" spans="1:9">
      <c r="A12" s="106">
        <v>5</v>
      </c>
      <c r="B12" s="1" t="s">
        <v>54</v>
      </c>
      <c r="C12" s="164">
        <v>0</v>
      </c>
      <c r="D12" s="164"/>
      <c r="E12" s="164"/>
      <c r="F12" s="164">
        <v>0</v>
      </c>
      <c r="G12" s="165">
        <v>0</v>
      </c>
      <c r="H12" s="167"/>
    </row>
    <row r="13" spans="1:9">
      <c r="A13" s="106">
        <v>6</v>
      </c>
      <c r="B13" s="1" t="s">
        <v>55</v>
      </c>
      <c r="C13" s="164">
        <v>115863192.88749398</v>
      </c>
      <c r="D13" s="164"/>
      <c r="E13" s="164"/>
      <c r="F13" s="164">
        <v>24692072.1110131</v>
      </c>
      <c r="G13" s="165">
        <v>24692072.1110131</v>
      </c>
      <c r="H13" s="167">
        <v>0.21311403126090017</v>
      </c>
    </row>
    <row r="14" spans="1:9">
      <c r="A14" s="106">
        <v>7</v>
      </c>
      <c r="B14" s="1" t="s">
        <v>56</v>
      </c>
      <c r="C14" s="164">
        <v>865219880.64600003</v>
      </c>
      <c r="D14" s="164">
        <v>151330408.98549998</v>
      </c>
      <c r="E14" s="164">
        <v>83891591.383870006</v>
      </c>
      <c r="F14" s="164">
        <v>949111472.02987003</v>
      </c>
      <c r="G14" s="165">
        <v>919203846.27907002</v>
      </c>
      <c r="H14" s="167">
        <v>0.96848881650662555</v>
      </c>
    </row>
    <row r="15" spans="1:9">
      <c r="A15" s="106">
        <v>8</v>
      </c>
      <c r="B15" s="1" t="s">
        <v>57</v>
      </c>
      <c r="C15" s="164">
        <v>385828250.11180001</v>
      </c>
      <c r="D15" s="164"/>
      <c r="E15" s="164"/>
      <c r="F15" s="164">
        <v>289371187.58385003</v>
      </c>
      <c r="G15" s="165">
        <v>282656845.48535001</v>
      </c>
      <c r="H15" s="167">
        <v>0.73259758818449816</v>
      </c>
    </row>
    <row r="16" spans="1:9">
      <c r="A16" s="106">
        <v>9</v>
      </c>
      <c r="B16" s="1" t="s">
        <v>58</v>
      </c>
      <c r="C16" s="164">
        <v>84408148.4965</v>
      </c>
      <c r="D16" s="164"/>
      <c r="E16" s="164"/>
      <c r="F16" s="164">
        <v>29542851.973774999</v>
      </c>
      <c r="G16" s="165">
        <v>29542851.973774999</v>
      </c>
      <c r="H16" s="167">
        <v>0.35</v>
      </c>
    </row>
    <row r="17" spans="1:8">
      <c r="A17" s="106">
        <v>10</v>
      </c>
      <c r="B17" s="1" t="s">
        <v>59</v>
      </c>
      <c r="C17" s="164">
        <v>6294801.5528999995</v>
      </c>
      <c r="D17" s="164"/>
      <c r="E17" s="164"/>
      <c r="F17" s="164">
        <v>6092930.0517499996</v>
      </c>
      <c r="G17" s="165">
        <v>6092930.0517499996</v>
      </c>
      <c r="H17" s="167">
        <v>0.96793044237319947</v>
      </c>
    </row>
    <row r="18" spans="1:8">
      <c r="A18" s="106">
        <v>11</v>
      </c>
      <c r="B18" s="1" t="s">
        <v>60</v>
      </c>
      <c r="C18" s="164">
        <v>4095984.27</v>
      </c>
      <c r="D18" s="164"/>
      <c r="E18" s="164"/>
      <c r="F18" s="164">
        <v>10239960.675000001</v>
      </c>
      <c r="G18" s="165">
        <v>10239960.675000001</v>
      </c>
      <c r="H18" s="167">
        <v>2.5</v>
      </c>
    </row>
    <row r="19" spans="1:8">
      <c r="A19" s="106">
        <v>12</v>
      </c>
      <c r="B19" s="1" t="s">
        <v>61</v>
      </c>
      <c r="C19" s="164">
        <v>0</v>
      </c>
      <c r="D19" s="164"/>
      <c r="E19" s="164"/>
      <c r="F19" s="164">
        <v>0</v>
      </c>
      <c r="G19" s="165">
        <v>0</v>
      </c>
      <c r="H19" s="167"/>
    </row>
    <row r="20" spans="1:8">
      <c r="A20" s="106">
        <v>13</v>
      </c>
      <c r="B20" s="1" t="s">
        <v>144</v>
      </c>
      <c r="C20" s="164">
        <v>0</v>
      </c>
      <c r="D20" s="164"/>
      <c r="E20" s="164"/>
      <c r="F20" s="164">
        <v>0</v>
      </c>
      <c r="G20" s="165">
        <v>0</v>
      </c>
      <c r="H20" s="167"/>
    </row>
    <row r="21" spans="1:8">
      <c r="A21" s="106">
        <v>14</v>
      </c>
      <c r="B21" s="1" t="s">
        <v>63</v>
      </c>
      <c r="C21" s="164">
        <v>114227170.04422802</v>
      </c>
      <c r="D21" s="164"/>
      <c r="E21" s="164"/>
      <c r="F21" s="164">
        <v>60748664.244228005</v>
      </c>
      <c r="G21" s="165">
        <v>60748664.244228005</v>
      </c>
      <c r="H21" s="167">
        <v>0.53182324503624245</v>
      </c>
    </row>
    <row r="22" spans="1:8" ht="13.5" thickBot="1">
      <c r="A22" s="109"/>
      <c r="B22" s="110" t="s">
        <v>64</v>
      </c>
      <c r="C22" s="166">
        <v>1944307319.7229741</v>
      </c>
      <c r="D22" s="166">
        <v>151330408.98549998</v>
      </c>
      <c r="E22" s="166">
        <v>83891591.383870006</v>
      </c>
      <c r="F22" s="166">
        <v>1622362373.7335377</v>
      </c>
      <c r="G22" s="166">
        <v>1344435180.8842378</v>
      </c>
      <c r="H22" s="168">
        <v>0.66287146370202044</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2" sqref="F22:K22"/>
    </sheetView>
  </sheetViews>
  <sheetFormatPr defaultColWidth="9.140625" defaultRowHeight="12.75"/>
  <cols>
    <col min="1" max="1" width="10.5703125" style="138" bestFit="1" customWidth="1"/>
    <col min="2" max="2" width="104.140625" style="138" customWidth="1"/>
    <col min="3" max="3" width="12.85546875" style="138" customWidth="1"/>
    <col min="4" max="5" width="14.85546875" style="138" bestFit="1" customWidth="1"/>
    <col min="6" max="11" width="12.85546875" style="138" customWidth="1"/>
    <col min="12" max="16384" width="9.140625" style="138"/>
  </cols>
  <sheetData>
    <row r="1" spans="1:11">
      <c r="A1" s="138" t="s">
        <v>30</v>
      </c>
      <c r="B1" s="3" t="str">
        <f>'Info '!C2</f>
        <v>JSC ProCredit Bank</v>
      </c>
    </row>
    <row r="2" spans="1:11">
      <c r="A2" s="138" t="s">
        <v>31</v>
      </c>
      <c r="B2" s="266">
        <f>'1. key ratios'!B2</f>
        <v>45747</v>
      </c>
    </row>
    <row r="4" spans="1:11" ht="13.5" thickBot="1">
      <c r="A4" s="138" t="s">
        <v>146</v>
      </c>
      <c r="B4" s="205" t="s">
        <v>240</v>
      </c>
    </row>
    <row r="5" spans="1:11" ht="30" customHeight="1">
      <c r="A5" s="765"/>
      <c r="B5" s="766"/>
      <c r="C5" s="767" t="s">
        <v>290</v>
      </c>
      <c r="D5" s="767"/>
      <c r="E5" s="767"/>
      <c r="F5" s="767" t="s">
        <v>291</v>
      </c>
      <c r="G5" s="767"/>
      <c r="H5" s="767"/>
      <c r="I5" s="767" t="s">
        <v>292</v>
      </c>
      <c r="J5" s="767"/>
      <c r="K5" s="768"/>
    </row>
    <row r="6" spans="1:11">
      <c r="A6" s="180"/>
      <c r="B6" s="181"/>
      <c r="C6" s="21" t="s">
        <v>32</v>
      </c>
      <c r="D6" s="21" t="s">
        <v>33</v>
      </c>
      <c r="E6" s="21" t="s">
        <v>34</v>
      </c>
      <c r="F6" s="21" t="s">
        <v>32</v>
      </c>
      <c r="G6" s="21" t="s">
        <v>33</v>
      </c>
      <c r="H6" s="21" t="s">
        <v>34</v>
      </c>
      <c r="I6" s="21" t="s">
        <v>32</v>
      </c>
      <c r="J6" s="21" t="s">
        <v>33</v>
      </c>
      <c r="K6" s="21" t="s">
        <v>34</v>
      </c>
    </row>
    <row r="7" spans="1:11">
      <c r="A7" s="182" t="s">
        <v>243</v>
      </c>
      <c r="B7" s="183"/>
      <c r="C7" s="183"/>
      <c r="D7" s="183"/>
      <c r="E7" s="183"/>
      <c r="F7" s="183"/>
      <c r="G7" s="183"/>
      <c r="H7" s="183"/>
      <c r="I7" s="183"/>
      <c r="J7" s="183"/>
      <c r="K7" s="184"/>
    </row>
    <row r="8" spans="1:11">
      <c r="A8" s="185">
        <v>1</v>
      </c>
      <c r="B8" s="186" t="s">
        <v>241</v>
      </c>
      <c r="C8" s="604"/>
      <c r="D8" s="604"/>
      <c r="E8" s="604"/>
      <c r="F8" s="605">
        <v>157528154.45522219</v>
      </c>
      <c r="G8" s="605">
        <v>384828258.610533</v>
      </c>
      <c r="H8" s="605">
        <v>542356413.06575513</v>
      </c>
      <c r="I8" s="605">
        <v>124736622.73866662</v>
      </c>
      <c r="J8" s="605">
        <v>274836146.42643356</v>
      </c>
      <c r="K8" s="606">
        <v>399572769.16510022</v>
      </c>
    </row>
    <row r="9" spans="1:11">
      <c r="A9" s="182" t="s">
        <v>244</v>
      </c>
      <c r="B9" s="183"/>
      <c r="C9" s="607"/>
      <c r="D9" s="607"/>
      <c r="E9" s="607"/>
      <c r="F9" s="607"/>
      <c r="G9" s="607"/>
      <c r="H9" s="607"/>
      <c r="I9" s="607"/>
      <c r="J9" s="607"/>
      <c r="K9" s="608"/>
    </row>
    <row r="10" spans="1:11">
      <c r="A10" s="187">
        <v>2</v>
      </c>
      <c r="B10" s="188" t="s">
        <v>252</v>
      </c>
      <c r="C10" s="609">
        <v>62412706.580999993</v>
      </c>
      <c r="D10" s="610">
        <v>480565543.38783884</v>
      </c>
      <c r="E10" s="610">
        <v>542978249.96883881</v>
      </c>
      <c r="F10" s="610">
        <v>12898966.843031004</v>
      </c>
      <c r="G10" s="610">
        <v>83069390.506613821</v>
      </c>
      <c r="H10" s="610">
        <v>95968357.349644825</v>
      </c>
      <c r="I10" s="610">
        <v>2848856.5629072222</v>
      </c>
      <c r="J10" s="610">
        <v>17892190.522268169</v>
      </c>
      <c r="K10" s="611">
        <v>20741047.085175391</v>
      </c>
    </row>
    <row r="11" spans="1:11">
      <c r="A11" s="187">
        <v>3</v>
      </c>
      <c r="B11" s="188" t="s">
        <v>246</v>
      </c>
      <c r="C11" s="609">
        <v>305952870.4094578</v>
      </c>
      <c r="D11" s="610">
        <v>716600937.87727809</v>
      </c>
      <c r="E11" s="610">
        <v>1022553808.2867359</v>
      </c>
      <c r="F11" s="610">
        <v>78300970.843950018</v>
      </c>
      <c r="G11" s="610">
        <v>121901495.37485886</v>
      </c>
      <c r="H11" s="610">
        <v>200202466.21880889</v>
      </c>
      <c r="I11" s="610">
        <v>71930974.757555336</v>
      </c>
      <c r="J11" s="610">
        <v>110783035.01018271</v>
      </c>
      <c r="K11" s="611">
        <v>182714009.76773804</v>
      </c>
    </row>
    <row r="12" spans="1:11">
      <c r="A12" s="187">
        <v>4</v>
      </c>
      <c r="B12" s="188" t="s">
        <v>247</v>
      </c>
      <c r="C12" s="609">
        <v>0</v>
      </c>
      <c r="D12" s="610">
        <v>0</v>
      </c>
      <c r="E12" s="610">
        <v>0</v>
      </c>
      <c r="F12" s="610">
        <v>0</v>
      </c>
      <c r="G12" s="610">
        <v>0</v>
      </c>
      <c r="H12" s="610">
        <v>0</v>
      </c>
      <c r="I12" s="610">
        <v>0</v>
      </c>
      <c r="J12" s="610">
        <v>0</v>
      </c>
      <c r="K12" s="611">
        <v>0</v>
      </c>
    </row>
    <row r="13" spans="1:11">
      <c r="A13" s="187">
        <v>5</v>
      </c>
      <c r="B13" s="188" t="s">
        <v>255</v>
      </c>
      <c r="C13" s="609">
        <v>82088160.315444455</v>
      </c>
      <c r="D13" s="610">
        <v>73450682.94933334</v>
      </c>
      <c r="E13" s="610">
        <v>155538843.26477778</v>
      </c>
      <c r="F13" s="610">
        <v>13718700.08288889</v>
      </c>
      <c r="G13" s="610">
        <v>17787431.648515556</v>
      </c>
      <c r="H13" s="610">
        <v>31506131.731404446</v>
      </c>
      <c r="I13" s="610">
        <v>5370427.0293111121</v>
      </c>
      <c r="J13" s="610">
        <v>6190873.4696111092</v>
      </c>
      <c r="K13" s="611">
        <v>11561300.498922221</v>
      </c>
    </row>
    <row r="14" spans="1:11">
      <c r="A14" s="187">
        <v>6</v>
      </c>
      <c r="B14" s="188" t="s">
        <v>286</v>
      </c>
      <c r="C14" s="609">
        <v>0</v>
      </c>
      <c r="D14" s="610">
        <v>0</v>
      </c>
      <c r="E14" s="610">
        <v>0</v>
      </c>
      <c r="F14" s="610">
        <v>0</v>
      </c>
      <c r="G14" s="610">
        <v>0</v>
      </c>
      <c r="H14" s="610">
        <v>0</v>
      </c>
      <c r="I14" s="610">
        <v>0</v>
      </c>
      <c r="J14" s="610">
        <v>0</v>
      </c>
      <c r="K14" s="611">
        <v>0</v>
      </c>
    </row>
    <row r="15" spans="1:11">
      <c r="A15" s="187">
        <v>7</v>
      </c>
      <c r="B15" s="188" t="s">
        <v>287</v>
      </c>
      <c r="C15" s="609">
        <v>14744240.488777773</v>
      </c>
      <c r="D15" s="610">
        <v>25118779.67259986</v>
      </c>
      <c r="E15" s="610">
        <v>39863020.161377631</v>
      </c>
      <c r="F15" s="610">
        <v>3870575.8045555567</v>
      </c>
      <c r="G15" s="610">
        <v>12974017.915222224</v>
      </c>
      <c r="H15" s="610">
        <v>16844593.719777782</v>
      </c>
      <c r="I15" s="610">
        <v>3870575.8045555567</v>
      </c>
      <c r="J15" s="610">
        <v>12974017.915222224</v>
      </c>
      <c r="K15" s="611">
        <v>16844593.719777782</v>
      </c>
    </row>
    <row r="16" spans="1:11">
      <c r="A16" s="187">
        <v>8</v>
      </c>
      <c r="B16" s="189" t="s">
        <v>248</v>
      </c>
      <c r="C16" s="609">
        <v>465197977.79468</v>
      </c>
      <c r="D16" s="610">
        <v>1295735943.8870502</v>
      </c>
      <c r="E16" s="610">
        <v>1760933921.6817303</v>
      </c>
      <c r="F16" s="610">
        <v>108789213.57442546</v>
      </c>
      <c r="G16" s="610">
        <v>235732335.44521046</v>
      </c>
      <c r="H16" s="610">
        <v>344521549.01963592</v>
      </c>
      <c r="I16" s="610">
        <v>84020834.154329211</v>
      </c>
      <c r="J16" s="610">
        <v>147840116.91728422</v>
      </c>
      <c r="K16" s="611">
        <v>231860951.07161346</v>
      </c>
    </row>
    <row r="17" spans="1:11">
      <c r="A17" s="182" t="s">
        <v>245</v>
      </c>
      <c r="B17" s="183"/>
      <c r="C17" s="607"/>
      <c r="D17" s="607"/>
      <c r="E17" s="607"/>
      <c r="F17" s="607"/>
      <c r="G17" s="607"/>
      <c r="H17" s="607"/>
      <c r="I17" s="607"/>
      <c r="J17" s="607"/>
      <c r="K17" s="608"/>
    </row>
    <row r="18" spans="1:11">
      <c r="A18" s="187">
        <v>9</v>
      </c>
      <c r="B18" s="188" t="s">
        <v>251</v>
      </c>
      <c r="C18" s="609">
        <v>0</v>
      </c>
      <c r="D18" s="610">
        <v>0</v>
      </c>
      <c r="E18" s="610">
        <v>0</v>
      </c>
      <c r="F18" s="610">
        <v>0</v>
      </c>
      <c r="G18" s="610">
        <v>0</v>
      </c>
      <c r="H18" s="610">
        <v>0</v>
      </c>
      <c r="I18" s="610">
        <v>0</v>
      </c>
      <c r="J18" s="610">
        <v>0</v>
      </c>
      <c r="K18" s="611">
        <v>0</v>
      </c>
    </row>
    <row r="19" spans="1:11">
      <c r="A19" s="187">
        <v>10</v>
      </c>
      <c r="B19" s="188" t="s">
        <v>288</v>
      </c>
      <c r="C19" s="609">
        <v>477148804.68977779</v>
      </c>
      <c r="D19" s="610">
        <v>941981839.97895038</v>
      </c>
      <c r="E19" s="610">
        <v>1419130644.6687281</v>
      </c>
      <c r="F19" s="610">
        <v>7014596.7638944443</v>
      </c>
      <c r="G19" s="610">
        <v>14478993.009964999</v>
      </c>
      <c r="H19" s="610">
        <v>21493589.773859441</v>
      </c>
      <c r="I19" s="610">
        <v>39806128.480450004</v>
      </c>
      <c r="J19" s="610">
        <v>124471105.19406438</v>
      </c>
      <c r="K19" s="611">
        <v>164277233.67451438</v>
      </c>
    </row>
    <row r="20" spans="1:11">
      <c r="A20" s="187">
        <v>11</v>
      </c>
      <c r="B20" s="188" t="s">
        <v>250</v>
      </c>
      <c r="C20" s="609">
        <v>5604400.764849999</v>
      </c>
      <c r="D20" s="610">
        <v>29585177.777777776</v>
      </c>
      <c r="E20" s="610">
        <v>35189578.542627774</v>
      </c>
      <c r="F20" s="610">
        <v>1558212.1010500002</v>
      </c>
      <c r="G20" s="610">
        <v>0</v>
      </c>
      <c r="H20" s="610">
        <v>1558212.1010500002</v>
      </c>
      <c r="I20" s="610">
        <v>1558212.1010500002</v>
      </c>
      <c r="J20" s="610">
        <v>0</v>
      </c>
      <c r="K20" s="611">
        <v>1558212.1010500002</v>
      </c>
    </row>
    <row r="21" spans="1:11" ht="13.5" thickBot="1">
      <c r="A21" s="190">
        <v>12</v>
      </c>
      <c r="B21" s="191" t="s">
        <v>249</v>
      </c>
      <c r="C21" s="612">
        <v>482753205.45462781</v>
      </c>
      <c r="D21" s="613">
        <v>971567017.75672817</v>
      </c>
      <c r="E21" s="612">
        <v>1454320223.2113559</v>
      </c>
      <c r="F21" s="613">
        <v>8572808.864944445</v>
      </c>
      <c r="G21" s="613">
        <v>14478993.009964999</v>
      </c>
      <c r="H21" s="613">
        <v>23051801.874909442</v>
      </c>
      <c r="I21" s="613">
        <v>41364340.581500001</v>
      </c>
      <c r="J21" s="613">
        <v>124471105.19406438</v>
      </c>
      <c r="K21" s="614">
        <v>165835445.77556437</v>
      </c>
    </row>
    <row r="22" spans="1:11" ht="38.25" customHeight="1" thickBot="1">
      <c r="A22" s="192"/>
      <c r="B22" s="193"/>
      <c r="C22" s="193"/>
      <c r="D22" s="193"/>
      <c r="E22" s="193"/>
      <c r="F22" s="769" t="s">
        <v>775</v>
      </c>
      <c r="G22" s="770"/>
      <c r="H22" s="770"/>
      <c r="I22" s="769" t="s">
        <v>776</v>
      </c>
      <c r="J22" s="770"/>
      <c r="K22" s="771"/>
    </row>
    <row r="23" spans="1:11">
      <c r="A23" s="194">
        <v>13</v>
      </c>
      <c r="B23" s="195" t="s">
        <v>241</v>
      </c>
      <c r="C23" s="196"/>
      <c r="D23" s="196"/>
      <c r="E23" s="196"/>
      <c r="F23" s="615">
        <v>157528154.45522219</v>
      </c>
      <c r="G23" s="615">
        <v>384828258.610533</v>
      </c>
      <c r="H23" s="615">
        <v>542356413.06575513</v>
      </c>
      <c r="I23" s="615">
        <v>124736622.73866662</v>
      </c>
      <c r="J23" s="615">
        <v>274836146.42643356</v>
      </c>
      <c r="K23" s="616">
        <v>399572769.16510016</v>
      </c>
    </row>
    <row r="24" spans="1:11" ht="13.5" thickBot="1">
      <c r="A24" s="197">
        <v>14</v>
      </c>
      <c r="B24" s="198" t="s">
        <v>253</v>
      </c>
      <c r="C24" s="199"/>
      <c r="D24" s="200"/>
      <c r="E24" s="201"/>
      <c r="F24" s="617">
        <v>100216404.70948102</v>
      </c>
      <c r="G24" s="617">
        <v>221253342.43524542</v>
      </c>
      <c r="H24" s="617">
        <v>321469747.14472646</v>
      </c>
      <c r="I24" s="617">
        <v>42656493.572829202</v>
      </c>
      <c r="J24" s="617">
        <v>36960029.229321055</v>
      </c>
      <c r="K24" s="618">
        <v>66025505.296049058</v>
      </c>
    </row>
    <row r="25" spans="1:11" ht="13.5" thickBot="1">
      <c r="A25" s="202">
        <v>15</v>
      </c>
      <c r="B25" s="203" t="s">
        <v>254</v>
      </c>
      <c r="C25" s="204"/>
      <c r="D25" s="204"/>
      <c r="E25" s="204"/>
      <c r="F25" s="619">
        <v>1.5718799223728206</v>
      </c>
      <c r="G25" s="619">
        <v>1.7393104862276207</v>
      </c>
      <c r="H25" s="619">
        <v>1.6871149396885081</v>
      </c>
      <c r="I25" s="619">
        <v>2.9242118207793757</v>
      </c>
      <c r="J25" s="619">
        <v>7.4360370421028001</v>
      </c>
      <c r="K25" s="620">
        <v>6.0517941873140115</v>
      </c>
    </row>
    <row r="27" spans="1:11" ht="25.5">
      <c r="B27" s="179" t="s">
        <v>289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F17" sqref="A5:F17"/>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64" t="s">
        <v>714</v>
      </c>
      <c r="B1" s="501" t="str">
        <f>'Info '!C2</f>
        <v>JSC ProCredit Bank</v>
      </c>
      <c r="C1" s="501"/>
      <c r="D1" s="501"/>
      <c r="E1" s="501"/>
      <c r="F1" s="501"/>
      <c r="G1" s="501"/>
      <c r="H1" s="501"/>
      <c r="I1" s="501"/>
      <c r="J1" s="501"/>
      <c r="K1" s="501"/>
      <c r="L1" s="501"/>
      <c r="M1" s="501"/>
      <c r="N1" s="501"/>
      <c r="O1" s="157"/>
      <c r="P1" s="157"/>
      <c r="Q1" s="157"/>
    </row>
    <row r="2" spans="1:17" ht="14.25" customHeight="1">
      <c r="A2" s="501" t="s">
        <v>715</v>
      </c>
      <c r="B2" s="465">
        <f>'1. key ratios'!B2</f>
        <v>45747</v>
      </c>
      <c r="C2" s="501"/>
      <c r="D2" s="501"/>
      <c r="E2" s="501"/>
      <c r="F2" s="501"/>
      <c r="G2" s="501"/>
      <c r="H2" s="501"/>
      <c r="I2" s="501"/>
      <c r="J2" s="501"/>
      <c r="K2" s="501"/>
      <c r="L2" s="501"/>
      <c r="M2" s="501"/>
      <c r="N2" s="501"/>
      <c r="O2" s="157"/>
      <c r="P2" s="157"/>
      <c r="Q2" s="157"/>
    </row>
    <row r="3" spans="1:17" ht="14.25" customHeight="1">
      <c r="A3" s="501"/>
      <c r="B3" s="157"/>
      <c r="C3" s="157"/>
      <c r="D3" s="157"/>
      <c r="E3" s="157"/>
      <c r="F3" s="157"/>
      <c r="G3" s="157"/>
      <c r="H3" s="157"/>
      <c r="I3" s="157"/>
      <c r="J3" s="157"/>
      <c r="K3" s="157"/>
      <c r="L3" s="157"/>
      <c r="M3" s="157"/>
      <c r="N3" s="157"/>
      <c r="O3" s="157"/>
      <c r="P3" s="157"/>
      <c r="Q3" s="157"/>
    </row>
    <row r="4" spans="1:17" ht="15">
      <c r="A4" s="501"/>
      <c r="B4" s="545" t="s">
        <v>716</v>
      </c>
      <c r="C4" s="157"/>
      <c r="D4" s="157"/>
      <c r="E4" s="157"/>
      <c r="F4" s="157"/>
      <c r="G4" s="157"/>
      <c r="H4" s="157"/>
      <c r="I4" s="157"/>
      <c r="J4" s="157"/>
      <c r="K4" s="157"/>
      <c r="L4" s="157"/>
      <c r="M4" s="157"/>
      <c r="N4" s="157"/>
      <c r="O4" s="157"/>
      <c r="P4" s="157"/>
      <c r="Q4" s="157"/>
    </row>
    <row r="5" spans="1:17" ht="60">
      <c r="A5" s="501"/>
      <c r="B5" s="546" t="s">
        <v>717</v>
      </c>
      <c r="C5" s="547" t="s">
        <v>718</v>
      </c>
      <c r="D5" s="547" t="s">
        <v>719</v>
      </c>
      <c r="E5" s="547" t="s">
        <v>720</v>
      </c>
      <c r="F5" s="547" t="s">
        <v>721</v>
      </c>
      <c r="G5" s="547" t="s">
        <v>722</v>
      </c>
      <c r="H5" s="547" t="s">
        <v>723</v>
      </c>
      <c r="I5" s="548" t="s">
        <v>724</v>
      </c>
      <c r="J5" s="549">
        <v>0.02</v>
      </c>
      <c r="K5" s="549">
        <v>0.2</v>
      </c>
      <c r="L5" s="549">
        <v>0.35</v>
      </c>
      <c r="M5" s="549">
        <v>0.5</v>
      </c>
      <c r="N5" s="549">
        <v>0.75</v>
      </c>
      <c r="O5" s="549">
        <v>1</v>
      </c>
      <c r="P5" s="549">
        <v>1.5</v>
      </c>
      <c r="Q5" s="550" t="s">
        <v>725</v>
      </c>
    </row>
    <row r="6" spans="1:17" ht="15.75">
      <c r="A6" s="501"/>
      <c r="B6" s="551"/>
      <c r="C6" s="552" t="b">
        <f>IF(C7&gt;0,C7,IF(C8&gt;0,C8,IF(C9&gt;0,C9)))</f>
        <v>0</v>
      </c>
      <c r="D6" s="552" t="b">
        <f t="shared" ref="D6:Q6" si="0">IF(D7&gt;0,D7,IF(D8&gt;0,D8,IF(D9&gt;0,D9)))</f>
        <v>0</v>
      </c>
      <c r="E6" s="552" t="b">
        <f t="shared" si="0"/>
        <v>0</v>
      </c>
      <c r="F6" s="552" t="b">
        <f t="shared" si="0"/>
        <v>0</v>
      </c>
      <c r="G6" s="552" t="b">
        <f t="shared" si="0"/>
        <v>0</v>
      </c>
      <c r="H6" s="552"/>
      <c r="I6" s="552" t="b">
        <f t="shared" si="0"/>
        <v>0</v>
      </c>
      <c r="J6" s="552" t="b">
        <f t="shared" si="0"/>
        <v>0</v>
      </c>
      <c r="K6" s="552" t="b">
        <f t="shared" si="0"/>
        <v>0</v>
      </c>
      <c r="L6" s="552" t="b">
        <f t="shared" si="0"/>
        <v>0</v>
      </c>
      <c r="M6" s="552" t="b">
        <f t="shared" si="0"/>
        <v>0</v>
      </c>
      <c r="N6" s="552" t="b">
        <f t="shared" si="0"/>
        <v>0</v>
      </c>
      <c r="O6" s="552" t="b">
        <f t="shared" si="0"/>
        <v>0</v>
      </c>
      <c r="P6" s="552" t="b">
        <f t="shared" si="0"/>
        <v>0</v>
      </c>
      <c r="Q6" s="552" t="b">
        <f t="shared" si="0"/>
        <v>0</v>
      </c>
    </row>
    <row r="7" spans="1:17" ht="15.75">
      <c r="A7" s="501"/>
      <c r="B7" s="553" t="s">
        <v>726</v>
      </c>
      <c r="C7" s="552">
        <v>0</v>
      </c>
      <c r="D7" s="552"/>
      <c r="E7" s="552"/>
      <c r="F7" s="552">
        <v>0</v>
      </c>
      <c r="G7" s="552">
        <v>0</v>
      </c>
      <c r="H7" s="554">
        <v>1.4</v>
      </c>
      <c r="I7" s="555">
        <v>0</v>
      </c>
      <c r="J7" s="552">
        <v>0</v>
      </c>
      <c r="K7" s="552">
        <v>0</v>
      </c>
      <c r="L7" s="552">
        <v>0</v>
      </c>
      <c r="M7" s="552">
        <v>0</v>
      </c>
      <c r="N7" s="552">
        <v>0</v>
      </c>
      <c r="O7" s="552">
        <f t="shared" ref="O7:Q9" si="1">O11+O15+O19+O23+O27+O31</f>
        <v>0</v>
      </c>
      <c r="P7" s="552">
        <f t="shared" si="1"/>
        <v>0</v>
      </c>
      <c r="Q7" s="552">
        <f>Q11+Q15+Q19+Q23+Q27+Q31</f>
        <v>0</v>
      </c>
    </row>
    <row r="8" spans="1:17" ht="15.75">
      <c r="A8" s="501"/>
      <c r="B8" s="553" t="s">
        <v>727</v>
      </c>
      <c r="C8" s="552">
        <v>0</v>
      </c>
      <c r="D8" s="552"/>
      <c r="E8" s="552"/>
      <c r="F8" s="552">
        <v>0</v>
      </c>
      <c r="G8" s="552">
        <v>0</v>
      </c>
      <c r="H8" s="554">
        <v>1.4</v>
      </c>
      <c r="I8" s="555">
        <v>0</v>
      </c>
      <c r="J8" s="552">
        <v>0</v>
      </c>
      <c r="K8" s="552">
        <v>0</v>
      </c>
      <c r="L8" s="552">
        <v>0</v>
      </c>
      <c r="M8" s="552">
        <v>0</v>
      </c>
      <c r="N8" s="552">
        <v>0</v>
      </c>
      <c r="O8" s="552">
        <f t="shared" si="1"/>
        <v>0</v>
      </c>
      <c r="P8" s="552">
        <f t="shared" si="1"/>
        <v>0</v>
      </c>
      <c r="Q8" s="552">
        <f>Q12+Q16+Q20+Q24+Q28+Q32</f>
        <v>0</v>
      </c>
    </row>
    <row r="9" spans="1:17" ht="15.75">
      <c r="A9" s="501"/>
      <c r="B9" s="553" t="s">
        <v>734</v>
      </c>
      <c r="C9" s="552">
        <v>0</v>
      </c>
      <c r="D9" s="552"/>
      <c r="E9" s="552"/>
      <c r="F9" s="552">
        <v>0</v>
      </c>
      <c r="G9" s="552">
        <v>0</v>
      </c>
      <c r="H9" s="554">
        <v>1.4</v>
      </c>
      <c r="I9" s="555">
        <v>0</v>
      </c>
      <c r="J9" s="552">
        <v>0</v>
      </c>
      <c r="K9" s="552">
        <v>0</v>
      </c>
      <c r="L9" s="552">
        <v>0</v>
      </c>
      <c r="M9" s="552">
        <v>0</v>
      </c>
      <c r="N9" s="552">
        <v>0</v>
      </c>
      <c r="O9" s="552">
        <f t="shared" si="1"/>
        <v>0</v>
      </c>
      <c r="P9" s="552">
        <f t="shared" si="1"/>
        <v>0</v>
      </c>
      <c r="Q9" s="552">
        <f t="shared" si="1"/>
        <v>0</v>
      </c>
    </row>
    <row r="10" spans="1:17" ht="15.75">
      <c r="A10" s="501"/>
      <c r="B10" s="556" t="s">
        <v>728</v>
      </c>
      <c r="C10" s="557"/>
      <c r="D10" s="557"/>
      <c r="E10" s="557"/>
      <c r="F10" s="557"/>
      <c r="G10" s="557"/>
      <c r="H10" s="554">
        <v>1.4</v>
      </c>
      <c r="I10" s="555">
        <v>0</v>
      </c>
      <c r="J10" s="558"/>
      <c r="K10" s="558"/>
      <c r="L10" s="558"/>
      <c r="M10" s="558"/>
      <c r="N10" s="558"/>
      <c r="O10" s="558"/>
      <c r="P10" s="558"/>
      <c r="Q10" s="552">
        <f>SUM(Q11:Q13)</f>
        <v>0</v>
      </c>
    </row>
    <row r="11" spans="1:17" ht="15.75">
      <c r="A11" s="501"/>
      <c r="B11" s="559" t="s">
        <v>726</v>
      </c>
      <c r="C11" s="557"/>
      <c r="D11" s="557"/>
      <c r="E11" s="557"/>
      <c r="F11" s="557"/>
      <c r="G11" s="557"/>
      <c r="H11" s="554">
        <v>1.4</v>
      </c>
      <c r="I11" s="555">
        <v>0</v>
      </c>
      <c r="J11" s="558"/>
      <c r="K11" s="558"/>
      <c r="L11" s="558"/>
      <c r="M11" s="558"/>
      <c r="N11" s="558"/>
      <c r="O11" s="558"/>
      <c r="P11" s="558"/>
      <c r="Q11" s="552">
        <f>SUMPRODUCT($J$5:$P$5,J11:P11)</f>
        <v>0</v>
      </c>
    </row>
    <row r="12" spans="1:17" ht="15.75">
      <c r="A12" s="501"/>
      <c r="B12" s="559" t="s">
        <v>727</v>
      </c>
      <c r="C12" s="557"/>
      <c r="D12" s="557"/>
      <c r="E12" s="557"/>
      <c r="F12" s="557"/>
      <c r="G12" s="557"/>
      <c r="H12" s="554">
        <v>1.4</v>
      </c>
      <c r="I12" s="555">
        <v>0</v>
      </c>
      <c r="J12" s="558"/>
      <c r="K12" s="558"/>
      <c r="L12" s="558"/>
      <c r="M12" s="558"/>
      <c r="N12" s="558"/>
      <c r="O12" s="558"/>
      <c r="P12" s="558"/>
      <c r="Q12" s="552">
        <f t="shared" ref="Q12:Q13" si="2">SUMPRODUCT($J$5:$P$5,J12:P12)</f>
        <v>0</v>
      </c>
    </row>
    <row r="13" spans="1:17" ht="15.75">
      <c r="A13" s="501"/>
      <c r="B13" s="559" t="s">
        <v>734</v>
      </c>
      <c r="C13" s="557"/>
      <c r="D13" s="557"/>
      <c r="E13" s="557"/>
      <c r="F13" s="557"/>
      <c r="G13" s="557"/>
      <c r="H13" s="554">
        <v>1.4</v>
      </c>
      <c r="I13" s="555">
        <v>0</v>
      </c>
      <c r="J13" s="558"/>
      <c r="K13" s="558"/>
      <c r="L13" s="558"/>
      <c r="M13" s="558"/>
      <c r="N13" s="558"/>
      <c r="O13" s="558"/>
      <c r="P13" s="558"/>
      <c r="Q13" s="552">
        <f t="shared" si="2"/>
        <v>0</v>
      </c>
    </row>
    <row r="14" spans="1:17" ht="15.75">
      <c r="A14" s="501"/>
      <c r="B14" s="556" t="s">
        <v>729</v>
      </c>
      <c r="C14" s="557"/>
      <c r="D14" s="557"/>
      <c r="E14" s="557"/>
      <c r="F14" s="557"/>
      <c r="G14" s="557"/>
      <c r="H14" s="554">
        <v>1.4</v>
      </c>
      <c r="I14" s="555">
        <v>0</v>
      </c>
      <c r="J14" s="558"/>
      <c r="K14" s="558"/>
      <c r="L14" s="558"/>
      <c r="M14" s="558"/>
      <c r="N14" s="558"/>
      <c r="O14" s="558"/>
      <c r="P14" s="558"/>
      <c r="Q14" s="552">
        <f>SUM(Q15:Q17)</f>
        <v>0</v>
      </c>
    </row>
    <row r="15" spans="1:17" ht="15.75">
      <c r="A15" s="501"/>
      <c r="B15" s="559" t="s">
        <v>726</v>
      </c>
      <c r="C15" s="557"/>
      <c r="D15" s="557"/>
      <c r="E15" s="557"/>
      <c r="F15" s="557"/>
      <c r="G15" s="557"/>
      <c r="H15" s="554">
        <v>1.4</v>
      </c>
      <c r="I15" s="555">
        <v>0</v>
      </c>
      <c r="J15" s="558"/>
      <c r="K15" s="558"/>
      <c r="L15" s="558"/>
      <c r="M15" s="558"/>
      <c r="N15" s="558"/>
      <c r="O15" s="558"/>
      <c r="P15" s="558"/>
      <c r="Q15" s="552">
        <f>SUMPRODUCT($J$5:$P$5,J15:P15)</f>
        <v>0</v>
      </c>
    </row>
    <row r="16" spans="1:17" ht="15.75">
      <c r="A16" s="501"/>
      <c r="B16" s="559" t="s">
        <v>727</v>
      </c>
      <c r="C16" s="557"/>
      <c r="D16" s="557"/>
      <c r="E16" s="557"/>
      <c r="F16" s="557"/>
      <c r="G16" s="557"/>
      <c r="H16" s="554">
        <v>1.4</v>
      </c>
      <c r="I16" s="555">
        <v>0</v>
      </c>
      <c r="J16" s="558"/>
      <c r="K16" s="558"/>
      <c r="L16" s="558"/>
      <c r="M16" s="558"/>
      <c r="N16" s="558"/>
      <c r="O16" s="558"/>
      <c r="P16" s="558"/>
      <c r="Q16" s="552">
        <f t="shared" ref="Q16:Q17" si="3">SUMPRODUCT($J$5:$P$5,J16:P16)</f>
        <v>0</v>
      </c>
    </row>
    <row r="17" spans="1:17" ht="15.75">
      <c r="A17" s="501"/>
      <c r="B17" s="559" t="s">
        <v>734</v>
      </c>
      <c r="C17" s="557"/>
      <c r="D17" s="557"/>
      <c r="E17" s="557"/>
      <c r="F17" s="557"/>
      <c r="G17" s="557"/>
      <c r="H17" s="554">
        <v>1.4</v>
      </c>
      <c r="I17" s="555">
        <v>0</v>
      </c>
      <c r="J17" s="558"/>
      <c r="K17" s="558"/>
      <c r="L17" s="558"/>
      <c r="M17" s="558"/>
      <c r="N17" s="558"/>
      <c r="O17" s="558"/>
      <c r="P17" s="558"/>
      <c r="Q17" s="552">
        <f t="shared" si="3"/>
        <v>0</v>
      </c>
    </row>
    <row r="18" spans="1:17" ht="15.75">
      <c r="A18" s="501"/>
      <c r="B18" s="556" t="s">
        <v>730</v>
      </c>
      <c r="C18" s="557"/>
      <c r="D18" s="557"/>
      <c r="E18" s="557"/>
      <c r="F18" s="557"/>
      <c r="G18" s="557"/>
      <c r="H18" s="554">
        <v>1.4</v>
      </c>
      <c r="I18" s="555">
        <v>0</v>
      </c>
      <c r="J18" s="558"/>
      <c r="K18" s="558"/>
      <c r="L18" s="558"/>
      <c r="M18" s="558"/>
      <c r="N18" s="558"/>
      <c r="O18" s="558"/>
      <c r="P18" s="558"/>
      <c r="Q18" s="552">
        <f>SUM(Q19:Q21)</f>
        <v>0</v>
      </c>
    </row>
    <row r="19" spans="1:17" ht="15.75">
      <c r="A19" s="501"/>
      <c r="B19" s="559" t="s">
        <v>726</v>
      </c>
      <c r="C19" s="557"/>
      <c r="D19" s="557"/>
      <c r="E19" s="557"/>
      <c r="F19" s="557"/>
      <c r="G19" s="557"/>
      <c r="H19" s="554">
        <v>1.4</v>
      </c>
      <c r="I19" s="555">
        <v>0</v>
      </c>
      <c r="J19" s="558"/>
      <c r="K19" s="558"/>
      <c r="L19" s="558"/>
      <c r="M19" s="558"/>
      <c r="N19" s="558"/>
      <c r="O19" s="558"/>
      <c r="P19" s="558"/>
      <c r="Q19" s="552">
        <f>SUMPRODUCT($J$5:$P$5,J19:P19)</f>
        <v>0</v>
      </c>
    </row>
    <row r="20" spans="1:17" ht="15.75">
      <c r="A20" s="501"/>
      <c r="B20" s="559" t="s">
        <v>727</v>
      </c>
      <c r="C20" s="557"/>
      <c r="D20" s="557"/>
      <c r="E20" s="557"/>
      <c r="F20" s="557"/>
      <c r="G20" s="557"/>
      <c r="H20" s="554">
        <v>1.4</v>
      </c>
      <c r="I20" s="555">
        <v>0</v>
      </c>
      <c r="J20" s="558"/>
      <c r="K20" s="558"/>
      <c r="L20" s="558"/>
      <c r="M20" s="558"/>
      <c r="N20" s="558"/>
      <c r="O20" s="558"/>
      <c r="P20" s="558"/>
      <c r="Q20" s="552">
        <f t="shared" ref="Q20:Q21" si="4">SUMPRODUCT($J$5:$P$5,J20:P20)</f>
        <v>0</v>
      </c>
    </row>
    <row r="21" spans="1:17" ht="15.75">
      <c r="A21" s="501"/>
      <c r="B21" s="559" t="s">
        <v>734</v>
      </c>
      <c r="C21" s="557"/>
      <c r="D21" s="557"/>
      <c r="E21" s="557"/>
      <c r="F21" s="557"/>
      <c r="G21" s="557"/>
      <c r="H21" s="554">
        <v>1.4</v>
      </c>
      <c r="I21" s="555">
        <v>0</v>
      </c>
      <c r="J21" s="558"/>
      <c r="K21" s="558"/>
      <c r="L21" s="558"/>
      <c r="M21" s="558"/>
      <c r="N21" s="558"/>
      <c r="O21" s="558"/>
      <c r="P21" s="558"/>
      <c r="Q21" s="552">
        <f t="shared" si="4"/>
        <v>0</v>
      </c>
    </row>
    <row r="22" spans="1:17" ht="15.75">
      <c r="A22" s="501"/>
      <c r="B22" s="556" t="s">
        <v>731</v>
      </c>
      <c r="C22" s="557"/>
      <c r="D22" s="557"/>
      <c r="E22" s="557"/>
      <c r="F22" s="557"/>
      <c r="G22" s="557"/>
      <c r="H22" s="554">
        <v>1.4</v>
      </c>
      <c r="I22" s="555">
        <f t="shared" ref="I22:I33" si="5">(F22+G22)*H22</f>
        <v>0</v>
      </c>
      <c r="J22" s="558"/>
      <c r="K22" s="558"/>
      <c r="L22" s="558"/>
      <c r="M22" s="558"/>
      <c r="N22" s="558"/>
      <c r="O22" s="558"/>
      <c r="P22" s="558"/>
      <c r="Q22" s="552">
        <f>SUM(Q23:Q25)</f>
        <v>0</v>
      </c>
    </row>
    <row r="23" spans="1:17" ht="15.75">
      <c r="A23" s="501"/>
      <c r="B23" s="559" t="s">
        <v>726</v>
      </c>
      <c r="C23" s="557"/>
      <c r="D23" s="557"/>
      <c r="E23" s="557"/>
      <c r="F23" s="557"/>
      <c r="G23" s="557"/>
      <c r="H23" s="554">
        <v>1.4</v>
      </c>
      <c r="I23" s="555">
        <f t="shared" si="5"/>
        <v>0</v>
      </c>
      <c r="J23" s="558"/>
      <c r="K23" s="558"/>
      <c r="L23" s="558"/>
      <c r="M23" s="558"/>
      <c r="N23" s="558"/>
      <c r="O23" s="558"/>
      <c r="P23" s="558"/>
      <c r="Q23" s="552">
        <f>SUMPRODUCT($J$5:$P$5,J23:P23)</f>
        <v>0</v>
      </c>
    </row>
    <row r="24" spans="1:17" ht="15.75">
      <c r="A24" s="501"/>
      <c r="B24" s="559" t="s">
        <v>727</v>
      </c>
      <c r="C24" s="557"/>
      <c r="D24" s="557"/>
      <c r="E24" s="557"/>
      <c r="F24" s="557"/>
      <c r="G24" s="557"/>
      <c r="H24" s="554">
        <v>1.4</v>
      </c>
      <c r="I24" s="555">
        <f t="shared" si="5"/>
        <v>0</v>
      </c>
      <c r="J24" s="558"/>
      <c r="K24" s="558"/>
      <c r="L24" s="558"/>
      <c r="M24" s="558"/>
      <c r="N24" s="558"/>
      <c r="O24" s="558"/>
      <c r="P24" s="558"/>
      <c r="Q24" s="552">
        <f t="shared" ref="Q24:Q25" si="6">SUMPRODUCT($J$5:$P$5,J24:P24)</f>
        <v>0</v>
      </c>
    </row>
    <row r="25" spans="1:17" ht="15.75">
      <c r="A25" s="501"/>
      <c r="B25" s="559" t="s">
        <v>734</v>
      </c>
      <c r="C25" s="557"/>
      <c r="D25" s="557"/>
      <c r="E25" s="557"/>
      <c r="F25" s="557"/>
      <c r="G25" s="557"/>
      <c r="H25" s="554">
        <v>1.4</v>
      </c>
      <c r="I25" s="555">
        <f t="shared" si="5"/>
        <v>0</v>
      </c>
      <c r="J25" s="558"/>
      <c r="K25" s="558"/>
      <c r="L25" s="558"/>
      <c r="M25" s="558"/>
      <c r="N25" s="558"/>
      <c r="O25" s="558"/>
      <c r="P25" s="558"/>
      <c r="Q25" s="552">
        <f t="shared" si="6"/>
        <v>0</v>
      </c>
    </row>
    <row r="26" spans="1:17" ht="15.75">
      <c r="A26" s="501"/>
      <c r="B26" s="556" t="s">
        <v>732</v>
      </c>
      <c r="C26" s="557"/>
      <c r="D26" s="557"/>
      <c r="E26" s="557"/>
      <c r="F26" s="557"/>
      <c r="G26" s="557"/>
      <c r="H26" s="554">
        <v>1.4</v>
      </c>
      <c r="I26" s="555">
        <f t="shared" si="5"/>
        <v>0</v>
      </c>
      <c r="J26" s="558"/>
      <c r="K26" s="558"/>
      <c r="L26" s="558"/>
      <c r="M26" s="558"/>
      <c r="N26" s="558"/>
      <c r="O26" s="558"/>
      <c r="P26" s="558"/>
      <c r="Q26" s="552">
        <f>SUM(Q27:Q29)</f>
        <v>0</v>
      </c>
    </row>
    <row r="27" spans="1:17" ht="15.75">
      <c r="A27" s="501"/>
      <c r="B27" s="559" t="s">
        <v>726</v>
      </c>
      <c r="C27" s="557"/>
      <c r="D27" s="557"/>
      <c r="E27" s="557"/>
      <c r="F27" s="557"/>
      <c r="G27" s="557"/>
      <c r="H27" s="554">
        <v>1.4</v>
      </c>
      <c r="I27" s="555">
        <f t="shared" si="5"/>
        <v>0</v>
      </c>
      <c r="J27" s="558"/>
      <c r="K27" s="558"/>
      <c r="L27" s="558"/>
      <c r="M27" s="558"/>
      <c r="N27" s="558"/>
      <c r="O27" s="558"/>
      <c r="P27" s="558"/>
      <c r="Q27" s="552">
        <f>SUMPRODUCT($J$5:$P$5,J27:P27)</f>
        <v>0</v>
      </c>
    </row>
    <row r="28" spans="1:17" ht="15.75">
      <c r="A28" s="501"/>
      <c r="B28" s="559" t="s">
        <v>727</v>
      </c>
      <c r="C28" s="557"/>
      <c r="D28" s="557"/>
      <c r="E28" s="557"/>
      <c r="F28" s="557"/>
      <c r="G28" s="557"/>
      <c r="H28" s="554">
        <v>1.4</v>
      </c>
      <c r="I28" s="555">
        <f t="shared" si="5"/>
        <v>0</v>
      </c>
      <c r="J28" s="558"/>
      <c r="K28" s="558"/>
      <c r="L28" s="558"/>
      <c r="M28" s="558"/>
      <c r="N28" s="558"/>
      <c r="O28" s="558"/>
      <c r="P28" s="558"/>
      <c r="Q28" s="552">
        <f t="shared" ref="Q28:Q29" si="7">SUMPRODUCT($J$5:$P$5,J28:P28)</f>
        <v>0</v>
      </c>
    </row>
    <row r="29" spans="1:17" ht="15.75">
      <c r="A29" s="501"/>
      <c r="B29" s="559" t="s">
        <v>734</v>
      </c>
      <c r="C29" s="557"/>
      <c r="D29" s="557"/>
      <c r="E29" s="557"/>
      <c r="F29" s="557"/>
      <c r="G29" s="557"/>
      <c r="H29" s="554">
        <v>1.4</v>
      </c>
      <c r="I29" s="555">
        <f t="shared" si="5"/>
        <v>0</v>
      </c>
      <c r="J29" s="558"/>
      <c r="K29" s="558"/>
      <c r="L29" s="558"/>
      <c r="M29" s="558"/>
      <c r="N29" s="558"/>
      <c r="O29" s="558"/>
      <c r="P29" s="558"/>
      <c r="Q29" s="552">
        <f t="shared" si="7"/>
        <v>0</v>
      </c>
    </row>
    <row r="30" spans="1:17" ht="15.75">
      <c r="A30" s="501"/>
      <c r="B30" s="560" t="s">
        <v>733</v>
      </c>
      <c r="C30" s="557"/>
      <c r="D30" s="557"/>
      <c r="E30" s="557"/>
      <c r="F30" s="557"/>
      <c r="G30" s="557"/>
      <c r="H30" s="554">
        <v>1.4</v>
      </c>
      <c r="I30" s="555">
        <f t="shared" si="5"/>
        <v>0</v>
      </c>
      <c r="J30" s="558"/>
      <c r="K30" s="558"/>
      <c r="L30" s="558"/>
      <c r="M30" s="558"/>
      <c r="N30" s="558"/>
      <c r="O30" s="558"/>
      <c r="P30" s="558"/>
      <c r="Q30" s="552">
        <f>SUM(Q31:Q33)</f>
        <v>0</v>
      </c>
    </row>
    <row r="31" spans="1:17" ht="15.75">
      <c r="A31" s="501"/>
      <c r="B31" s="559" t="s">
        <v>726</v>
      </c>
      <c r="C31" s="557"/>
      <c r="D31" s="557"/>
      <c r="E31" s="557"/>
      <c r="F31" s="557"/>
      <c r="G31" s="557"/>
      <c r="H31" s="554">
        <v>1.4</v>
      </c>
      <c r="I31" s="555">
        <f t="shared" si="5"/>
        <v>0</v>
      </c>
      <c r="J31" s="558"/>
      <c r="K31" s="558"/>
      <c r="L31" s="558"/>
      <c r="M31" s="558"/>
      <c r="N31" s="558"/>
      <c r="O31" s="558"/>
      <c r="P31" s="558"/>
      <c r="Q31" s="552">
        <f>SUMPRODUCT($J$5:$P$5,J31:P31)</f>
        <v>0</v>
      </c>
    </row>
    <row r="32" spans="1:17" ht="15.75">
      <c r="A32" s="501"/>
      <c r="B32" s="559" t="s">
        <v>727</v>
      </c>
      <c r="C32" s="557"/>
      <c r="D32" s="557"/>
      <c r="E32" s="557"/>
      <c r="F32" s="557"/>
      <c r="G32" s="557"/>
      <c r="H32" s="554">
        <v>1.4</v>
      </c>
      <c r="I32" s="555">
        <f t="shared" si="5"/>
        <v>0</v>
      </c>
      <c r="J32" s="558"/>
      <c r="K32" s="558"/>
      <c r="L32" s="558"/>
      <c r="M32" s="558"/>
      <c r="N32" s="558"/>
      <c r="O32" s="558"/>
      <c r="P32" s="558"/>
      <c r="Q32" s="552">
        <f t="shared" ref="Q32:Q33" si="8">SUMPRODUCT($J$5:$P$5,J32:P32)</f>
        <v>0</v>
      </c>
    </row>
    <row r="33" spans="1:17" ht="15.75">
      <c r="A33" s="501"/>
      <c r="B33" s="559" t="s">
        <v>734</v>
      </c>
      <c r="C33" s="557"/>
      <c r="D33" s="557"/>
      <c r="E33" s="557"/>
      <c r="F33" s="557"/>
      <c r="G33" s="557"/>
      <c r="H33" s="554">
        <v>1.4</v>
      </c>
      <c r="I33" s="555">
        <f t="shared" si="5"/>
        <v>0</v>
      </c>
      <c r="J33" s="558"/>
      <c r="K33" s="558"/>
      <c r="L33" s="558"/>
      <c r="M33" s="558"/>
      <c r="N33" s="558"/>
      <c r="O33" s="558"/>
      <c r="P33" s="558"/>
      <c r="Q33" s="552">
        <f t="shared" si="8"/>
        <v>0</v>
      </c>
    </row>
    <row r="34" spans="1:17" ht="15.75">
      <c r="A34" s="501"/>
      <c r="B34" s="561" t="s">
        <v>64</v>
      </c>
      <c r="C34" s="562" t="b">
        <f>C6</f>
        <v>0</v>
      </c>
      <c r="D34" s="562" t="b">
        <f t="shared" ref="D34:G34" si="9">D6</f>
        <v>0</v>
      </c>
      <c r="E34" s="562" t="b">
        <f t="shared" si="9"/>
        <v>0</v>
      </c>
      <c r="F34" s="562" t="b">
        <f t="shared" si="9"/>
        <v>0</v>
      </c>
      <c r="G34" s="562" t="b">
        <f t="shared" si="9"/>
        <v>0</v>
      </c>
      <c r="H34" s="554">
        <v>1.4</v>
      </c>
      <c r="I34" s="555">
        <f>(F34+G34)*H34</f>
        <v>0</v>
      </c>
      <c r="J34" s="562" t="b">
        <f t="shared" ref="J34:Q34" si="10">J6</f>
        <v>0</v>
      </c>
      <c r="K34" s="562" t="b">
        <f t="shared" si="10"/>
        <v>0</v>
      </c>
      <c r="L34" s="562" t="b">
        <f t="shared" si="10"/>
        <v>0</v>
      </c>
      <c r="M34" s="562" t="b">
        <f t="shared" si="10"/>
        <v>0</v>
      </c>
      <c r="N34" s="562" t="b">
        <f t="shared" si="10"/>
        <v>0</v>
      </c>
      <c r="O34" s="562" t="b">
        <f t="shared" si="10"/>
        <v>0</v>
      </c>
      <c r="P34" s="562" t="b">
        <f t="shared" si="10"/>
        <v>0</v>
      </c>
      <c r="Q34" s="562" t="b">
        <f t="shared" si="10"/>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N19" sqref="N19"/>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ProCredit Bank</v>
      </c>
    </row>
    <row r="2" spans="1:7">
      <c r="A2" s="2" t="s">
        <v>31</v>
      </c>
      <c r="B2" s="266">
        <v>45747</v>
      </c>
    </row>
    <row r="3" spans="1:7" ht="15" thickBot="1">
      <c r="A3" s="2"/>
    </row>
    <row r="4" spans="1:7" ht="15" customHeight="1" thickBot="1">
      <c r="A4" s="6" t="s">
        <v>93</v>
      </c>
      <c r="B4" s="7" t="s">
        <v>92</v>
      </c>
      <c r="C4" s="7"/>
      <c r="D4" s="705" t="s">
        <v>662</v>
      </c>
      <c r="E4" s="706"/>
      <c r="F4" s="706"/>
      <c r="G4" s="707"/>
    </row>
    <row r="5" spans="1:7">
      <c r="A5" s="8" t="s">
        <v>6</v>
      </c>
      <c r="B5" s="9"/>
      <c r="C5" s="264" t="str">
        <f>INT((MONTH($B$2))/3)&amp;"Q"&amp;"-"&amp;YEAR($B$2)</f>
        <v>1Q-2025</v>
      </c>
      <c r="D5" s="264" t="str">
        <f>IF(INT(MONTH($B$2))=3, "4"&amp;"Q"&amp;"-"&amp;YEAR($B$2)-1, IF(INT(MONTH($B$2))=6, "1"&amp;"Q"&amp;"-"&amp;YEAR($B$2), IF(INT(MONTH($B$2))=9, "2"&amp;"Q"&amp;"-"&amp;YEAR($B$2),IF(INT(MONTH($B$2))=12, "3"&amp;"Q"&amp;"-"&amp;YEAR($B$2), 0))))</f>
        <v>4Q-2024</v>
      </c>
      <c r="E5" s="264" t="str">
        <f>IF(INT(MONTH($B$2))=3, "3"&amp;"Q"&amp;"-"&amp;YEAR($B$2)-1, IF(INT(MONTH($B$2))=6, "4"&amp;"Q"&amp;"-"&amp;YEAR($B$2)-1, IF(INT(MONTH($B$2))=9, "1"&amp;"Q"&amp;"-"&amp;YEAR($B$2),IF(INT(MONTH($B$2))=12, "2"&amp;"Q"&amp;"-"&amp;YEAR($B$2), 0))))</f>
        <v>3Q-2024</v>
      </c>
      <c r="F5" s="264" t="str">
        <f>IF(INT(MONTH($B$2))=3, "2"&amp;"Q"&amp;"-"&amp;YEAR($B$2)-1, IF(INT(MONTH($B$2))=6, "3"&amp;"Q"&amp;"-"&amp;YEAR($B$2)-1, IF(INT(MONTH($B$2))=9, "4"&amp;"Q"&amp;"-"&amp;YEAR($B$2)-1,IF(INT(MONTH($B$2))=12, "1"&amp;"Q"&amp;"-"&amp;YEAR($B$2), 0))))</f>
        <v>2Q-2024</v>
      </c>
      <c r="G5" s="265" t="str">
        <f>IF(INT(MONTH($B$2))=3, "1"&amp;"Q"&amp;"-"&amp;YEAR($B$2)-1, IF(INT(MONTH($B$2))=6, "2"&amp;"Q"&amp;"-"&amp;YEAR($B$2)-1, IF(INT(MONTH($B$2))=9, "3"&amp;"Q"&amp;"-"&amp;YEAR($B$2)-1,IF(INT(MONTH($B$2))=12, "4"&amp;"Q"&amp;"-"&amp;YEAR($B$2)-1, 0))))</f>
        <v>1Q-2024</v>
      </c>
    </row>
    <row r="6" spans="1:7">
      <c r="B6" s="118" t="s">
        <v>91</v>
      </c>
      <c r="C6" s="267"/>
      <c r="D6" s="267"/>
      <c r="E6" s="267"/>
      <c r="F6" s="267"/>
      <c r="G6" s="268"/>
    </row>
    <row r="7" spans="1:7">
      <c r="A7" s="10"/>
      <c r="B7" s="119" t="s">
        <v>89</v>
      </c>
      <c r="C7" s="267"/>
      <c r="D7" s="267"/>
      <c r="E7" s="267"/>
      <c r="F7" s="267"/>
      <c r="G7" s="268"/>
    </row>
    <row r="8" spans="1:7">
      <c r="A8" s="8">
        <v>1</v>
      </c>
      <c r="B8" s="11" t="s">
        <v>325</v>
      </c>
      <c r="C8" s="12">
        <v>309359973.20309991</v>
      </c>
      <c r="D8" s="13">
        <v>303620566.62309992</v>
      </c>
      <c r="E8" s="13">
        <v>312254914.73380589</v>
      </c>
      <c r="F8" s="13">
        <v>305025411.4799999</v>
      </c>
      <c r="G8" s="14">
        <v>298127689.14380586</v>
      </c>
    </row>
    <row r="9" spans="1:7">
      <c r="A9" s="8">
        <v>2</v>
      </c>
      <c r="B9" s="11" t="s">
        <v>326</v>
      </c>
      <c r="C9" s="12">
        <v>309359973.20309991</v>
      </c>
      <c r="D9" s="13">
        <v>303620566.62309992</v>
      </c>
      <c r="E9" s="13">
        <v>312254914.73380589</v>
      </c>
      <c r="F9" s="13">
        <v>305025411.4799999</v>
      </c>
      <c r="G9" s="14">
        <v>298127689.14380586</v>
      </c>
    </row>
    <row r="10" spans="1:7">
      <c r="A10" s="8">
        <v>3</v>
      </c>
      <c r="B10" s="11" t="s">
        <v>142</v>
      </c>
      <c r="C10" s="12">
        <v>330278073.20309991</v>
      </c>
      <c r="D10" s="13">
        <v>324082966.62309992</v>
      </c>
      <c r="E10" s="13">
        <v>321392314.73380589</v>
      </c>
      <c r="F10" s="13">
        <v>317030211.4799999</v>
      </c>
      <c r="G10" s="14">
        <v>309766489.14380586</v>
      </c>
    </row>
    <row r="11" spans="1:7">
      <c r="A11" s="8">
        <v>4</v>
      </c>
      <c r="B11" s="11" t="s">
        <v>328</v>
      </c>
      <c r="C11" s="12">
        <v>191493889.65699655</v>
      </c>
      <c r="D11" s="13">
        <v>182979646.26926133</v>
      </c>
      <c r="E11" s="13">
        <v>183072041.78531423</v>
      </c>
      <c r="F11" s="13">
        <v>178449360.97991788</v>
      </c>
      <c r="G11" s="14">
        <v>167729058.84220782</v>
      </c>
    </row>
    <row r="12" spans="1:7">
      <c r="A12" s="8">
        <v>5</v>
      </c>
      <c r="B12" s="11" t="s">
        <v>329</v>
      </c>
      <c r="C12" s="12">
        <v>232283133.11608824</v>
      </c>
      <c r="D12" s="13">
        <v>222841598.17145082</v>
      </c>
      <c r="E12" s="13">
        <v>223224858.65533155</v>
      </c>
      <c r="F12" s="13">
        <v>218122818.61518836</v>
      </c>
      <c r="G12" s="14">
        <v>204941563.82471949</v>
      </c>
    </row>
    <row r="13" spans="1:7">
      <c r="A13" s="8">
        <v>6</v>
      </c>
      <c r="B13" s="11" t="s">
        <v>327</v>
      </c>
      <c r="C13" s="12">
        <v>286357009.81128186</v>
      </c>
      <c r="D13" s="13">
        <v>275689653.71680266</v>
      </c>
      <c r="E13" s="13">
        <v>276459123.30456859</v>
      </c>
      <c r="F13" s="13">
        <v>270713470.78553778</v>
      </c>
      <c r="G13" s="14">
        <v>254269313.5659427</v>
      </c>
    </row>
    <row r="14" spans="1:7">
      <c r="A14" s="10"/>
      <c r="B14" s="118" t="s">
        <v>331</v>
      </c>
      <c r="C14" s="267"/>
      <c r="D14" s="267"/>
      <c r="E14" s="267"/>
      <c r="F14" s="267"/>
      <c r="G14" s="268"/>
    </row>
    <row r="15" spans="1:7" ht="15" customHeight="1">
      <c r="A15" s="8">
        <v>7</v>
      </c>
      <c r="B15" s="11" t="s">
        <v>330</v>
      </c>
      <c r="C15" s="176">
        <v>1534514146.277276</v>
      </c>
      <c r="D15" s="13">
        <v>1512851561.3898034</v>
      </c>
      <c r="E15" s="13">
        <v>1526121317.0139229</v>
      </c>
      <c r="F15" s="13">
        <v>1477190070.9753292</v>
      </c>
      <c r="G15" s="14">
        <v>1382924104.0898964</v>
      </c>
    </row>
    <row r="16" spans="1:7">
      <c r="A16" s="10"/>
      <c r="B16" s="118" t="s">
        <v>332</v>
      </c>
      <c r="C16" s="267"/>
      <c r="D16" s="267"/>
      <c r="E16" s="267"/>
      <c r="F16" s="267"/>
      <c r="G16" s="268"/>
    </row>
    <row r="17" spans="1:8">
      <c r="A17" s="8"/>
      <c r="B17" s="119" t="s">
        <v>712</v>
      </c>
      <c r="C17" s="177"/>
      <c r="D17" s="13"/>
      <c r="E17" s="13"/>
      <c r="F17" s="13"/>
      <c r="G17" s="14"/>
    </row>
    <row r="18" spans="1:8">
      <c r="A18" s="8">
        <v>8</v>
      </c>
      <c r="B18" s="11" t="s">
        <v>325</v>
      </c>
      <c r="C18" s="684">
        <v>0.20160125206639881</v>
      </c>
      <c r="D18" s="685">
        <v>0.20069422167510897</v>
      </c>
      <c r="E18" s="685">
        <v>0.20460687577890452</v>
      </c>
      <c r="F18" s="685">
        <v>0.20649029361441881</v>
      </c>
      <c r="G18" s="686">
        <v>0.21557776617105387</v>
      </c>
    </row>
    <row r="19" spans="1:8" ht="15" customHeight="1">
      <c r="A19" s="8">
        <v>9</v>
      </c>
      <c r="B19" s="11" t="s">
        <v>326</v>
      </c>
      <c r="C19" s="684">
        <v>0.20160125206639881</v>
      </c>
      <c r="D19" s="685">
        <v>0.20069422167510897</v>
      </c>
      <c r="E19" s="685">
        <v>0.20460687577890452</v>
      </c>
      <c r="F19" s="685">
        <v>0.20649029361441881</v>
      </c>
      <c r="G19" s="686">
        <v>0.21557776617105387</v>
      </c>
    </row>
    <row r="20" spans="1:8">
      <c r="A20" s="8">
        <v>10</v>
      </c>
      <c r="B20" s="11" t="s">
        <v>142</v>
      </c>
      <c r="C20" s="684">
        <v>0.21523299345552005</v>
      </c>
      <c r="D20" s="685">
        <v>0.2142199372986576</v>
      </c>
      <c r="E20" s="685">
        <v>0.2105942110569928</v>
      </c>
      <c r="F20" s="685">
        <v>0.21461707447754344</v>
      </c>
      <c r="G20" s="686">
        <v>0.22399384624774002</v>
      </c>
    </row>
    <row r="21" spans="1:8">
      <c r="A21" s="8">
        <v>11</v>
      </c>
      <c r="B21" s="11" t="s">
        <v>328</v>
      </c>
      <c r="C21" s="684">
        <v>0.12479121819864601</v>
      </c>
      <c r="D21" s="685">
        <v>0.12095016519741328</v>
      </c>
      <c r="E21" s="685">
        <v>0.11995903585405723</v>
      </c>
      <c r="F21" s="685">
        <v>0.12080324968749279</v>
      </c>
      <c r="G21" s="686">
        <v>0.12128580183551754</v>
      </c>
    </row>
    <row r="22" spans="1:8">
      <c r="A22" s="8">
        <v>12</v>
      </c>
      <c r="B22" s="11" t="s">
        <v>329</v>
      </c>
      <c r="C22" s="684">
        <v>0.15137242864759898</v>
      </c>
      <c r="D22" s="685">
        <v>0.14729905025628165</v>
      </c>
      <c r="E22" s="685">
        <v>0.14626940608634134</v>
      </c>
      <c r="F22" s="685">
        <v>0.14766063142515617</v>
      </c>
      <c r="G22" s="686">
        <v>0.14819436816425419</v>
      </c>
    </row>
    <row r="23" spans="1:8">
      <c r="A23" s="8">
        <v>13</v>
      </c>
      <c r="B23" s="11" t="s">
        <v>327</v>
      </c>
      <c r="C23" s="684">
        <v>0.18661086344885291</v>
      </c>
      <c r="D23" s="685">
        <v>0.18223179375479265</v>
      </c>
      <c r="E23" s="685">
        <v>0.18115147218145203</v>
      </c>
      <c r="F23" s="685">
        <v>0.18326244950102905</v>
      </c>
      <c r="G23" s="686">
        <v>0.18386353438627606</v>
      </c>
    </row>
    <row r="24" spans="1:8" ht="15">
      <c r="A24" s="498"/>
      <c r="B24" s="118" t="s">
        <v>697</v>
      </c>
      <c r="C24" s="687"/>
      <c r="D24" s="687"/>
      <c r="E24" s="687"/>
      <c r="F24" s="687"/>
      <c r="G24" s="688"/>
    </row>
    <row r="25" spans="1:8" ht="25.5">
      <c r="A25" s="8">
        <v>14</v>
      </c>
      <c r="B25" s="11" t="s">
        <v>698</v>
      </c>
      <c r="C25" s="684"/>
      <c r="D25" s="685"/>
      <c r="E25" s="685"/>
      <c r="F25" s="685"/>
      <c r="G25" s="686"/>
      <c r="H25" s="497"/>
    </row>
    <row r="26" spans="1:8">
      <c r="A26" s="10"/>
      <c r="B26" s="118" t="s">
        <v>88</v>
      </c>
      <c r="C26" s="689"/>
      <c r="D26" s="689"/>
      <c r="E26" s="689"/>
      <c r="F26" s="689"/>
      <c r="G26" s="690"/>
    </row>
    <row r="27" spans="1:8" ht="15" customHeight="1">
      <c r="A27" s="269">
        <v>15</v>
      </c>
      <c r="B27" s="11" t="s">
        <v>87</v>
      </c>
      <c r="C27" s="691">
        <v>6.8758395262418004E-2</v>
      </c>
      <c r="D27" s="692">
        <v>6.9780707621358601E-2</v>
      </c>
      <c r="E27" s="692">
        <v>6.9725121183078942E-2</v>
      </c>
      <c r="F27" s="692">
        <v>6.9725225821018658E-2</v>
      </c>
      <c r="G27" s="693">
        <v>6.9214358124663491E-2</v>
      </c>
    </row>
    <row r="28" spans="1:8">
      <c r="A28" s="269">
        <v>16</v>
      </c>
      <c r="B28" s="11" t="s">
        <v>86</v>
      </c>
      <c r="C28" s="691">
        <v>3.1859874011236043E-2</v>
      </c>
      <c r="D28" s="692">
        <v>3.0293640374728949E-2</v>
      </c>
      <c r="E28" s="692">
        <v>2.9686282899198696E-2</v>
      </c>
      <c r="F28" s="692">
        <v>2.9058506002081149E-2</v>
      </c>
      <c r="G28" s="693">
        <v>2.7723558864994533E-2</v>
      </c>
    </row>
    <row r="29" spans="1:8">
      <c r="A29" s="269">
        <v>17</v>
      </c>
      <c r="B29" s="11" t="s">
        <v>85</v>
      </c>
      <c r="C29" s="691">
        <v>2.0653388814547789E-2</v>
      </c>
      <c r="D29" s="692">
        <v>2.4549219474855343E-2</v>
      </c>
      <c r="E29" s="692">
        <v>3.1149142155938277E-2</v>
      </c>
      <c r="F29" s="692">
        <v>3.1859152249020806E-2</v>
      </c>
      <c r="G29" s="693">
        <v>3.218385732535136E-2</v>
      </c>
    </row>
    <row r="30" spans="1:8">
      <c r="A30" s="269">
        <v>18</v>
      </c>
      <c r="B30" s="11" t="s">
        <v>84</v>
      </c>
      <c r="C30" s="691">
        <v>3.6898521251181961E-2</v>
      </c>
      <c r="D30" s="692">
        <v>3.9487067246629648E-2</v>
      </c>
      <c r="E30" s="692">
        <v>4.0038838283880239E-2</v>
      </c>
      <c r="F30" s="692">
        <v>4.0666719818937505E-2</v>
      </c>
      <c r="G30" s="693">
        <v>4.1490799259668969E-2</v>
      </c>
    </row>
    <row r="31" spans="1:8">
      <c r="A31" s="269">
        <v>19</v>
      </c>
      <c r="B31" s="11" t="s">
        <v>154</v>
      </c>
      <c r="C31" s="691">
        <v>1.1380657980418922E-2</v>
      </c>
      <c r="D31" s="692">
        <v>1.7131879753833436E-2</v>
      </c>
      <c r="E31" s="692">
        <v>1.8098172669896315E-2</v>
      </c>
      <c r="F31" s="692">
        <v>1.9684728763202222E-2</v>
      </c>
      <c r="G31" s="693">
        <v>2.4629642449946445E-2</v>
      </c>
    </row>
    <row r="32" spans="1:8">
      <c r="A32" s="269">
        <v>20</v>
      </c>
      <c r="B32" s="11" t="s">
        <v>155</v>
      </c>
      <c r="C32" s="691">
        <v>6.9610190115209802E-2</v>
      </c>
      <c r="D32" s="692">
        <v>0.10285042621838736</v>
      </c>
      <c r="E32" s="692">
        <v>0.10810063707896787</v>
      </c>
      <c r="F32" s="692">
        <v>0.11730783511639671</v>
      </c>
      <c r="G32" s="693">
        <v>0.14655796969095089</v>
      </c>
    </row>
    <row r="33" spans="1:7">
      <c r="A33" s="10"/>
      <c r="B33" s="118" t="s">
        <v>216</v>
      </c>
      <c r="C33" s="689"/>
      <c r="D33" s="689"/>
      <c r="E33" s="689"/>
      <c r="F33" s="689"/>
      <c r="G33" s="690"/>
    </row>
    <row r="34" spans="1:7">
      <c r="A34" s="269">
        <v>21</v>
      </c>
      <c r="B34" s="11" t="s">
        <v>83</v>
      </c>
      <c r="C34" s="691">
        <v>2.3614136519359522E-2</v>
      </c>
      <c r="D34" s="692">
        <v>2.3599030941356926E-2</v>
      </c>
      <c r="E34" s="692">
        <v>2.6299671022980652E-2</v>
      </c>
      <c r="F34" s="692">
        <v>2.9819012778367675E-2</v>
      </c>
      <c r="G34" s="693">
        <v>2.8043174962515783E-2</v>
      </c>
    </row>
    <row r="35" spans="1:7" ht="15" customHeight="1">
      <c r="A35" s="269">
        <v>22</v>
      </c>
      <c r="B35" s="11" t="s">
        <v>671</v>
      </c>
      <c r="C35" s="691">
        <v>2.0426039991474649E-2</v>
      </c>
      <c r="D35" s="692">
        <v>2.1431608154555849E-2</v>
      </c>
      <c r="E35" s="692">
        <v>2.2106242135847356E-2</v>
      </c>
      <c r="F35" s="692">
        <v>2.2362859637434139E-2</v>
      </c>
      <c r="G35" s="693">
        <v>2.2782750873374724E-2</v>
      </c>
    </row>
    <row r="36" spans="1:7">
      <c r="A36" s="269">
        <v>23</v>
      </c>
      <c r="B36" s="11" t="s">
        <v>82</v>
      </c>
      <c r="C36" s="691">
        <v>0.65271714898810484</v>
      </c>
      <c r="D36" s="692">
        <v>0.64093807435278005</v>
      </c>
      <c r="E36" s="692">
        <v>0.63247792114287249</v>
      </c>
      <c r="F36" s="692">
        <v>0.67440968935586365</v>
      </c>
      <c r="G36" s="693">
        <v>0.68427635643226647</v>
      </c>
    </row>
    <row r="37" spans="1:7" ht="15" customHeight="1">
      <c r="A37" s="269">
        <v>24</v>
      </c>
      <c r="B37" s="11" t="s">
        <v>81</v>
      </c>
      <c r="C37" s="691">
        <v>0.64161980828613918</v>
      </c>
      <c r="D37" s="692">
        <v>0.63643392720506897</v>
      </c>
      <c r="E37" s="692">
        <v>0.63597513083044444</v>
      </c>
      <c r="F37" s="692">
        <v>0.62735970875986913</v>
      </c>
      <c r="G37" s="693">
        <v>0.6211213516645554</v>
      </c>
    </row>
    <row r="38" spans="1:7">
      <c r="A38" s="269">
        <v>25</v>
      </c>
      <c r="B38" s="11" t="s">
        <v>80</v>
      </c>
      <c r="C38" s="691">
        <v>2.0701892365536882E-2</v>
      </c>
      <c r="D38" s="692">
        <v>0.1205244993768104</v>
      </c>
      <c r="E38" s="692">
        <v>0.14784152780292389</v>
      </c>
      <c r="F38" s="692">
        <v>0.10703605021892224</v>
      </c>
      <c r="G38" s="693">
        <v>6.5592736608521565E-2</v>
      </c>
    </row>
    <row r="39" spans="1:7" ht="15" customHeight="1">
      <c r="A39" s="10"/>
      <c r="B39" s="118" t="s">
        <v>217</v>
      </c>
      <c r="C39" s="689"/>
      <c r="D39" s="689"/>
      <c r="E39" s="689"/>
      <c r="F39" s="689"/>
      <c r="G39" s="690"/>
    </row>
    <row r="40" spans="1:7" ht="15" customHeight="1">
      <c r="A40" s="269">
        <v>26</v>
      </c>
      <c r="B40" s="11" t="s">
        <v>79</v>
      </c>
      <c r="C40" s="694">
        <v>0.27876906904448046</v>
      </c>
      <c r="D40" s="695">
        <v>0.29477849216568713</v>
      </c>
      <c r="E40" s="695">
        <v>0.27316737593502588</v>
      </c>
      <c r="F40" s="695">
        <v>0.27662304685690892</v>
      </c>
      <c r="G40" s="696">
        <v>0.30594756265946521</v>
      </c>
    </row>
    <row r="41" spans="1:7" ht="15" customHeight="1">
      <c r="A41" s="269">
        <v>27</v>
      </c>
      <c r="B41" s="11" t="s">
        <v>78</v>
      </c>
      <c r="C41" s="694">
        <v>0.76384780056893731</v>
      </c>
      <c r="D41" s="695">
        <v>0.75733802761853342</v>
      </c>
      <c r="E41" s="695">
        <v>0.7602654179884909</v>
      </c>
      <c r="F41" s="695">
        <v>0.74945128187848487</v>
      </c>
      <c r="G41" s="696">
        <v>0.74745487672270083</v>
      </c>
    </row>
    <row r="42" spans="1:7" ht="15" customHeight="1">
      <c r="A42" s="269">
        <v>28</v>
      </c>
      <c r="B42" s="11" t="s">
        <v>77</v>
      </c>
      <c r="C42" s="694">
        <v>0.37068677532262612</v>
      </c>
      <c r="D42" s="695">
        <v>0.3934839504494082</v>
      </c>
      <c r="E42" s="695">
        <v>0.38042874524725528</v>
      </c>
      <c r="F42" s="695">
        <v>0.38943108419361061</v>
      </c>
      <c r="G42" s="696">
        <v>0.36822471873603341</v>
      </c>
    </row>
    <row r="43" spans="1:7" ht="15" customHeight="1">
      <c r="A43" s="270"/>
      <c r="B43" s="118" t="s">
        <v>257</v>
      </c>
      <c r="C43" s="267"/>
      <c r="D43" s="267"/>
      <c r="E43" s="267"/>
      <c r="F43" s="267"/>
      <c r="G43" s="268"/>
    </row>
    <row r="44" spans="1:7">
      <c r="A44" s="269">
        <v>29</v>
      </c>
      <c r="B44" s="11" t="s">
        <v>241</v>
      </c>
      <c r="C44" s="15">
        <v>530886326.76532501</v>
      </c>
      <c r="D44" s="16">
        <v>553177760.01993299</v>
      </c>
      <c r="E44" s="16">
        <v>525943171.01744008</v>
      </c>
      <c r="F44" s="16">
        <v>463139759.03000003</v>
      </c>
      <c r="G44" s="17">
        <v>556792245.74498093</v>
      </c>
    </row>
    <row r="45" spans="1:7" ht="15" customHeight="1">
      <c r="A45" s="269">
        <v>30</v>
      </c>
      <c r="B45" s="11" t="s">
        <v>253</v>
      </c>
      <c r="C45" s="15">
        <v>308797795.43948656</v>
      </c>
      <c r="D45" s="16">
        <v>373720040.40682596</v>
      </c>
      <c r="E45" s="16">
        <v>320834935.14575297</v>
      </c>
      <c r="F45" s="16">
        <v>322246428.53574556</v>
      </c>
      <c r="G45" s="17">
        <v>306316613.22774899</v>
      </c>
    </row>
    <row r="46" spans="1:7" ht="15" customHeight="1">
      <c r="A46" s="306">
        <v>31</v>
      </c>
      <c r="B46" s="307" t="s">
        <v>242</v>
      </c>
      <c r="C46" s="700">
        <v>1.7192037462889205</v>
      </c>
      <c r="D46" s="701">
        <v>1.480192925746642</v>
      </c>
      <c r="E46" s="701">
        <v>1.6392952057372054</v>
      </c>
      <c r="F46" s="701">
        <v>1.4372223181323038</v>
      </c>
      <c r="G46" s="702">
        <v>1.8177017559638569</v>
      </c>
    </row>
    <row r="47" spans="1:7" ht="15" customHeight="1">
      <c r="A47" s="306"/>
      <c r="B47" s="118" t="s">
        <v>335</v>
      </c>
      <c r="C47" s="308"/>
      <c r="D47" s="309"/>
      <c r="E47" s="309"/>
      <c r="F47" s="309"/>
      <c r="G47" s="310"/>
    </row>
    <row r="48" spans="1:7" ht="15" customHeight="1">
      <c r="A48" s="306">
        <v>32</v>
      </c>
      <c r="B48" s="307" t="s">
        <v>342</v>
      </c>
      <c r="C48" s="308">
        <v>1510327447.0496347</v>
      </c>
      <c r="D48" s="309">
        <v>1509951808.3220439</v>
      </c>
      <c r="E48" s="309">
        <v>1461775494.8668325</v>
      </c>
      <c r="F48" s="309">
        <v>1469269530.3723035</v>
      </c>
      <c r="G48" s="310">
        <v>1413007453.9242656</v>
      </c>
    </row>
    <row r="49" spans="1:7" ht="15" customHeight="1">
      <c r="A49" s="306">
        <v>33</v>
      </c>
      <c r="B49" s="307" t="s">
        <v>357</v>
      </c>
      <c r="C49" s="308">
        <v>1029224084.6639426</v>
      </c>
      <c r="D49" s="309">
        <v>1013595147.6797916</v>
      </c>
      <c r="E49" s="309">
        <v>1034456951.1395755</v>
      </c>
      <c r="F49" s="309">
        <v>1006596768.5895195</v>
      </c>
      <c r="G49" s="310">
        <v>940092073.70785427</v>
      </c>
    </row>
    <row r="50" spans="1:7" ht="15" thickBot="1">
      <c r="A50" s="271">
        <v>34</v>
      </c>
      <c r="B50" s="120" t="s">
        <v>375</v>
      </c>
      <c r="C50" s="697">
        <v>1.4674427751491841</v>
      </c>
      <c r="D50" s="698">
        <v>1.4896991286693275</v>
      </c>
      <c r="E50" s="698">
        <v>1.413084897594352</v>
      </c>
      <c r="F50" s="698">
        <v>1.4596406189849964</v>
      </c>
      <c r="G50" s="699">
        <v>1.5030521939741148</v>
      </c>
    </row>
    <row r="51" spans="1:7">
      <c r="A51" s="18"/>
    </row>
    <row r="52" spans="1:7">
      <c r="B52" s="179"/>
    </row>
    <row r="53" spans="1:7" ht="51">
      <c r="B53" s="179" t="s">
        <v>256</v>
      </c>
    </row>
    <row r="55" spans="1:7">
      <c r="B55" s="178"/>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C34" sqref="C34"/>
    </sheetView>
  </sheetViews>
  <sheetFormatPr defaultColWidth="8.7109375" defaultRowHeight="15"/>
  <cols>
    <col min="1" max="1" width="11.42578125" style="501" customWidth="1"/>
    <col min="2" max="2" width="76.85546875" style="585" customWidth="1"/>
    <col min="3" max="3" width="22.85546875" style="501" customWidth="1"/>
    <col min="4" max="16384" width="8.7109375" style="501"/>
  </cols>
  <sheetData>
    <row r="1" spans="1:3">
      <c r="A1" s="136" t="s">
        <v>30</v>
      </c>
      <c r="B1" s="500" t="str">
        <f>'Info '!C2</f>
        <v>JSC ProCredit Bank</v>
      </c>
    </row>
    <row r="2" spans="1:3">
      <c r="A2" s="136" t="s">
        <v>31</v>
      </c>
      <c r="B2" s="502">
        <f>'1. key ratios'!B2</f>
        <v>45747</v>
      </c>
    </row>
    <row r="3" spans="1:3">
      <c r="B3" s="501"/>
    </row>
    <row r="4" spans="1:3">
      <c r="A4" s="501" t="s">
        <v>293</v>
      </c>
      <c r="B4" s="501" t="s">
        <v>294</v>
      </c>
    </row>
    <row r="5" spans="1:3">
      <c r="A5" s="567" t="s">
        <v>295</v>
      </c>
      <c r="B5" s="568"/>
      <c r="C5" s="569"/>
    </row>
    <row r="6" spans="1:3">
      <c r="A6" s="573">
        <v>1</v>
      </c>
      <c r="B6" s="574" t="s">
        <v>748</v>
      </c>
      <c r="C6" s="575">
        <v>1955758459.879874</v>
      </c>
    </row>
    <row r="7" spans="1:3">
      <c r="A7" s="573">
        <v>2</v>
      </c>
      <c r="B7" s="574" t="s">
        <v>296</v>
      </c>
      <c r="C7" s="575">
        <v>-11451140.1569</v>
      </c>
    </row>
    <row r="8" spans="1:3" ht="30">
      <c r="A8" s="576">
        <v>3</v>
      </c>
      <c r="B8" s="577" t="s">
        <v>297</v>
      </c>
      <c r="C8" s="575">
        <v>1944307319.7229741</v>
      </c>
    </row>
    <row r="9" spans="1:3">
      <c r="A9" s="567" t="s">
        <v>298</v>
      </c>
      <c r="B9" s="568"/>
      <c r="C9" s="570"/>
    </row>
    <row r="10" spans="1:3" ht="25.7" customHeight="1">
      <c r="A10" s="573">
        <v>4</v>
      </c>
      <c r="B10" s="578" t="s">
        <v>746</v>
      </c>
      <c r="C10" s="575"/>
    </row>
    <row r="11" spans="1:3" ht="25.7" customHeight="1">
      <c r="A11" s="573">
        <v>5</v>
      </c>
      <c r="B11" s="579" t="s">
        <v>747</v>
      </c>
      <c r="C11" s="575"/>
    </row>
    <row r="12" spans="1:3" ht="25.7" customHeight="1">
      <c r="A12" s="573">
        <v>6</v>
      </c>
      <c r="B12" s="579" t="s">
        <v>740</v>
      </c>
      <c r="C12" s="580"/>
    </row>
    <row r="13" spans="1:3" ht="25.7" customHeight="1">
      <c r="A13" s="581">
        <v>7</v>
      </c>
      <c r="B13" s="578" t="s">
        <v>741</v>
      </c>
      <c r="C13" s="575"/>
    </row>
    <row r="14" spans="1:3" ht="25.7" customHeight="1">
      <c r="A14" s="576">
        <v>8</v>
      </c>
      <c r="B14" s="571" t="s">
        <v>299</v>
      </c>
      <c r="C14" s="582">
        <v>0</v>
      </c>
    </row>
    <row r="15" spans="1:3">
      <c r="A15" s="567" t="s">
        <v>300</v>
      </c>
      <c r="B15" s="568"/>
      <c r="C15" s="570"/>
    </row>
    <row r="16" spans="1:3">
      <c r="A16" s="581">
        <v>9</v>
      </c>
      <c r="B16" s="578" t="s">
        <v>301</v>
      </c>
      <c r="C16" s="575">
        <v>0</v>
      </c>
    </row>
    <row r="17" spans="1:3">
      <c r="A17" s="581">
        <v>10</v>
      </c>
      <c r="B17" s="578" t="s">
        <v>302</v>
      </c>
      <c r="C17" s="575">
        <v>0</v>
      </c>
    </row>
    <row r="18" spans="1:3">
      <c r="A18" s="581">
        <v>11</v>
      </c>
      <c r="B18" s="578" t="s">
        <v>303</v>
      </c>
      <c r="C18" s="575">
        <v>0</v>
      </c>
    </row>
    <row r="19" spans="1:3" ht="30">
      <c r="A19" s="581">
        <v>12</v>
      </c>
      <c r="B19" s="578" t="s">
        <v>304</v>
      </c>
      <c r="C19" s="575">
        <v>0</v>
      </c>
    </row>
    <row r="20" spans="1:3">
      <c r="A20" s="581">
        <v>14</v>
      </c>
      <c r="B20" s="578" t="s">
        <v>305</v>
      </c>
      <c r="C20" s="575">
        <v>0</v>
      </c>
    </row>
    <row r="21" spans="1:3">
      <c r="A21" s="581">
        <v>14</v>
      </c>
      <c r="B21" s="578" t="s">
        <v>306</v>
      </c>
      <c r="C21" s="575">
        <v>0</v>
      </c>
    </row>
    <row r="22" spans="1:3">
      <c r="A22" s="576">
        <v>15</v>
      </c>
      <c r="B22" s="571" t="s">
        <v>307</v>
      </c>
      <c r="C22" s="582">
        <v>0</v>
      </c>
    </row>
    <row r="23" spans="1:3">
      <c r="A23" s="567" t="s">
        <v>308</v>
      </c>
      <c r="B23" s="568"/>
      <c r="C23" s="570"/>
    </row>
    <row r="24" spans="1:3">
      <c r="A24" s="586">
        <v>16</v>
      </c>
      <c r="B24" s="579" t="s">
        <v>309</v>
      </c>
      <c r="C24" s="575">
        <v>151330408.98549998</v>
      </c>
    </row>
    <row r="25" spans="1:3">
      <c r="A25" s="586">
        <v>17</v>
      </c>
      <c r="B25" s="579" t="s">
        <v>310</v>
      </c>
      <c r="C25" s="575">
        <v>-67438817.601629972</v>
      </c>
    </row>
    <row r="26" spans="1:3">
      <c r="A26" s="587">
        <v>18</v>
      </c>
      <c r="B26" s="571" t="s">
        <v>311</v>
      </c>
      <c r="C26" s="582">
        <v>83891591.383870006</v>
      </c>
    </row>
    <row r="27" spans="1:3">
      <c r="A27" s="567" t="s">
        <v>312</v>
      </c>
      <c r="B27" s="568"/>
      <c r="C27" s="570"/>
    </row>
    <row r="28" spans="1:3" ht="30">
      <c r="A28" s="586">
        <v>19</v>
      </c>
      <c r="B28" s="578" t="s">
        <v>313</v>
      </c>
      <c r="C28" s="583">
        <v>0</v>
      </c>
    </row>
    <row r="29" spans="1:3">
      <c r="A29" s="586">
        <v>20</v>
      </c>
      <c r="B29" s="579" t="s">
        <v>314</v>
      </c>
      <c r="C29" s="583">
        <v>309359973.20309991</v>
      </c>
    </row>
    <row r="30" spans="1:3">
      <c r="A30" s="567" t="s">
        <v>745</v>
      </c>
      <c r="B30" s="568"/>
      <c r="C30" s="570"/>
    </row>
    <row r="31" spans="1:3">
      <c r="A31" s="587">
        <v>21</v>
      </c>
      <c r="B31" s="572" t="s">
        <v>315</v>
      </c>
      <c r="C31" s="582">
        <v>309359973.20309991</v>
      </c>
    </row>
    <row r="32" spans="1:3">
      <c r="A32" s="587">
        <v>22</v>
      </c>
      <c r="B32" s="571" t="s">
        <v>316</v>
      </c>
      <c r="C32" s="582">
        <v>2028198911.1068439</v>
      </c>
    </row>
    <row r="33" spans="1:3">
      <c r="A33" s="567" t="s">
        <v>317</v>
      </c>
      <c r="B33" s="568"/>
      <c r="C33" s="570"/>
    </row>
    <row r="34" spans="1:3">
      <c r="A34" s="576">
        <v>23</v>
      </c>
      <c r="B34" s="571" t="s">
        <v>317</v>
      </c>
      <c r="C34" s="659">
        <v>0.15252940503467369</v>
      </c>
    </row>
    <row r="35" spans="1:3">
      <c r="A35" s="567" t="s">
        <v>318</v>
      </c>
      <c r="B35" s="568"/>
      <c r="C35" s="570"/>
    </row>
    <row r="36" spans="1:3">
      <c r="A36" s="584" t="s">
        <v>319</v>
      </c>
      <c r="B36" s="578" t="s">
        <v>320</v>
      </c>
      <c r="C36" s="583">
        <v>0</v>
      </c>
    </row>
    <row r="37" spans="1:3" ht="30">
      <c r="A37" s="584" t="s">
        <v>321</v>
      </c>
      <c r="B37" s="574" t="s">
        <v>322</v>
      </c>
      <c r="C37" s="583">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H38" sqref="H38"/>
    </sheetView>
  </sheetViews>
  <sheetFormatPr defaultColWidth="8.85546875" defaultRowHeight="15"/>
  <cols>
    <col min="1" max="1" width="11.42578125" customWidth="1"/>
    <col min="2" max="2" width="76.85546875" style="231" customWidth="1"/>
    <col min="3" max="6" width="25.42578125" customWidth="1"/>
  </cols>
  <sheetData>
    <row r="1" spans="1:6">
      <c r="A1" s="2" t="s">
        <v>30</v>
      </c>
      <c r="B1" s="3" t="str">
        <f>'Info '!C2</f>
        <v>JSC ProCredit Bank</v>
      </c>
    </row>
    <row r="2" spans="1:6">
      <c r="A2" s="2" t="s">
        <v>31</v>
      </c>
      <c r="B2" s="266">
        <f>'1. key ratios'!B2</f>
        <v>45747</v>
      </c>
    </row>
    <row r="3" spans="1:6">
      <c r="A3" s="4"/>
      <c r="B3"/>
    </row>
    <row r="4" spans="1:6">
      <c r="A4" s="563" t="s">
        <v>735</v>
      </c>
    </row>
    <row r="5" spans="1:6" ht="60">
      <c r="B5" s="558"/>
      <c r="C5" s="564" t="s">
        <v>736</v>
      </c>
      <c r="D5" s="564" t="s">
        <v>738</v>
      </c>
      <c r="E5" s="564" t="s">
        <v>737</v>
      </c>
      <c r="F5" s="564" t="s">
        <v>739</v>
      </c>
    </row>
    <row r="6" spans="1:6">
      <c r="B6" s="565" t="s">
        <v>713</v>
      </c>
      <c r="C6" s="552" t="b">
        <f>IF(C7&gt;0,C7,IF(C8&gt;0,C8,IF(C9&gt;0,C9)))</f>
        <v>0</v>
      </c>
      <c r="D6" s="552" t="b">
        <f>IF(D7&gt;0,D7,IF(D8&gt;0,D8,IF(D9&gt;0,D9)))</f>
        <v>0</v>
      </c>
      <c r="E6" s="552" t="b">
        <f>IF(E7&gt;0,E7,IF(E8&gt;0,E8,IF(E9&gt;0,E9)))</f>
        <v>0</v>
      </c>
      <c r="F6" s="552" t="b">
        <f>IF(F7&gt;0,F7,IF(F8&gt;0,F8,IF(F9&gt;0,F9)))</f>
        <v>0</v>
      </c>
    </row>
    <row r="7" spans="1:6">
      <c r="B7" s="553" t="s">
        <v>726</v>
      </c>
      <c r="C7" s="566"/>
      <c r="D7" s="566"/>
      <c r="E7" s="566"/>
      <c r="F7" s="566"/>
    </row>
    <row r="8" spans="1:6">
      <c r="B8" s="553" t="s">
        <v>727</v>
      </c>
      <c r="C8" s="566"/>
      <c r="D8" s="566"/>
      <c r="E8" s="566"/>
      <c r="F8" s="566"/>
    </row>
    <row r="9" spans="1:6">
      <c r="B9" s="553" t="s">
        <v>734</v>
      </c>
      <c r="C9" s="566"/>
      <c r="D9" s="566"/>
      <c r="E9" s="566"/>
      <c r="F9" s="566"/>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I40" sqref="I40"/>
    </sheetView>
  </sheetViews>
  <sheetFormatPr defaultRowHeight="15"/>
  <cols>
    <col min="1" max="1" width="8.85546875" style="138"/>
    <col min="2" max="2" width="82.5703125" style="145" customWidth="1"/>
    <col min="3" max="7" width="17.5703125" style="138" customWidth="1"/>
  </cols>
  <sheetData>
    <row r="1" spans="1:7">
      <c r="A1" s="138" t="s">
        <v>30</v>
      </c>
      <c r="B1" s="3" t="str">
        <f>'Info '!C2</f>
        <v>JSC ProCredit Bank</v>
      </c>
    </row>
    <row r="2" spans="1:7">
      <c r="A2" s="138" t="s">
        <v>31</v>
      </c>
      <c r="B2" s="266">
        <f>'1. key ratios'!B2</f>
        <v>45747</v>
      </c>
    </row>
    <row r="4" spans="1:7" ht="15.75" thickBot="1">
      <c r="A4" s="138" t="s">
        <v>374</v>
      </c>
      <c r="B4" s="272" t="s">
        <v>335</v>
      </c>
    </row>
    <row r="5" spans="1:7">
      <c r="A5" s="273"/>
      <c r="B5" s="274"/>
      <c r="C5" s="772" t="s">
        <v>336</v>
      </c>
      <c r="D5" s="772"/>
      <c r="E5" s="772"/>
      <c r="F5" s="772"/>
      <c r="G5" s="773" t="s">
        <v>337</v>
      </c>
    </row>
    <row r="6" spans="1:7">
      <c r="A6" s="275"/>
      <c r="B6" s="276"/>
      <c r="C6" s="277" t="s">
        <v>338</v>
      </c>
      <c r="D6" s="277" t="s">
        <v>339</v>
      </c>
      <c r="E6" s="277" t="s">
        <v>340</v>
      </c>
      <c r="F6" s="277" t="s">
        <v>341</v>
      </c>
      <c r="G6" s="774"/>
    </row>
    <row r="7" spans="1:7">
      <c r="A7" s="278"/>
      <c r="B7" s="279" t="s">
        <v>342</v>
      </c>
      <c r="C7" s="280"/>
      <c r="D7" s="280"/>
      <c r="E7" s="280"/>
      <c r="F7" s="280"/>
      <c r="G7" s="281"/>
    </row>
    <row r="8" spans="1:7">
      <c r="A8" s="282">
        <v>1</v>
      </c>
      <c r="B8" s="283" t="s">
        <v>343</v>
      </c>
      <c r="C8" s="284">
        <v>309359973.20309991</v>
      </c>
      <c r="D8" s="284">
        <v>0</v>
      </c>
      <c r="E8" s="284">
        <v>0</v>
      </c>
      <c r="F8" s="284">
        <v>386854222.03924984</v>
      </c>
      <c r="G8" s="285">
        <v>696214195.24234974</v>
      </c>
    </row>
    <row r="9" spans="1:7">
      <c r="A9" s="282">
        <v>2</v>
      </c>
      <c r="B9" s="286" t="s">
        <v>344</v>
      </c>
      <c r="C9" s="284">
        <v>309359973.20309991</v>
      </c>
      <c r="D9" s="284">
        <v>0</v>
      </c>
      <c r="E9" s="284">
        <v>0</v>
      </c>
      <c r="F9" s="284">
        <v>20918100</v>
      </c>
      <c r="G9" s="285">
        <v>330278073.20309991</v>
      </c>
    </row>
    <row r="10" spans="1:7">
      <c r="A10" s="282">
        <v>3</v>
      </c>
      <c r="B10" s="286" t="s">
        <v>345</v>
      </c>
      <c r="C10" s="287"/>
      <c r="D10" s="287"/>
      <c r="E10" s="287"/>
      <c r="F10" s="284">
        <v>365936122.03924984</v>
      </c>
      <c r="G10" s="285">
        <v>365936122.03924984</v>
      </c>
    </row>
    <row r="11" spans="1:7" ht="14.45" customHeight="1">
      <c r="A11" s="282">
        <v>4</v>
      </c>
      <c r="B11" s="283" t="s">
        <v>346</v>
      </c>
      <c r="C11" s="284">
        <v>270912984.95090002</v>
      </c>
      <c r="D11" s="284">
        <v>137491339.17144999</v>
      </c>
      <c r="E11" s="284">
        <v>103821985.67855</v>
      </c>
      <c r="F11" s="284">
        <v>23685341.836399999</v>
      </c>
      <c r="G11" s="285">
        <v>493666321.93263495</v>
      </c>
    </row>
    <row r="12" spans="1:7">
      <c r="A12" s="282">
        <v>5</v>
      </c>
      <c r="B12" s="286" t="s">
        <v>347</v>
      </c>
      <c r="C12" s="284">
        <v>248883265.17180002</v>
      </c>
      <c r="D12" s="288">
        <v>133470100.04985</v>
      </c>
      <c r="E12" s="284">
        <v>100466051.53915</v>
      </c>
      <c r="F12" s="284">
        <v>18759463.4925</v>
      </c>
      <c r="G12" s="285">
        <v>476499936.24063498</v>
      </c>
    </row>
    <row r="13" spans="1:7">
      <c r="A13" s="282">
        <v>6</v>
      </c>
      <c r="B13" s="286" t="s">
        <v>348</v>
      </c>
      <c r="C13" s="284">
        <v>22029719.779099993</v>
      </c>
      <c r="D13" s="288">
        <v>4021239.1216000002</v>
      </c>
      <c r="E13" s="284">
        <v>3355934.1393999998</v>
      </c>
      <c r="F13" s="284">
        <v>4925878.3438999997</v>
      </c>
      <c r="G13" s="285">
        <v>17166385.691999998</v>
      </c>
    </row>
    <row r="14" spans="1:7">
      <c r="A14" s="282">
        <v>7</v>
      </c>
      <c r="B14" s="283" t="s">
        <v>349</v>
      </c>
      <c r="C14" s="284">
        <v>445429492.8757</v>
      </c>
      <c r="D14" s="284">
        <v>104925243.35890001</v>
      </c>
      <c r="E14" s="284">
        <v>111963508.60180001</v>
      </c>
      <c r="F14" s="284">
        <v>41743.57</v>
      </c>
      <c r="G14" s="285">
        <v>320446929.87465006</v>
      </c>
    </row>
    <row r="15" spans="1:7" ht="39">
      <c r="A15" s="282">
        <v>8</v>
      </c>
      <c r="B15" s="286" t="s">
        <v>350</v>
      </c>
      <c r="C15" s="284">
        <v>429423952.51859999</v>
      </c>
      <c r="D15" s="288">
        <v>99464655.058900014</v>
      </c>
      <c r="E15" s="284">
        <v>83263898.215200007</v>
      </c>
      <c r="F15" s="284">
        <v>41743.57</v>
      </c>
      <c r="G15" s="285">
        <v>306097124.68135005</v>
      </c>
    </row>
    <row r="16" spans="1:7" ht="26.25">
      <c r="A16" s="282">
        <v>9</v>
      </c>
      <c r="B16" s="286" t="s">
        <v>351</v>
      </c>
      <c r="C16" s="284">
        <v>16005540.357100001</v>
      </c>
      <c r="D16" s="288">
        <v>5460588.3000000007</v>
      </c>
      <c r="E16" s="284">
        <v>28699610.386599999</v>
      </c>
      <c r="F16" s="284">
        <v>0</v>
      </c>
      <c r="G16" s="285">
        <v>14349805.193299999</v>
      </c>
    </row>
    <row r="17" spans="1:7">
      <c r="A17" s="282">
        <v>10</v>
      </c>
      <c r="B17" s="283" t="s">
        <v>352</v>
      </c>
      <c r="C17" s="284"/>
      <c r="D17" s="288"/>
      <c r="E17" s="284"/>
      <c r="F17" s="284"/>
      <c r="G17" s="285"/>
    </row>
    <row r="18" spans="1:7">
      <c r="A18" s="282">
        <v>11</v>
      </c>
      <c r="B18" s="283" t="s">
        <v>353</v>
      </c>
      <c r="C18" s="284">
        <v>0</v>
      </c>
      <c r="D18" s="288">
        <v>45643439.924299993</v>
      </c>
      <c r="E18" s="284">
        <v>2572182.9426000002</v>
      </c>
      <c r="F18" s="284">
        <v>2274888.9665000397</v>
      </c>
      <c r="G18" s="285">
        <v>0</v>
      </c>
    </row>
    <row r="19" spans="1:7">
      <c r="A19" s="282">
        <v>12</v>
      </c>
      <c r="B19" s="286" t="s">
        <v>354</v>
      </c>
      <c r="C19" s="287"/>
      <c r="D19" s="288">
        <v>669027.35560000001</v>
      </c>
      <c r="E19" s="284">
        <v>0</v>
      </c>
      <c r="F19" s="284">
        <v>0</v>
      </c>
      <c r="G19" s="285">
        <v>0</v>
      </c>
    </row>
    <row r="20" spans="1:7">
      <c r="A20" s="282">
        <v>13</v>
      </c>
      <c r="B20" s="286" t="s">
        <v>355</v>
      </c>
      <c r="C20" s="284">
        <v>0</v>
      </c>
      <c r="D20" s="284">
        <v>44974412.568699993</v>
      </c>
      <c r="E20" s="284">
        <v>2572182.9426000002</v>
      </c>
      <c r="F20" s="284">
        <v>2274888.9665000397</v>
      </c>
      <c r="G20" s="285">
        <v>0</v>
      </c>
    </row>
    <row r="21" spans="1:7">
      <c r="A21" s="289">
        <v>14</v>
      </c>
      <c r="B21" s="290" t="s">
        <v>356</v>
      </c>
      <c r="C21" s="287"/>
      <c r="D21" s="287"/>
      <c r="E21" s="287"/>
      <c r="F21" s="287"/>
      <c r="G21" s="291">
        <v>1510327447.0496347</v>
      </c>
    </row>
    <row r="22" spans="1:7">
      <c r="A22" s="292"/>
      <c r="B22" s="293" t="s">
        <v>357</v>
      </c>
      <c r="C22" s="294"/>
      <c r="D22" s="295"/>
      <c r="E22" s="294"/>
      <c r="F22" s="294"/>
      <c r="G22" s="296"/>
    </row>
    <row r="23" spans="1:7">
      <c r="A23" s="282">
        <v>15</v>
      </c>
      <c r="B23" s="283" t="s">
        <v>358</v>
      </c>
      <c r="C23" s="297">
        <v>325082113.95009995</v>
      </c>
      <c r="D23" s="298">
        <v>211964801.03509998</v>
      </c>
      <c r="E23" s="297"/>
      <c r="F23" s="297"/>
      <c r="G23" s="285">
        <v>10885320.051755</v>
      </c>
    </row>
    <row r="24" spans="1:7">
      <c r="A24" s="282">
        <v>16</v>
      </c>
      <c r="B24" s="283" t="s">
        <v>359</v>
      </c>
      <c r="C24" s="284">
        <v>0</v>
      </c>
      <c r="D24" s="288">
        <v>127113697.31900001</v>
      </c>
      <c r="E24" s="284">
        <v>247777788.93100002</v>
      </c>
      <c r="F24" s="284">
        <v>905847908.86020005</v>
      </c>
      <c r="G24" s="285">
        <v>902414020.81569004</v>
      </c>
    </row>
    <row r="25" spans="1:7">
      <c r="A25" s="282">
        <v>17</v>
      </c>
      <c r="B25" s="286" t="s">
        <v>360</v>
      </c>
      <c r="C25" s="284"/>
      <c r="D25" s="288"/>
      <c r="E25" s="284"/>
      <c r="F25" s="284"/>
      <c r="G25" s="285"/>
    </row>
    <row r="26" spans="1:7" ht="26.25">
      <c r="A26" s="282">
        <v>18</v>
      </c>
      <c r="B26" s="286" t="s">
        <v>361</v>
      </c>
      <c r="C26" s="284">
        <v>0</v>
      </c>
      <c r="D26" s="288">
        <v>0</v>
      </c>
      <c r="E26" s="284">
        <v>121140.07</v>
      </c>
      <c r="F26" s="284">
        <v>2334052.73</v>
      </c>
      <c r="G26" s="285">
        <v>410677.94449999998</v>
      </c>
    </row>
    <row r="27" spans="1:7">
      <c r="A27" s="282">
        <v>19</v>
      </c>
      <c r="B27" s="286" t="s">
        <v>362</v>
      </c>
      <c r="C27" s="284">
        <v>0</v>
      </c>
      <c r="D27" s="288">
        <v>101648224.01450001</v>
      </c>
      <c r="E27" s="284">
        <v>198773537.7651</v>
      </c>
      <c r="F27" s="284">
        <v>759331286.79620004</v>
      </c>
      <c r="G27" s="285">
        <v>760762284.61763</v>
      </c>
    </row>
    <row r="28" spans="1:7">
      <c r="A28" s="282">
        <v>20</v>
      </c>
      <c r="B28" s="299" t="s">
        <v>363</v>
      </c>
      <c r="C28" s="284"/>
      <c r="D28" s="288"/>
      <c r="E28" s="284"/>
      <c r="F28" s="284"/>
      <c r="G28" s="285"/>
    </row>
    <row r="29" spans="1:7">
      <c r="A29" s="282">
        <v>21</v>
      </c>
      <c r="B29" s="286" t="s">
        <v>364</v>
      </c>
      <c r="C29" s="284">
        <v>0</v>
      </c>
      <c r="D29" s="288">
        <v>23487300.247499999</v>
      </c>
      <c r="E29" s="284">
        <v>48033683.3169</v>
      </c>
      <c r="F29" s="284">
        <v>141915437.94600001</v>
      </c>
      <c r="G29" s="285">
        <v>138302482.55355999</v>
      </c>
    </row>
    <row r="30" spans="1:7">
      <c r="A30" s="282">
        <v>22</v>
      </c>
      <c r="B30" s="299" t="s">
        <v>363</v>
      </c>
      <c r="C30" s="284">
        <v>0</v>
      </c>
      <c r="D30" s="288">
        <v>6382062.9212999996</v>
      </c>
      <c r="E30" s="284">
        <v>14867214.0053</v>
      </c>
      <c r="F30" s="284">
        <v>56618264.777999997</v>
      </c>
      <c r="G30" s="285">
        <v>49274778.766520008</v>
      </c>
    </row>
    <row r="31" spans="1:7">
      <c r="A31" s="282">
        <v>23</v>
      </c>
      <c r="B31" s="286" t="s">
        <v>365</v>
      </c>
      <c r="C31" s="284">
        <v>0</v>
      </c>
      <c r="D31" s="288">
        <v>1978173.057</v>
      </c>
      <c r="E31" s="284">
        <v>849427.77899999998</v>
      </c>
      <c r="F31" s="284">
        <v>2267131.3880000003</v>
      </c>
      <c r="G31" s="285">
        <v>2938575.7</v>
      </c>
    </row>
    <row r="32" spans="1:7">
      <c r="A32" s="282">
        <v>24</v>
      </c>
      <c r="B32" s="283" t="s">
        <v>366</v>
      </c>
      <c r="C32" s="284"/>
      <c r="D32" s="288"/>
      <c r="E32" s="284"/>
      <c r="F32" s="284"/>
      <c r="G32" s="285"/>
    </row>
    <row r="33" spans="1:7">
      <c r="A33" s="282">
        <v>25</v>
      </c>
      <c r="B33" s="283" t="s">
        <v>367</v>
      </c>
      <c r="C33" s="284">
        <v>4647021.2946160939</v>
      </c>
      <c r="D33" s="284">
        <v>27711437.72871263</v>
      </c>
      <c r="E33" s="284">
        <v>11577727.823687373</v>
      </c>
      <c r="F33" s="284">
        <v>83409218.038100004</v>
      </c>
      <c r="G33" s="285">
        <v>103082588.3650661</v>
      </c>
    </row>
    <row r="34" spans="1:7">
      <c r="A34" s="282">
        <v>26</v>
      </c>
      <c r="B34" s="286" t="s">
        <v>368</v>
      </c>
      <c r="C34" s="287"/>
      <c r="D34" s="288">
        <v>668855.85259999998</v>
      </c>
      <c r="E34" s="284">
        <v>0</v>
      </c>
      <c r="F34" s="284">
        <v>0</v>
      </c>
      <c r="G34" s="285">
        <v>668855.85259999998</v>
      </c>
    </row>
    <row r="35" spans="1:7">
      <c r="A35" s="282">
        <v>27</v>
      </c>
      <c r="B35" s="286" t="s">
        <v>369</v>
      </c>
      <c r="C35" s="284">
        <v>4647021.2946160939</v>
      </c>
      <c r="D35" s="288">
        <v>27042581.876112629</v>
      </c>
      <c r="E35" s="284">
        <v>11577727.823687373</v>
      </c>
      <c r="F35" s="284">
        <v>83409218.038100004</v>
      </c>
      <c r="G35" s="285">
        <v>102413732.5124661</v>
      </c>
    </row>
    <row r="36" spans="1:7">
      <c r="A36" s="282">
        <v>28</v>
      </c>
      <c r="B36" s="283" t="s">
        <v>370</v>
      </c>
      <c r="C36" s="284">
        <v>0</v>
      </c>
      <c r="D36" s="288">
        <v>90297445.382999986</v>
      </c>
      <c r="E36" s="284">
        <v>21541609.454299994</v>
      </c>
      <c r="F36" s="284">
        <v>39552368.228200011</v>
      </c>
      <c r="G36" s="285">
        <v>12842155.431454999</v>
      </c>
    </row>
    <row r="37" spans="1:7">
      <c r="A37" s="289">
        <v>29</v>
      </c>
      <c r="B37" s="290" t="s">
        <v>371</v>
      </c>
      <c r="C37" s="287"/>
      <c r="D37" s="287"/>
      <c r="E37" s="287"/>
      <c r="F37" s="287"/>
      <c r="G37" s="291">
        <v>1029224084.6639661</v>
      </c>
    </row>
    <row r="38" spans="1:7">
      <c r="A38" s="278"/>
      <c r="B38" s="300"/>
      <c r="C38" s="301"/>
      <c r="D38" s="301"/>
      <c r="E38" s="301"/>
      <c r="F38" s="301"/>
      <c r="G38" s="302"/>
    </row>
    <row r="39" spans="1:7" ht="15.75" thickBot="1">
      <c r="A39" s="303">
        <v>30</v>
      </c>
      <c r="B39" s="304" t="s">
        <v>372</v>
      </c>
      <c r="C39" s="199"/>
      <c r="D39" s="200"/>
      <c r="E39" s="200"/>
      <c r="F39" s="201"/>
      <c r="G39" s="305">
        <v>1.4674427751491506</v>
      </c>
    </row>
    <row r="42" spans="1:7" ht="39">
      <c r="B42" s="145" t="s">
        <v>373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E36" sqref="E36"/>
    </sheetView>
  </sheetViews>
  <sheetFormatPr defaultColWidth="9.140625" defaultRowHeight="12.75"/>
  <cols>
    <col min="1" max="1" width="11.85546875" style="313" bestFit="1" customWidth="1"/>
    <col min="2" max="2" width="105.140625" style="313" bestFit="1" customWidth="1"/>
    <col min="3" max="6" width="19.28515625" style="313" bestFit="1" customWidth="1"/>
    <col min="7" max="7" width="30.42578125" style="313" customWidth="1"/>
    <col min="8" max="8" width="20.5703125" style="313" bestFit="1" customWidth="1"/>
    <col min="9" max="16384" width="9.140625" style="313"/>
  </cols>
  <sheetData>
    <row r="1" spans="1:8" ht="13.5">
      <c r="A1" s="311" t="s">
        <v>30</v>
      </c>
      <c r="B1" s="386" t="str">
        <f>'Info '!C2</f>
        <v>JSC ProCredit Bank</v>
      </c>
    </row>
    <row r="2" spans="1:8">
      <c r="A2" s="311" t="s">
        <v>31</v>
      </c>
      <c r="B2" s="385">
        <f>'1. key ratios'!B2</f>
        <v>45747</v>
      </c>
    </row>
    <row r="3" spans="1:8">
      <c r="A3" s="312" t="s">
        <v>378</v>
      </c>
    </row>
    <row r="5" spans="1:8" ht="12" customHeight="1">
      <c r="A5" s="775" t="s">
        <v>379</v>
      </c>
      <c r="B5" s="776"/>
      <c r="C5" s="781" t="s">
        <v>380</v>
      </c>
      <c r="D5" s="782"/>
      <c r="E5" s="782"/>
      <c r="F5" s="782"/>
      <c r="G5" s="782"/>
      <c r="H5" s="783"/>
    </row>
    <row r="6" spans="1:8">
      <c r="A6" s="777"/>
      <c r="B6" s="778"/>
      <c r="C6" s="784"/>
      <c r="D6" s="785"/>
      <c r="E6" s="785"/>
      <c r="F6" s="785"/>
      <c r="G6" s="785"/>
      <c r="H6" s="786"/>
    </row>
    <row r="7" spans="1:8">
      <c r="A7" s="779"/>
      <c r="B7" s="780"/>
      <c r="C7" s="384" t="s">
        <v>381</v>
      </c>
      <c r="D7" s="384" t="s">
        <v>382</v>
      </c>
      <c r="E7" s="384" t="s">
        <v>383</v>
      </c>
      <c r="F7" s="384" t="s">
        <v>384</v>
      </c>
      <c r="G7" s="384" t="s">
        <v>385</v>
      </c>
      <c r="H7" s="384" t="s">
        <v>64</v>
      </c>
    </row>
    <row r="8" spans="1:8">
      <c r="A8" s="380">
        <v>1</v>
      </c>
      <c r="B8" s="379" t="s">
        <v>51</v>
      </c>
      <c r="C8" s="623">
        <v>275839859.49229997</v>
      </c>
      <c r="D8" s="623">
        <v>70175198.819999993</v>
      </c>
      <c r="E8" s="623">
        <v>22354833.400000002</v>
      </c>
      <c r="F8" s="623">
        <v>0</v>
      </c>
      <c r="G8" s="623">
        <v>0</v>
      </c>
      <c r="H8" s="623">
        <v>368369891.71229994</v>
      </c>
    </row>
    <row r="9" spans="1:8">
      <c r="A9" s="380">
        <v>2</v>
      </c>
      <c r="B9" s="379" t="s">
        <v>52</v>
      </c>
      <c r="C9" s="623"/>
      <c r="D9" s="623">
        <v>0</v>
      </c>
      <c r="E9" s="623">
        <v>0</v>
      </c>
      <c r="F9" s="623">
        <v>0</v>
      </c>
      <c r="G9" s="623">
        <v>0</v>
      </c>
      <c r="H9" s="623">
        <v>0</v>
      </c>
    </row>
    <row r="10" spans="1:8">
      <c r="A10" s="380">
        <v>3</v>
      </c>
      <c r="B10" s="379" t="s">
        <v>152</v>
      </c>
      <c r="C10" s="623"/>
      <c r="D10" s="623">
        <v>0</v>
      </c>
      <c r="E10" s="623">
        <v>0</v>
      </c>
      <c r="F10" s="623">
        <v>0</v>
      </c>
      <c r="G10" s="623">
        <v>0</v>
      </c>
      <c r="H10" s="623">
        <v>0</v>
      </c>
    </row>
    <row r="11" spans="1:8">
      <c r="A11" s="380">
        <v>4</v>
      </c>
      <c r="B11" s="379" t="s">
        <v>53</v>
      </c>
      <c r="C11" s="623"/>
      <c r="D11" s="623">
        <v>0</v>
      </c>
      <c r="E11" s="623">
        <v>0</v>
      </c>
      <c r="F11" s="623">
        <v>0</v>
      </c>
      <c r="G11" s="623">
        <v>0</v>
      </c>
      <c r="H11" s="623">
        <v>0</v>
      </c>
    </row>
    <row r="12" spans="1:8">
      <c r="A12" s="380">
        <v>5</v>
      </c>
      <c r="B12" s="379" t="s">
        <v>54</v>
      </c>
      <c r="C12" s="623"/>
      <c r="D12" s="623">
        <v>0</v>
      </c>
      <c r="E12" s="623">
        <v>0</v>
      </c>
      <c r="F12" s="623">
        <v>0</v>
      </c>
      <c r="G12" s="623">
        <v>0</v>
      </c>
      <c r="H12" s="623">
        <v>0</v>
      </c>
    </row>
    <row r="13" spans="1:8">
      <c r="A13" s="380">
        <v>6</v>
      </c>
      <c r="B13" s="379" t="s">
        <v>55</v>
      </c>
      <c r="C13" s="623">
        <v>115863192.88749398</v>
      </c>
      <c r="D13" s="623">
        <v>0</v>
      </c>
      <c r="E13" s="623">
        <v>0</v>
      </c>
      <c r="F13" s="623">
        <v>0</v>
      </c>
      <c r="G13" s="623">
        <v>0</v>
      </c>
      <c r="H13" s="623">
        <v>115863192.88749398</v>
      </c>
    </row>
    <row r="14" spans="1:8">
      <c r="A14" s="380">
        <v>7</v>
      </c>
      <c r="B14" s="379" t="s">
        <v>56</v>
      </c>
      <c r="C14" s="623"/>
      <c r="D14" s="623">
        <v>240386778.04604238</v>
      </c>
      <c r="E14" s="623">
        <v>258403976.00293684</v>
      </c>
      <c r="F14" s="623">
        <v>369312455.84980637</v>
      </c>
      <c r="G14" s="623">
        <v>2469968.6333999997</v>
      </c>
      <c r="H14" s="623">
        <v>870573178.53218555</v>
      </c>
    </row>
    <row r="15" spans="1:8">
      <c r="A15" s="380">
        <v>8</v>
      </c>
      <c r="B15" s="381" t="s">
        <v>57</v>
      </c>
      <c r="C15" s="623"/>
      <c r="D15" s="623">
        <v>69319170.20070444</v>
      </c>
      <c r="E15" s="623">
        <v>141940296.45967811</v>
      </c>
      <c r="F15" s="623">
        <v>175187129.70595717</v>
      </c>
      <c r="G15" s="623">
        <v>323157.41159999999</v>
      </c>
      <c r="H15" s="623">
        <v>386769753.77793974</v>
      </c>
    </row>
    <row r="16" spans="1:8">
      <c r="A16" s="380">
        <v>9</v>
      </c>
      <c r="B16" s="379" t="s">
        <v>58</v>
      </c>
      <c r="C16" s="623"/>
      <c r="D16" s="623">
        <v>17630113.153653219</v>
      </c>
      <c r="E16" s="623">
        <v>28281221.447684865</v>
      </c>
      <c r="F16" s="623">
        <v>38495907.425436504</v>
      </c>
      <c r="G16" s="623">
        <v>906.46999999999991</v>
      </c>
      <c r="H16" s="623">
        <v>84408148.496774584</v>
      </c>
    </row>
    <row r="17" spans="1:8">
      <c r="A17" s="380">
        <v>10</v>
      </c>
      <c r="B17" s="383" t="s">
        <v>393</v>
      </c>
      <c r="C17" s="623"/>
      <c r="D17" s="623">
        <v>297061.4007</v>
      </c>
      <c r="E17" s="623">
        <v>3132964.9326999993</v>
      </c>
      <c r="F17" s="623">
        <v>74393.414100000009</v>
      </c>
      <c r="G17" s="623">
        <v>2790381.8049999997</v>
      </c>
      <c r="H17" s="623">
        <v>6294801.5524999993</v>
      </c>
    </row>
    <row r="18" spans="1:8">
      <c r="A18" s="380">
        <v>11</v>
      </c>
      <c r="B18" s="379" t="s">
        <v>60</v>
      </c>
      <c r="C18" s="623"/>
      <c r="D18" s="623">
        <v>0</v>
      </c>
      <c r="E18" s="623">
        <v>0</v>
      </c>
      <c r="F18" s="623">
        <v>0</v>
      </c>
      <c r="G18" s="623">
        <v>4095984.27</v>
      </c>
      <c r="H18" s="623">
        <v>4095984.27</v>
      </c>
    </row>
    <row r="19" spans="1:8">
      <c r="A19" s="380">
        <v>12</v>
      </c>
      <c r="B19" s="379" t="s">
        <v>61</v>
      </c>
      <c r="C19" s="623"/>
      <c r="D19" s="623">
        <v>0</v>
      </c>
      <c r="E19" s="623">
        <v>0</v>
      </c>
      <c r="F19" s="623">
        <v>0</v>
      </c>
      <c r="G19" s="623">
        <v>0</v>
      </c>
      <c r="H19" s="623">
        <v>0</v>
      </c>
    </row>
    <row r="20" spans="1:8">
      <c r="A20" s="382">
        <v>13</v>
      </c>
      <c r="B20" s="381" t="s">
        <v>144</v>
      </c>
      <c r="C20" s="623"/>
      <c r="D20" s="623">
        <v>0</v>
      </c>
      <c r="E20" s="623">
        <v>0</v>
      </c>
      <c r="F20" s="623">
        <v>0</v>
      </c>
      <c r="G20" s="623">
        <v>0</v>
      </c>
      <c r="H20" s="623">
        <v>0</v>
      </c>
    </row>
    <row r="21" spans="1:8">
      <c r="A21" s="380">
        <v>14</v>
      </c>
      <c r="B21" s="379" t="s">
        <v>63</v>
      </c>
      <c r="C21" s="623">
        <v>53478505.802299999</v>
      </c>
      <c r="D21" s="623">
        <v>2926969.1957747042</v>
      </c>
      <c r="E21" s="623">
        <v>0</v>
      </c>
      <c r="F21" s="623">
        <v>0</v>
      </c>
      <c r="G21" s="623">
        <v>57821695.045425303</v>
      </c>
      <c r="H21" s="623">
        <v>114227170.04350001</v>
      </c>
    </row>
    <row r="22" spans="1:8">
      <c r="A22" s="378">
        <v>15</v>
      </c>
      <c r="B22" s="377" t="s">
        <v>64</v>
      </c>
      <c r="C22" s="624">
        <v>445181558.18209392</v>
      </c>
      <c r="D22" s="624">
        <v>400438229.41617477</v>
      </c>
      <c r="E22" s="624">
        <v>450980327.31029981</v>
      </c>
      <c r="F22" s="624">
        <v>582995492.98119998</v>
      </c>
      <c r="G22" s="624">
        <v>64711711.830425307</v>
      </c>
      <c r="H22" s="624">
        <v>1944307319.7201939</v>
      </c>
    </row>
    <row r="26" spans="1:8" ht="25.5">
      <c r="B26" s="316" t="s">
        <v>480</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387" bestFit="1" customWidth="1"/>
    <col min="2" max="2" width="86.85546875" style="313" customWidth="1"/>
    <col min="3" max="4" width="31.5703125" style="313" customWidth="1"/>
    <col min="5" max="5" width="15.140625" style="313" bestFit="1" customWidth="1"/>
    <col min="6" max="6" width="11.85546875" style="313" bestFit="1" customWidth="1"/>
    <col min="7" max="7" width="21.5703125" style="313" bestFit="1" customWidth="1"/>
    <col min="8" max="8" width="41.42578125" style="313" customWidth="1"/>
    <col min="9" max="16384" width="9.140625" style="313"/>
  </cols>
  <sheetData>
    <row r="1" spans="1:8" ht="13.5">
      <c r="A1" s="311" t="s">
        <v>30</v>
      </c>
      <c r="B1" s="386" t="str">
        <f>'Info '!C2</f>
        <v>JSC ProCredit Bank</v>
      </c>
      <c r="C1" s="399"/>
      <c r="D1" s="399"/>
      <c r="E1" s="399"/>
      <c r="F1" s="399"/>
      <c r="G1" s="399"/>
      <c r="H1" s="399"/>
    </row>
    <row r="2" spans="1:8">
      <c r="A2" s="311" t="s">
        <v>31</v>
      </c>
      <c r="B2" s="385">
        <f>'1. key ratios'!B2</f>
        <v>45747</v>
      </c>
      <c r="C2" s="399"/>
      <c r="D2" s="399"/>
      <c r="E2" s="399"/>
      <c r="F2" s="399"/>
      <c r="G2" s="399"/>
      <c r="H2" s="399"/>
    </row>
    <row r="3" spans="1:8">
      <c r="A3" s="312" t="s">
        <v>386</v>
      </c>
      <c r="B3" s="399"/>
      <c r="C3" s="399"/>
      <c r="D3" s="399"/>
      <c r="E3" s="399"/>
      <c r="F3" s="399"/>
      <c r="G3" s="399"/>
      <c r="H3" s="399"/>
    </row>
    <row r="4" spans="1:8">
      <c r="A4" s="400"/>
      <c r="B4" s="399"/>
      <c r="C4" s="398" t="s">
        <v>0</v>
      </c>
      <c r="D4" s="398" t="s">
        <v>1</v>
      </c>
      <c r="E4" s="398" t="s">
        <v>2</v>
      </c>
      <c r="F4" s="398" t="s">
        <v>3</v>
      </c>
      <c r="G4" s="398" t="s">
        <v>4</v>
      </c>
      <c r="H4" s="398" t="s">
        <v>5</v>
      </c>
    </row>
    <row r="5" spans="1:8" ht="33.950000000000003" customHeight="1">
      <c r="A5" s="775" t="s">
        <v>387</v>
      </c>
      <c r="B5" s="776"/>
      <c r="C5" s="789" t="s">
        <v>388</v>
      </c>
      <c r="D5" s="789"/>
      <c r="E5" s="789" t="s">
        <v>625</v>
      </c>
      <c r="F5" s="787" t="s">
        <v>389</v>
      </c>
      <c r="G5" s="787" t="s">
        <v>390</v>
      </c>
      <c r="H5" s="396" t="s">
        <v>624</v>
      </c>
    </row>
    <row r="6" spans="1:8" ht="25.5">
      <c r="A6" s="779"/>
      <c r="B6" s="780"/>
      <c r="C6" s="397" t="s">
        <v>391</v>
      </c>
      <c r="D6" s="397" t="s">
        <v>392</v>
      </c>
      <c r="E6" s="789"/>
      <c r="F6" s="788"/>
      <c r="G6" s="788"/>
      <c r="H6" s="396" t="s">
        <v>623</v>
      </c>
    </row>
    <row r="7" spans="1:8">
      <c r="A7" s="394">
        <v>1</v>
      </c>
      <c r="B7" s="379" t="s">
        <v>51</v>
      </c>
      <c r="C7" s="589"/>
      <c r="D7" s="589">
        <v>368429499.23400003</v>
      </c>
      <c r="E7" s="589">
        <v>59607.521699999998</v>
      </c>
      <c r="F7" s="589"/>
      <c r="G7" s="589"/>
      <c r="H7" s="621">
        <v>368369891.7123</v>
      </c>
    </row>
    <row r="8" spans="1:8">
      <c r="A8" s="394">
        <v>2</v>
      </c>
      <c r="B8" s="379" t="s">
        <v>52</v>
      </c>
      <c r="C8" s="589"/>
      <c r="D8" s="589"/>
      <c r="E8" s="589"/>
      <c r="F8" s="589"/>
      <c r="G8" s="589"/>
      <c r="H8" s="621">
        <v>0</v>
      </c>
    </row>
    <row r="9" spans="1:8">
      <c r="A9" s="394">
        <v>3</v>
      </c>
      <c r="B9" s="379" t="s">
        <v>152</v>
      </c>
      <c r="C9" s="589"/>
      <c r="D9" s="589"/>
      <c r="E9" s="589"/>
      <c r="F9" s="589"/>
      <c r="G9" s="589"/>
      <c r="H9" s="621">
        <v>0</v>
      </c>
    </row>
    <row r="10" spans="1:8">
      <c r="A10" s="394">
        <v>4</v>
      </c>
      <c r="B10" s="379" t="s">
        <v>53</v>
      </c>
      <c r="C10" s="589"/>
      <c r="D10" s="589"/>
      <c r="E10" s="589"/>
      <c r="F10" s="589"/>
      <c r="G10" s="589"/>
      <c r="H10" s="621">
        <v>0</v>
      </c>
    </row>
    <row r="11" spans="1:8">
      <c r="A11" s="394">
        <v>5</v>
      </c>
      <c r="B11" s="379" t="s">
        <v>54</v>
      </c>
      <c r="C11" s="589"/>
      <c r="D11" s="589"/>
      <c r="E11" s="589"/>
      <c r="F11" s="589"/>
      <c r="G11" s="589"/>
      <c r="H11" s="621">
        <v>0</v>
      </c>
    </row>
    <row r="12" spans="1:8">
      <c r="A12" s="394">
        <v>6</v>
      </c>
      <c r="B12" s="379" t="s">
        <v>55</v>
      </c>
      <c r="C12" s="589"/>
      <c r="D12" s="589">
        <v>115863608.07619999</v>
      </c>
      <c r="E12" s="589">
        <v>415.18869999999998</v>
      </c>
      <c r="F12" s="589"/>
      <c r="G12" s="589"/>
      <c r="H12" s="621">
        <v>115863192.88749999</v>
      </c>
    </row>
    <row r="13" spans="1:8">
      <c r="A13" s="394">
        <v>7</v>
      </c>
      <c r="B13" s="379" t="s">
        <v>56</v>
      </c>
      <c r="C13" s="589">
        <v>28221307.241799999</v>
      </c>
      <c r="D13" s="589">
        <v>865085233.68990004</v>
      </c>
      <c r="E13" s="589">
        <v>22733362.399500001</v>
      </c>
      <c r="F13" s="589"/>
      <c r="G13" s="589"/>
      <c r="H13" s="621">
        <v>870573178.53219998</v>
      </c>
    </row>
    <row r="14" spans="1:8">
      <c r="A14" s="394">
        <v>8</v>
      </c>
      <c r="B14" s="381" t="s">
        <v>57</v>
      </c>
      <c r="C14" s="589">
        <v>2591287.3964999998</v>
      </c>
      <c r="D14" s="589">
        <v>388077258.98119998</v>
      </c>
      <c r="E14" s="589">
        <v>3898792.5998</v>
      </c>
      <c r="F14" s="589"/>
      <c r="G14" s="589">
        <v>366467.74274799996</v>
      </c>
      <c r="H14" s="621">
        <v>386769753.77789998</v>
      </c>
    </row>
    <row r="15" spans="1:8">
      <c r="A15" s="394">
        <v>9</v>
      </c>
      <c r="B15" s="379" t="s">
        <v>58</v>
      </c>
      <c r="C15" s="589">
        <v>1836930.3964</v>
      </c>
      <c r="D15" s="589">
        <v>83917207.0229</v>
      </c>
      <c r="E15" s="589">
        <v>1345988.9225000001</v>
      </c>
      <c r="F15" s="589"/>
      <c r="G15" s="589"/>
      <c r="H15" s="621">
        <v>84408148.496800005</v>
      </c>
    </row>
    <row r="16" spans="1:8">
      <c r="A16" s="394">
        <v>10</v>
      </c>
      <c r="B16" s="383" t="s">
        <v>393</v>
      </c>
      <c r="C16" s="589">
        <v>25257545.745900001</v>
      </c>
      <c r="D16" s="589"/>
      <c r="E16" s="589">
        <v>18962744.193399999</v>
      </c>
      <c r="F16" s="589"/>
      <c r="G16" s="589"/>
      <c r="H16" s="621">
        <v>6294801.5525000021</v>
      </c>
    </row>
    <row r="17" spans="1:8">
      <c r="A17" s="394">
        <v>11</v>
      </c>
      <c r="B17" s="379" t="s">
        <v>60</v>
      </c>
      <c r="C17" s="589"/>
      <c r="D17" s="589">
        <v>4095984.27</v>
      </c>
      <c r="E17" s="589">
        <v>0</v>
      </c>
      <c r="F17" s="589"/>
      <c r="G17" s="589"/>
      <c r="H17" s="621">
        <v>4095984.27</v>
      </c>
    </row>
    <row r="18" spans="1:8">
      <c r="A18" s="394">
        <v>12</v>
      </c>
      <c r="B18" s="379" t="s">
        <v>61</v>
      </c>
      <c r="C18" s="589"/>
      <c r="D18" s="589"/>
      <c r="E18" s="589"/>
      <c r="F18" s="589"/>
      <c r="G18" s="589"/>
      <c r="H18" s="621">
        <v>0</v>
      </c>
    </row>
    <row r="19" spans="1:8">
      <c r="A19" s="395">
        <v>13</v>
      </c>
      <c r="B19" s="381" t="s">
        <v>144</v>
      </c>
      <c r="C19" s="589"/>
      <c r="D19" s="589"/>
      <c r="E19" s="589"/>
      <c r="F19" s="589"/>
      <c r="G19" s="589"/>
      <c r="H19" s="621">
        <v>0</v>
      </c>
    </row>
    <row r="20" spans="1:8">
      <c r="A20" s="394">
        <v>14</v>
      </c>
      <c r="B20" s="379" t="s">
        <v>63</v>
      </c>
      <c r="C20" s="589"/>
      <c r="D20" s="589">
        <v>114251032.9445</v>
      </c>
      <c r="E20" s="589">
        <v>23862.901000000002</v>
      </c>
      <c r="F20" s="589"/>
      <c r="G20" s="589"/>
      <c r="H20" s="621">
        <v>114227170.04350001</v>
      </c>
    </row>
    <row r="21" spans="1:8" s="391" customFormat="1">
      <c r="A21" s="393">
        <v>15</v>
      </c>
      <c r="B21" s="392" t="s">
        <v>64</v>
      </c>
      <c r="C21" s="593">
        <v>32649525.034699999</v>
      </c>
      <c r="D21" s="593">
        <v>1939719824.2187002</v>
      </c>
      <c r="E21" s="593">
        <v>28062029.533200003</v>
      </c>
      <c r="F21" s="593">
        <v>0</v>
      </c>
      <c r="G21" s="593">
        <v>366467.74274799996</v>
      </c>
      <c r="H21" s="621">
        <v>1944307319.7201998</v>
      </c>
    </row>
    <row r="22" spans="1:8">
      <c r="A22" s="390">
        <v>16</v>
      </c>
      <c r="B22" s="389" t="s">
        <v>394</v>
      </c>
      <c r="C22" s="589">
        <v>32649525.034699999</v>
      </c>
      <c r="D22" s="589">
        <v>1337079699.6940002</v>
      </c>
      <c r="E22" s="589">
        <v>27978143.921800002</v>
      </c>
      <c r="F22" s="589">
        <v>0</v>
      </c>
      <c r="G22" s="589">
        <v>366467.74274799996</v>
      </c>
      <c r="H22" s="621">
        <v>1341751080.8069003</v>
      </c>
    </row>
    <row r="23" spans="1:8">
      <c r="A23" s="390">
        <v>17</v>
      </c>
      <c r="B23" s="389" t="s">
        <v>395</v>
      </c>
      <c r="C23" s="589"/>
      <c r="D23" s="589">
        <v>102529310.08</v>
      </c>
      <c r="E23" s="589">
        <v>31733.29</v>
      </c>
      <c r="F23" s="589"/>
      <c r="G23" s="589"/>
      <c r="H23" s="621">
        <v>102497576.78999999</v>
      </c>
    </row>
    <row r="26" spans="1:8" ht="42.6" customHeight="1">
      <c r="B26" s="316" t="s">
        <v>480</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42" sqref="D42"/>
    </sheetView>
  </sheetViews>
  <sheetFormatPr defaultColWidth="9.140625" defaultRowHeight="12.75"/>
  <cols>
    <col min="1" max="1" width="11" style="313" bestFit="1" customWidth="1"/>
    <col min="2" max="2" width="93.42578125" style="313" customWidth="1"/>
    <col min="3" max="4" width="35" style="313" customWidth="1"/>
    <col min="5" max="5" width="15.140625" style="313" bestFit="1" customWidth="1"/>
    <col min="6" max="6" width="11.85546875" style="313" bestFit="1" customWidth="1"/>
    <col min="7" max="7" width="22" style="313" customWidth="1"/>
    <col min="8" max="8" width="19.85546875" style="313" customWidth="1"/>
    <col min="9" max="16384" width="9.140625" style="313"/>
  </cols>
  <sheetData>
    <row r="1" spans="1:8" ht="13.5">
      <c r="A1" s="311" t="s">
        <v>30</v>
      </c>
      <c r="B1" s="386" t="str">
        <f>'Info '!C2</f>
        <v>JSC ProCredit Bank</v>
      </c>
      <c r="C1" s="399"/>
      <c r="D1" s="399"/>
      <c r="E1" s="399"/>
      <c r="F1" s="399"/>
      <c r="G1" s="399"/>
      <c r="H1" s="399"/>
    </row>
    <row r="2" spans="1:8">
      <c r="A2" s="311" t="s">
        <v>31</v>
      </c>
      <c r="B2" s="385">
        <f>'1. key ratios'!B2</f>
        <v>45747</v>
      </c>
      <c r="C2" s="399"/>
      <c r="D2" s="399"/>
      <c r="E2" s="399"/>
      <c r="F2" s="399"/>
      <c r="G2" s="399"/>
      <c r="H2" s="399"/>
    </row>
    <row r="3" spans="1:8">
      <c r="A3" s="312" t="s">
        <v>396</v>
      </c>
      <c r="B3" s="399"/>
      <c r="C3" s="399"/>
      <c r="D3" s="399"/>
      <c r="E3" s="399"/>
      <c r="F3" s="399"/>
      <c r="G3" s="399"/>
      <c r="H3" s="399"/>
    </row>
    <row r="4" spans="1:8">
      <c r="A4" s="400"/>
      <c r="B4" s="399"/>
      <c r="C4" s="398" t="s">
        <v>0</v>
      </c>
      <c r="D4" s="398" t="s">
        <v>1</v>
      </c>
      <c r="E4" s="398" t="s">
        <v>2</v>
      </c>
      <c r="F4" s="398" t="s">
        <v>3</v>
      </c>
      <c r="G4" s="398" t="s">
        <v>4</v>
      </c>
      <c r="H4" s="398" t="s">
        <v>5</v>
      </c>
    </row>
    <row r="5" spans="1:8" ht="41.45" customHeight="1">
      <c r="A5" s="775" t="s">
        <v>387</v>
      </c>
      <c r="B5" s="776"/>
      <c r="C5" s="789" t="s">
        <v>388</v>
      </c>
      <c r="D5" s="789"/>
      <c r="E5" s="789" t="s">
        <v>625</v>
      </c>
      <c r="F5" s="787" t="s">
        <v>389</v>
      </c>
      <c r="G5" s="787" t="s">
        <v>390</v>
      </c>
      <c r="H5" s="396" t="s">
        <v>624</v>
      </c>
    </row>
    <row r="6" spans="1:8" ht="25.5">
      <c r="A6" s="779"/>
      <c r="B6" s="780"/>
      <c r="C6" s="397" t="s">
        <v>391</v>
      </c>
      <c r="D6" s="397" t="s">
        <v>392</v>
      </c>
      <c r="E6" s="789"/>
      <c r="F6" s="788"/>
      <c r="G6" s="788"/>
      <c r="H6" s="396" t="s">
        <v>623</v>
      </c>
    </row>
    <row r="7" spans="1:8">
      <c r="A7" s="388">
        <v>1</v>
      </c>
      <c r="B7" s="403" t="s">
        <v>484</v>
      </c>
      <c r="C7" s="589"/>
      <c r="D7" s="589">
        <v>369497883.45389998</v>
      </c>
      <c r="E7" s="589">
        <v>92792.145799999998</v>
      </c>
      <c r="F7" s="589"/>
      <c r="G7" s="589"/>
      <c r="H7" s="621">
        <v>369405091.30809999</v>
      </c>
    </row>
    <row r="8" spans="1:8">
      <c r="A8" s="388">
        <v>2</v>
      </c>
      <c r="B8" s="403" t="s">
        <v>397</v>
      </c>
      <c r="C8" s="589"/>
      <c r="D8" s="589">
        <v>127752165.5182</v>
      </c>
      <c r="E8" s="589">
        <v>156504.36670000001</v>
      </c>
      <c r="F8" s="589"/>
      <c r="G8" s="589"/>
      <c r="H8" s="621">
        <v>127595661.1515</v>
      </c>
    </row>
    <row r="9" spans="1:8">
      <c r="A9" s="388">
        <v>3</v>
      </c>
      <c r="B9" s="403" t="s">
        <v>398</v>
      </c>
      <c r="C9" s="589"/>
      <c r="D9" s="589"/>
      <c r="E9" s="589"/>
      <c r="F9" s="589"/>
      <c r="G9" s="589"/>
      <c r="H9" s="621">
        <v>0</v>
      </c>
    </row>
    <row r="10" spans="1:8">
      <c r="A10" s="388">
        <v>4</v>
      </c>
      <c r="B10" s="403" t="s">
        <v>485</v>
      </c>
      <c r="C10" s="589"/>
      <c r="D10" s="589">
        <v>35760471.775200002</v>
      </c>
      <c r="E10" s="589">
        <v>185988.12469999999</v>
      </c>
      <c r="F10" s="589"/>
      <c r="G10" s="589"/>
      <c r="H10" s="621">
        <v>35574483.6505</v>
      </c>
    </row>
    <row r="11" spans="1:8">
      <c r="A11" s="388">
        <v>5</v>
      </c>
      <c r="B11" s="403" t="s">
        <v>399</v>
      </c>
      <c r="C11" s="589">
        <v>5933.26</v>
      </c>
      <c r="D11" s="589">
        <v>180386421.06639999</v>
      </c>
      <c r="E11" s="589">
        <v>933037.87009999994</v>
      </c>
      <c r="F11" s="589"/>
      <c r="G11" s="589"/>
      <c r="H11" s="621">
        <v>179459316.45629999</v>
      </c>
    </row>
    <row r="12" spans="1:8">
      <c r="A12" s="388">
        <v>6</v>
      </c>
      <c r="B12" s="403" t="s">
        <v>400</v>
      </c>
      <c r="C12" s="589">
        <v>4764247.7177999998</v>
      </c>
      <c r="D12" s="589">
        <v>21300936.522</v>
      </c>
      <c r="E12" s="589">
        <v>4567005.8282000003</v>
      </c>
      <c r="F12" s="589"/>
      <c r="G12" s="589"/>
      <c r="H12" s="621">
        <v>21498178.411599997</v>
      </c>
    </row>
    <row r="13" spans="1:8">
      <c r="A13" s="388">
        <v>7</v>
      </c>
      <c r="B13" s="403" t="s">
        <v>401</v>
      </c>
      <c r="C13" s="589">
        <v>610699.31700000004</v>
      </c>
      <c r="D13" s="589">
        <v>160779271.4249</v>
      </c>
      <c r="E13" s="589">
        <v>691734.04469999997</v>
      </c>
      <c r="F13" s="589"/>
      <c r="G13" s="589"/>
      <c r="H13" s="621">
        <v>160698236.6972</v>
      </c>
    </row>
    <row r="14" spans="1:8">
      <c r="A14" s="388">
        <v>8</v>
      </c>
      <c r="B14" s="403" t="s">
        <v>402</v>
      </c>
      <c r="C14" s="589">
        <v>1352916.0048</v>
      </c>
      <c r="D14" s="589">
        <v>110711943.4436</v>
      </c>
      <c r="E14" s="589">
        <v>892990.4817</v>
      </c>
      <c r="F14" s="589"/>
      <c r="G14" s="589"/>
      <c r="H14" s="621">
        <v>111171868.9667</v>
      </c>
    </row>
    <row r="15" spans="1:8">
      <c r="A15" s="388">
        <v>9</v>
      </c>
      <c r="B15" s="403" t="s">
        <v>403</v>
      </c>
      <c r="C15" s="589">
        <v>12830766.540100001</v>
      </c>
      <c r="D15" s="589">
        <v>83390568.340499997</v>
      </c>
      <c r="E15" s="589">
        <v>10150883.442500001</v>
      </c>
      <c r="F15" s="589"/>
      <c r="G15" s="589"/>
      <c r="H15" s="621">
        <v>86070451.43810001</v>
      </c>
    </row>
    <row r="16" spans="1:8">
      <c r="A16" s="388">
        <v>10</v>
      </c>
      <c r="B16" s="403" t="s">
        <v>404</v>
      </c>
      <c r="C16" s="589"/>
      <c r="D16" s="589">
        <v>117173039.78829999</v>
      </c>
      <c r="E16" s="589">
        <v>257314.80410000001</v>
      </c>
      <c r="F16" s="589"/>
      <c r="G16" s="589"/>
      <c r="H16" s="621">
        <v>116915724.98419999</v>
      </c>
    </row>
    <row r="17" spans="1:8">
      <c r="A17" s="388">
        <v>11</v>
      </c>
      <c r="B17" s="403" t="s">
        <v>405</v>
      </c>
      <c r="C17" s="589"/>
      <c r="D17" s="589">
        <v>8744887.2874999996</v>
      </c>
      <c r="E17" s="589">
        <v>30432.916700000002</v>
      </c>
      <c r="F17" s="589"/>
      <c r="G17" s="589"/>
      <c r="H17" s="621">
        <v>8714454.3707999997</v>
      </c>
    </row>
    <row r="18" spans="1:8">
      <c r="A18" s="388">
        <v>12</v>
      </c>
      <c r="B18" s="403" t="s">
        <v>406</v>
      </c>
      <c r="C18" s="589">
        <v>175984.56080000001</v>
      </c>
      <c r="D18" s="589">
        <v>90027508.290999994</v>
      </c>
      <c r="E18" s="589">
        <v>313796.36070000002</v>
      </c>
      <c r="F18" s="589"/>
      <c r="G18" s="589">
        <v>9244.02</v>
      </c>
      <c r="H18" s="621">
        <v>89889696.491099998</v>
      </c>
    </row>
    <row r="19" spans="1:8">
      <c r="A19" s="388">
        <v>13</v>
      </c>
      <c r="B19" s="403" t="s">
        <v>407</v>
      </c>
      <c r="C19" s="589">
        <v>17622.8</v>
      </c>
      <c r="D19" s="589">
        <v>59966787.972000003</v>
      </c>
      <c r="E19" s="589">
        <v>220450.51310000001</v>
      </c>
      <c r="F19" s="589"/>
      <c r="G19" s="589"/>
      <c r="H19" s="621">
        <v>59763960.258900002</v>
      </c>
    </row>
    <row r="20" spans="1:8">
      <c r="A20" s="388">
        <v>14</v>
      </c>
      <c r="B20" s="403" t="s">
        <v>408</v>
      </c>
      <c r="C20" s="589">
        <v>5285268.0712000001</v>
      </c>
      <c r="D20" s="589">
        <v>53599702.600699998</v>
      </c>
      <c r="E20" s="589">
        <v>3045428.9926999998</v>
      </c>
      <c r="F20" s="589"/>
      <c r="G20" s="589"/>
      <c r="H20" s="621">
        <v>55839541.679199994</v>
      </c>
    </row>
    <row r="21" spans="1:8">
      <c r="A21" s="388">
        <v>15</v>
      </c>
      <c r="B21" s="403" t="s">
        <v>409</v>
      </c>
      <c r="C21" s="589">
        <v>142477.00520000001</v>
      </c>
      <c r="D21" s="589">
        <v>19525577.8202</v>
      </c>
      <c r="E21" s="589">
        <v>135920.3223</v>
      </c>
      <c r="F21" s="589"/>
      <c r="G21" s="589"/>
      <c r="H21" s="621">
        <v>19532134.5031</v>
      </c>
    </row>
    <row r="22" spans="1:8">
      <c r="A22" s="388">
        <v>16</v>
      </c>
      <c r="B22" s="403" t="s">
        <v>410</v>
      </c>
      <c r="C22" s="589"/>
      <c r="D22" s="589">
        <v>1106406.3012000001</v>
      </c>
      <c r="E22" s="589">
        <v>7083.3494000000001</v>
      </c>
      <c r="F22" s="589"/>
      <c r="G22" s="589"/>
      <c r="H22" s="621">
        <v>1099322.9518000002</v>
      </c>
    </row>
    <row r="23" spans="1:8">
      <c r="A23" s="388">
        <v>17</v>
      </c>
      <c r="B23" s="403" t="s">
        <v>488</v>
      </c>
      <c r="C23" s="589"/>
      <c r="D23" s="589">
        <v>1812141.4341</v>
      </c>
      <c r="E23" s="589">
        <v>6694.2271000000001</v>
      </c>
      <c r="F23" s="589"/>
      <c r="G23" s="589"/>
      <c r="H23" s="621">
        <v>1805447.2069999999</v>
      </c>
    </row>
    <row r="24" spans="1:8">
      <c r="A24" s="388">
        <v>18</v>
      </c>
      <c r="B24" s="403" t="s">
        <v>411</v>
      </c>
      <c r="C24" s="589"/>
      <c r="D24" s="589">
        <v>11345665.6393</v>
      </c>
      <c r="E24" s="589">
        <v>46818.031000000003</v>
      </c>
      <c r="F24" s="589"/>
      <c r="G24" s="589"/>
      <c r="H24" s="621">
        <v>11298847.6083</v>
      </c>
    </row>
    <row r="25" spans="1:8">
      <c r="A25" s="388">
        <v>19</v>
      </c>
      <c r="B25" s="403" t="s">
        <v>412</v>
      </c>
      <c r="C25" s="589"/>
      <c r="D25" s="589">
        <v>8470158.7385000009</v>
      </c>
      <c r="E25" s="589">
        <v>6147.0447999999997</v>
      </c>
      <c r="F25" s="589"/>
      <c r="G25" s="589"/>
      <c r="H25" s="621">
        <v>8464011.6937000006</v>
      </c>
    </row>
    <row r="26" spans="1:8">
      <c r="A26" s="388">
        <v>20</v>
      </c>
      <c r="B26" s="403" t="s">
        <v>487</v>
      </c>
      <c r="C26" s="589"/>
      <c r="D26" s="589">
        <v>64392399.270400003</v>
      </c>
      <c r="E26" s="589">
        <v>112190.4121</v>
      </c>
      <c r="F26" s="589"/>
      <c r="G26" s="589"/>
      <c r="H26" s="621">
        <v>64280208.8583</v>
      </c>
    </row>
    <row r="27" spans="1:8">
      <c r="A27" s="388">
        <v>21</v>
      </c>
      <c r="B27" s="403" t="s">
        <v>413</v>
      </c>
      <c r="C27" s="589">
        <v>34680.331200000001</v>
      </c>
      <c r="D27" s="589">
        <v>34338889.094099998</v>
      </c>
      <c r="E27" s="589">
        <v>114176.2118</v>
      </c>
      <c r="F27" s="589"/>
      <c r="G27" s="589">
        <v>225995.28</v>
      </c>
      <c r="H27" s="621">
        <v>34259393.213500001</v>
      </c>
    </row>
    <row r="28" spans="1:8">
      <c r="A28" s="388">
        <v>22</v>
      </c>
      <c r="B28" s="403" t="s">
        <v>414</v>
      </c>
      <c r="C28" s="589">
        <v>25851.57</v>
      </c>
      <c r="D28" s="589">
        <v>16157203.238299999</v>
      </c>
      <c r="E28" s="589">
        <v>33911.265399999997</v>
      </c>
      <c r="F28" s="589"/>
      <c r="G28" s="589"/>
      <c r="H28" s="621">
        <v>16149143.5429</v>
      </c>
    </row>
    <row r="29" spans="1:8">
      <c r="A29" s="388">
        <v>23</v>
      </c>
      <c r="B29" s="403" t="s">
        <v>415</v>
      </c>
      <c r="C29" s="589">
        <v>6763805.4803999998</v>
      </c>
      <c r="D29" s="589">
        <v>141632987.6913</v>
      </c>
      <c r="E29" s="589">
        <v>4519446.0228000004</v>
      </c>
      <c r="F29" s="589"/>
      <c r="G29" s="589"/>
      <c r="H29" s="621">
        <v>143877347.1489</v>
      </c>
    </row>
    <row r="30" spans="1:8">
      <c r="A30" s="388">
        <v>24</v>
      </c>
      <c r="B30" s="403" t="s">
        <v>486</v>
      </c>
      <c r="C30" s="589">
        <v>88258.424499999994</v>
      </c>
      <c r="D30" s="589">
        <v>25055763.9826</v>
      </c>
      <c r="E30" s="589">
        <v>158010.65969999999</v>
      </c>
      <c r="F30" s="589"/>
      <c r="G30" s="589">
        <v>64065.745300000002</v>
      </c>
      <c r="H30" s="621">
        <v>24986011.747400001</v>
      </c>
    </row>
    <row r="31" spans="1:8">
      <c r="A31" s="388">
        <v>25</v>
      </c>
      <c r="B31" s="403" t="s">
        <v>416</v>
      </c>
      <c r="C31" s="589">
        <v>68056.147700000001</v>
      </c>
      <c r="D31" s="589">
        <v>4233667.0805000002</v>
      </c>
      <c r="E31" s="589">
        <v>91391.630300000004</v>
      </c>
      <c r="F31" s="589"/>
      <c r="G31" s="589"/>
      <c r="H31" s="621">
        <v>4210331.5978999995</v>
      </c>
    </row>
    <row r="32" spans="1:8">
      <c r="A32" s="388">
        <v>26</v>
      </c>
      <c r="B32" s="403" t="s">
        <v>483</v>
      </c>
      <c r="C32" s="589">
        <v>482957.804</v>
      </c>
      <c r="D32" s="589">
        <v>74210359.229499996</v>
      </c>
      <c r="E32" s="589">
        <v>1268017.5637999999</v>
      </c>
      <c r="F32" s="589"/>
      <c r="G32" s="589">
        <v>67162.697447999977</v>
      </c>
      <c r="H32" s="621">
        <v>73425299.469699994</v>
      </c>
    </row>
    <row r="33" spans="1:8">
      <c r="A33" s="388">
        <v>27</v>
      </c>
      <c r="B33" s="388" t="s">
        <v>417</v>
      </c>
      <c r="C33" s="589">
        <v>0</v>
      </c>
      <c r="D33" s="589">
        <v>118347017.21450067</v>
      </c>
      <c r="E33" s="589">
        <v>23862.901000007987</v>
      </c>
      <c r="F33" s="589"/>
      <c r="G33" s="589"/>
      <c r="H33" s="621">
        <v>118323154.31350066</v>
      </c>
    </row>
    <row r="34" spans="1:8">
      <c r="A34" s="388">
        <v>28</v>
      </c>
      <c r="B34" s="392" t="s">
        <v>64</v>
      </c>
      <c r="C34" s="593">
        <v>32649525.034700003</v>
      </c>
      <c r="D34" s="593">
        <v>1939719824.2187002</v>
      </c>
      <c r="E34" s="593">
        <v>28062029.533200003</v>
      </c>
      <c r="F34" s="593">
        <v>0</v>
      </c>
      <c r="G34" s="593">
        <v>366467.74274799996</v>
      </c>
      <c r="H34" s="622">
        <v>1944307319.7202001</v>
      </c>
    </row>
    <row r="36" spans="1:8">
      <c r="B36" s="40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35" sqref="C35"/>
    </sheetView>
  </sheetViews>
  <sheetFormatPr defaultColWidth="9.140625" defaultRowHeight="12.75"/>
  <cols>
    <col min="1" max="1" width="11.85546875" style="313" bestFit="1" customWidth="1"/>
    <col min="2" max="2" width="108" style="313" bestFit="1" customWidth="1"/>
    <col min="3" max="3" width="35.5703125" style="313" customWidth="1"/>
    <col min="4" max="4" width="38.42578125" style="313" customWidth="1"/>
    <col min="5" max="16384" width="9.140625" style="313"/>
  </cols>
  <sheetData>
    <row r="1" spans="1:4" ht="13.5">
      <c r="A1" s="311" t="s">
        <v>30</v>
      </c>
      <c r="B1" s="386" t="str">
        <f>'Info '!C2</f>
        <v>JSC ProCredit Bank</v>
      </c>
    </row>
    <row r="2" spans="1:4">
      <c r="A2" s="311" t="s">
        <v>31</v>
      </c>
      <c r="B2" s="385">
        <f>'1. key ratios'!B2</f>
        <v>45747</v>
      </c>
    </row>
    <row r="3" spans="1:4">
      <c r="A3" s="312" t="s">
        <v>418</v>
      </c>
    </row>
    <row r="5" spans="1:4">
      <c r="A5" s="790" t="s">
        <v>632</v>
      </c>
      <c r="B5" s="790"/>
      <c r="C5" s="384" t="s">
        <v>435</v>
      </c>
      <c r="D5" s="384" t="s">
        <v>476</v>
      </c>
    </row>
    <row r="6" spans="1:4">
      <c r="A6" s="411">
        <v>1</v>
      </c>
      <c r="B6" s="404" t="s">
        <v>631</v>
      </c>
      <c r="C6" s="623">
        <v>28760111.292399999</v>
      </c>
      <c r="D6" s="623"/>
    </row>
    <row r="7" spans="1:4">
      <c r="A7" s="408">
        <v>2</v>
      </c>
      <c r="B7" s="404" t="s">
        <v>630</v>
      </c>
      <c r="C7" s="623">
        <v>2127492.696</v>
      </c>
      <c r="D7" s="623">
        <v>0</v>
      </c>
    </row>
    <row r="8" spans="1:4">
      <c r="A8" s="410">
        <v>2.1</v>
      </c>
      <c r="B8" s="409" t="s">
        <v>491</v>
      </c>
      <c r="C8" s="623">
        <v>514833.9853</v>
      </c>
      <c r="D8" s="623"/>
    </row>
    <row r="9" spans="1:4">
      <c r="A9" s="410">
        <v>2.2000000000000002</v>
      </c>
      <c r="B9" s="409" t="s">
        <v>489</v>
      </c>
      <c r="C9" s="623">
        <v>1612658.7106999999</v>
      </c>
      <c r="D9" s="623"/>
    </row>
    <row r="10" spans="1:4">
      <c r="A10" s="411">
        <v>3</v>
      </c>
      <c r="B10" s="404" t="s">
        <v>629</v>
      </c>
      <c r="C10" s="623">
        <v>3055613.415</v>
      </c>
      <c r="D10" s="623">
        <v>0</v>
      </c>
    </row>
    <row r="11" spans="1:4">
      <c r="A11" s="410">
        <v>3.1</v>
      </c>
      <c r="B11" s="409" t="s">
        <v>420</v>
      </c>
      <c r="C11" s="623">
        <v>366467.7427</v>
      </c>
      <c r="D11" s="623"/>
    </row>
    <row r="12" spans="1:4">
      <c r="A12" s="410">
        <v>3.2</v>
      </c>
      <c r="B12" s="409" t="s">
        <v>628</v>
      </c>
      <c r="C12" s="623">
        <v>1239493.1335</v>
      </c>
      <c r="D12" s="623"/>
    </row>
    <row r="13" spans="1:4">
      <c r="A13" s="410">
        <v>3.3</v>
      </c>
      <c r="B13" s="409" t="s">
        <v>490</v>
      </c>
      <c r="C13" s="623">
        <v>1449652.5388</v>
      </c>
      <c r="D13" s="623"/>
    </row>
    <row r="14" spans="1:4">
      <c r="A14" s="408">
        <v>4</v>
      </c>
      <c r="B14" s="407" t="s">
        <v>627</v>
      </c>
      <c r="C14" s="623">
        <v>146153.34890000001</v>
      </c>
      <c r="D14" s="623"/>
    </row>
    <row r="15" spans="1:4">
      <c r="A15" s="405">
        <v>5</v>
      </c>
      <c r="B15" s="404" t="s">
        <v>626</v>
      </c>
      <c r="C15" s="624">
        <v>27978143.921799999</v>
      </c>
      <c r="D15" s="624">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313" bestFit="1" customWidth="1"/>
    <col min="2" max="2" width="128.85546875" style="313" bestFit="1" customWidth="1"/>
    <col min="3" max="3" width="37" style="313" customWidth="1"/>
    <col min="4" max="4" width="50.5703125" style="313" customWidth="1"/>
    <col min="5" max="16384" width="9.140625" style="313"/>
  </cols>
  <sheetData>
    <row r="1" spans="1:4" ht="13.5">
      <c r="A1" s="311" t="s">
        <v>30</v>
      </c>
      <c r="B1" s="386" t="str">
        <f>'Info '!C2</f>
        <v>JSC ProCredit Bank</v>
      </c>
    </row>
    <row r="2" spans="1:4">
      <c r="A2" s="311" t="s">
        <v>31</v>
      </c>
      <c r="B2" s="385">
        <f>'1. key ratios'!B2</f>
        <v>45747</v>
      </c>
    </row>
    <row r="3" spans="1:4">
      <c r="A3" s="312" t="s">
        <v>422</v>
      </c>
    </row>
    <row r="4" spans="1:4">
      <c r="A4" s="312"/>
    </row>
    <row r="5" spans="1:4" ht="15" customHeight="1">
      <c r="A5" s="791" t="s">
        <v>492</v>
      </c>
      <c r="B5" s="792"/>
      <c r="C5" s="795" t="s">
        <v>423</v>
      </c>
      <c r="D5" s="795" t="s">
        <v>424</v>
      </c>
    </row>
    <row r="6" spans="1:4">
      <c r="A6" s="793"/>
      <c r="B6" s="794"/>
      <c r="C6" s="795"/>
      <c r="D6" s="795"/>
    </row>
    <row r="7" spans="1:4">
      <c r="A7" s="377">
        <v>1</v>
      </c>
      <c r="B7" s="377" t="s">
        <v>419</v>
      </c>
      <c r="C7" s="623">
        <v>31668680.735800002</v>
      </c>
      <c r="D7" s="412"/>
    </row>
    <row r="8" spans="1:4">
      <c r="A8" s="406">
        <v>2</v>
      </c>
      <c r="B8" s="406" t="s">
        <v>425</v>
      </c>
      <c r="C8" s="623">
        <v>1764041.9324</v>
      </c>
      <c r="D8" s="412"/>
    </row>
    <row r="9" spans="1:4">
      <c r="A9" s="406">
        <v>3</v>
      </c>
      <c r="B9" s="415" t="s">
        <v>635</v>
      </c>
      <c r="C9" s="623">
        <v>366094.05660000001</v>
      </c>
      <c r="D9" s="412"/>
    </row>
    <row r="10" spans="1:4">
      <c r="A10" s="406">
        <v>4</v>
      </c>
      <c r="B10" s="406" t="s">
        <v>426</v>
      </c>
      <c r="C10" s="623">
        <v>1149291.6895999999</v>
      </c>
      <c r="D10" s="412"/>
    </row>
    <row r="11" spans="1:4">
      <c r="A11" s="406">
        <v>5</v>
      </c>
      <c r="B11" s="414" t="s">
        <v>634</v>
      </c>
      <c r="C11" s="623"/>
      <c r="D11" s="412"/>
    </row>
    <row r="12" spans="1:4">
      <c r="A12" s="406">
        <v>6</v>
      </c>
      <c r="B12" s="414" t="s">
        <v>427</v>
      </c>
      <c r="C12" s="623">
        <v>669388.04610000004</v>
      </c>
      <c r="D12" s="412"/>
    </row>
    <row r="13" spans="1:4">
      <c r="A13" s="406">
        <v>7</v>
      </c>
      <c r="B13" s="414" t="s">
        <v>430</v>
      </c>
      <c r="C13" s="623">
        <v>366467.7427</v>
      </c>
      <c r="D13" s="412"/>
    </row>
    <row r="14" spans="1:4">
      <c r="A14" s="406">
        <v>8</v>
      </c>
      <c r="B14" s="414" t="s">
        <v>428</v>
      </c>
      <c r="C14" s="623"/>
      <c r="D14" s="406"/>
    </row>
    <row r="15" spans="1:4">
      <c r="A15" s="406">
        <v>9</v>
      </c>
      <c r="B15" s="414" t="s">
        <v>429</v>
      </c>
      <c r="C15" s="623"/>
      <c r="D15" s="406"/>
    </row>
    <row r="16" spans="1:4">
      <c r="A16" s="406">
        <v>10</v>
      </c>
      <c r="B16" s="414" t="s">
        <v>431</v>
      </c>
      <c r="C16" s="623"/>
      <c r="D16" s="406"/>
    </row>
    <row r="17" spans="1:4">
      <c r="A17" s="406">
        <v>11</v>
      </c>
      <c r="B17" s="414" t="s">
        <v>633</v>
      </c>
      <c r="C17" s="623">
        <v>113435.9008</v>
      </c>
      <c r="D17" s="412"/>
    </row>
    <row r="18" spans="1:4">
      <c r="A18" s="377">
        <v>12</v>
      </c>
      <c r="B18" s="413" t="s">
        <v>421</v>
      </c>
      <c r="C18" s="624">
        <v>32649525.034699999</v>
      </c>
      <c r="D18" s="412"/>
    </row>
    <row r="21" spans="1:4">
      <c r="B21" s="311"/>
    </row>
    <row r="22" spans="1:4">
      <c r="B22" s="311"/>
    </row>
    <row r="23" spans="1:4">
      <c r="B23" s="312"/>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35"/>
  <sheetViews>
    <sheetView showGridLines="0" zoomScale="80" zoomScaleNormal="80" workbookViewId="0">
      <selection activeCell="E34" sqref="E34"/>
    </sheetView>
  </sheetViews>
  <sheetFormatPr defaultColWidth="9.140625" defaultRowHeight="12.75"/>
  <cols>
    <col min="1" max="1" width="11.85546875" style="399" bestFit="1" customWidth="1"/>
    <col min="2" max="2" width="63.85546875" style="399" customWidth="1"/>
    <col min="3" max="3" width="17.42578125" style="399" bestFit="1" customWidth="1"/>
    <col min="4" max="18" width="22.140625" style="399" customWidth="1"/>
    <col min="19" max="19" width="23.140625" style="399" bestFit="1" customWidth="1"/>
    <col min="20" max="26" width="22.140625" style="399" customWidth="1"/>
    <col min="27" max="27" width="23.140625" style="399" bestFit="1" customWidth="1"/>
    <col min="28" max="28" width="20" style="399" customWidth="1"/>
    <col min="29" max="16384" width="9.140625" style="399"/>
  </cols>
  <sheetData>
    <row r="1" spans="1:28" ht="13.5">
      <c r="A1" s="311" t="s">
        <v>30</v>
      </c>
      <c r="B1" s="386" t="str">
        <f>'Info '!C2</f>
        <v>JSC ProCredit Bank</v>
      </c>
    </row>
    <row r="2" spans="1:28">
      <c r="A2" s="311" t="s">
        <v>31</v>
      </c>
      <c r="B2" s="385">
        <f>'1. key ratios'!B2</f>
        <v>45747</v>
      </c>
      <c r="C2" s="400"/>
    </row>
    <row r="3" spans="1:28">
      <c r="A3" s="312" t="s">
        <v>432</v>
      </c>
    </row>
    <row r="5" spans="1:28" ht="15" customHeight="1">
      <c r="A5" s="797" t="s">
        <v>647</v>
      </c>
      <c r="B5" s="798"/>
      <c r="C5" s="803" t="s">
        <v>433</v>
      </c>
      <c r="D5" s="804"/>
      <c r="E5" s="804"/>
      <c r="F5" s="804"/>
      <c r="G5" s="804"/>
      <c r="H5" s="804"/>
      <c r="I5" s="804"/>
      <c r="J5" s="804"/>
      <c r="K5" s="804"/>
      <c r="L5" s="804"/>
      <c r="M5" s="804"/>
      <c r="N5" s="804"/>
      <c r="O5" s="804"/>
      <c r="P5" s="804"/>
      <c r="Q5" s="804"/>
      <c r="R5" s="804"/>
      <c r="S5" s="804"/>
      <c r="T5" s="423"/>
      <c r="U5" s="423"/>
      <c r="V5" s="423"/>
      <c r="W5" s="423"/>
      <c r="X5" s="423"/>
      <c r="Y5" s="423"/>
      <c r="Z5" s="423"/>
      <c r="AA5" s="422"/>
      <c r="AB5" s="417"/>
    </row>
    <row r="6" spans="1:28" ht="12" customHeight="1">
      <c r="A6" s="799"/>
      <c r="B6" s="800"/>
      <c r="C6" s="805" t="s">
        <v>64</v>
      </c>
      <c r="D6" s="807" t="s">
        <v>646</v>
      </c>
      <c r="E6" s="807"/>
      <c r="F6" s="807"/>
      <c r="G6" s="807"/>
      <c r="H6" s="807" t="s">
        <v>645</v>
      </c>
      <c r="I6" s="807"/>
      <c r="J6" s="807"/>
      <c r="K6" s="807"/>
      <c r="L6" s="420"/>
      <c r="M6" s="808" t="s">
        <v>644</v>
      </c>
      <c r="N6" s="808"/>
      <c r="O6" s="808"/>
      <c r="P6" s="808"/>
      <c r="Q6" s="808"/>
      <c r="R6" s="808"/>
      <c r="S6" s="788"/>
      <c r="T6" s="421"/>
      <c r="U6" s="796" t="s">
        <v>643</v>
      </c>
      <c r="V6" s="796"/>
      <c r="W6" s="796"/>
      <c r="X6" s="796"/>
      <c r="Y6" s="796"/>
      <c r="Z6" s="796"/>
      <c r="AA6" s="789"/>
      <c r="AB6" s="420"/>
    </row>
    <row r="7" spans="1:28" ht="25.5">
      <c r="A7" s="801"/>
      <c r="B7" s="802"/>
      <c r="C7" s="806"/>
      <c r="D7" s="419"/>
      <c r="E7" s="396" t="s">
        <v>434</v>
      </c>
      <c r="F7" s="396" t="s">
        <v>641</v>
      </c>
      <c r="G7" s="398" t="s">
        <v>642</v>
      </c>
      <c r="H7" s="400"/>
      <c r="I7" s="396" t="s">
        <v>434</v>
      </c>
      <c r="J7" s="396" t="s">
        <v>641</v>
      </c>
      <c r="K7" s="398" t="s">
        <v>642</v>
      </c>
      <c r="L7" s="418"/>
      <c r="M7" s="396" t="s">
        <v>434</v>
      </c>
      <c r="N7" s="396" t="s">
        <v>641</v>
      </c>
      <c r="O7" s="396" t="s">
        <v>640</v>
      </c>
      <c r="P7" s="396" t="s">
        <v>639</v>
      </c>
      <c r="Q7" s="396" t="s">
        <v>638</v>
      </c>
      <c r="R7" s="396" t="s">
        <v>637</v>
      </c>
      <c r="S7" s="396" t="s">
        <v>636</v>
      </c>
      <c r="T7" s="418"/>
      <c r="U7" s="396" t="s">
        <v>434</v>
      </c>
      <c r="V7" s="396" t="s">
        <v>641</v>
      </c>
      <c r="W7" s="396" t="s">
        <v>640</v>
      </c>
      <c r="X7" s="396" t="s">
        <v>639</v>
      </c>
      <c r="Y7" s="396" t="s">
        <v>638</v>
      </c>
      <c r="Z7" s="396" t="s">
        <v>637</v>
      </c>
      <c r="AA7" s="396" t="s">
        <v>636</v>
      </c>
      <c r="AB7" s="417"/>
    </row>
    <row r="8" spans="1:28">
      <c r="A8" s="416">
        <v>1</v>
      </c>
      <c r="B8" s="392" t="s">
        <v>435</v>
      </c>
      <c r="C8" s="593">
        <v>1369729224.7286999</v>
      </c>
      <c r="D8" s="589">
        <v>1285283742.9063001</v>
      </c>
      <c r="E8" s="589">
        <v>3901856.8805</v>
      </c>
      <c r="F8" s="589">
        <v>0</v>
      </c>
      <c r="G8" s="589">
        <v>0</v>
      </c>
      <c r="H8" s="589">
        <v>51795956.787699997</v>
      </c>
      <c r="I8" s="589">
        <v>2610960.9257</v>
      </c>
      <c r="J8" s="589">
        <v>3344484.9218000001</v>
      </c>
      <c r="K8" s="589">
        <v>0</v>
      </c>
      <c r="L8" s="589">
        <v>32344972.907299999</v>
      </c>
      <c r="M8" s="589">
        <v>696119.58270000003</v>
      </c>
      <c r="N8" s="589">
        <v>660684.38379999995</v>
      </c>
      <c r="O8" s="589">
        <v>7820828.8379000006</v>
      </c>
      <c r="P8" s="589">
        <v>2521543.0624000002</v>
      </c>
      <c r="Q8" s="589">
        <v>6428712.9276000001</v>
      </c>
      <c r="R8" s="589">
        <v>4257554.3691999996</v>
      </c>
      <c r="S8" s="589">
        <v>0</v>
      </c>
      <c r="T8" s="589">
        <v>304552.1274</v>
      </c>
      <c r="U8" s="589">
        <v>0</v>
      </c>
      <c r="V8" s="589">
        <v>0</v>
      </c>
      <c r="W8" s="589">
        <v>0</v>
      </c>
      <c r="X8" s="589">
        <v>0</v>
      </c>
      <c r="Y8" s="589">
        <v>0</v>
      </c>
      <c r="Z8" s="589">
        <v>0</v>
      </c>
      <c r="AA8" s="589">
        <v>0</v>
      </c>
    </row>
    <row r="9" spans="1:28">
      <c r="A9" s="388">
        <v>1.1000000000000001</v>
      </c>
      <c r="B9" s="408" t="s">
        <v>436</v>
      </c>
      <c r="C9" s="657">
        <v>0</v>
      </c>
      <c r="D9" s="589"/>
      <c r="E9" s="589"/>
      <c r="F9" s="589"/>
      <c r="G9" s="589"/>
      <c r="H9" s="589"/>
      <c r="I9" s="589"/>
      <c r="J9" s="589"/>
      <c r="K9" s="589"/>
      <c r="L9" s="589"/>
      <c r="M9" s="589"/>
      <c r="N9" s="589"/>
      <c r="O9" s="589"/>
      <c r="P9" s="589"/>
      <c r="Q9" s="589"/>
      <c r="R9" s="589"/>
      <c r="S9" s="589"/>
      <c r="T9" s="589"/>
      <c r="U9" s="589"/>
      <c r="V9" s="589"/>
      <c r="W9" s="589"/>
      <c r="X9" s="589"/>
      <c r="Y9" s="589"/>
      <c r="Z9" s="589"/>
      <c r="AA9" s="589"/>
    </row>
    <row r="10" spans="1:28">
      <c r="A10" s="388">
        <v>1.2</v>
      </c>
      <c r="B10" s="408" t="s">
        <v>437</v>
      </c>
      <c r="C10" s="657">
        <v>0</v>
      </c>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row>
    <row r="11" spans="1:28">
      <c r="A11" s="388">
        <v>1.3</v>
      </c>
      <c r="B11" s="408" t="s">
        <v>438</v>
      </c>
      <c r="C11" s="657">
        <v>0</v>
      </c>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row>
    <row r="12" spans="1:28">
      <c r="A12" s="388">
        <v>1.4</v>
      </c>
      <c r="B12" s="408" t="s">
        <v>439</v>
      </c>
      <c r="C12" s="657">
        <v>2471812.61</v>
      </c>
      <c r="D12" s="589">
        <v>2471812.61</v>
      </c>
      <c r="E12" s="589"/>
      <c r="F12" s="589"/>
      <c r="G12" s="589"/>
      <c r="H12" s="589"/>
      <c r="I12" s="589"/>
      <c r="J12" s="589"/>
      <c r="K12" s="589"/>
      <c r="L12" s="589"/>
      <c r="M12" s="589"/>
      <c r="N12" s="589"/>
      <c r="O12" s="589"/>
      <c r="P12" s="589"/>
      <c r="Q12" s="589"/>
      <c r="R12" s="589"/>
      <c r="S12" s="589"/>
      <c r="T12" s="589"/>
      <c r="U12" s="589"/>
      <c r="V12" s="589"/>
      <c r="W12" s="589"/>
      <c r="X12" s="589"/>
      <c r="Y12" s="589"/>
      <c r="Z12" s="589"/>
      <c r="AA12" s="589"/>
    </row>
    <row r="13" spans="1:28">
      <c r="A13" s="388">
        <v>1.5</v>
      </c>
      <c r="B13" s="408" t="s">
        <v>440</v>
      </c>
      <c r="C13" s="657">
        <v>1114252809.4926</v>
      </c>
      <c r="D13" s="589">
        <v>1038107229.3004001</v>
      </c>
      <c r="E13" s="589">
        <v>3009558.7404999998</v>
      </c>
      <c r="F13" s="589"/>
      <c r="G13" s="589"/>
      <c r="H13" s="589">
        <v>45337412.267899998</v>
      </c>
      <c r="I13" s="589">
        <v>1696413.3651999999</v>
      </c>
      <c r="J13" s="589">
        <v>1999089.1628</v>
      </c>
      <c r="K13" s="589"/>
      <c r="L13" s="589">
        <v>30808167.9243</v>
      </c>
      <c r="M13" s="589">
        <v>634535.7757</v>
      </c>
      <c r="N13" s="589">
        <v>516392.84529999999</v>
      </c>
      <c r="O13" s="589">
        <v>7450972.8337000003</v>
      </c>
      <c r="P13" s="589">
        <v>2442003.1024000002</v>
      </c>
      <c r="Q13" s="589">
        <v>6233534.7276999997</v>
      </c>
      <c r="R13" s="589">
        <v>4257554.3691999996</v>
      </c>
      <c r="S13" s="589"/>
      <c r="T13" s="589"/>
      <c r="U13" s="589"/>
      <c r="V13" s="589"/>
      <c r="W13" s="589"/>
      <c r="X13" s="589"/>
      <c r="Y13" s="589"/>
      <c r="Z13" s="589"/>
      <c r="AA13" s="589"/>
    </row>
    <row r="14" spans="1:28">
      <c r="A14" s="388">
        <v>1.6</v>
      </c>
      <c r="B14" s="408" t="s">
        <v>441</v>
      </c>
      <c r="C14" s="657">
        <v>253004602.62610003</v>
      </c>
      <c r="D14" s="589">
        <v>244704700.99590001</v>
      </c>
      <c r="E14" s="589">
        <v>892298.14</v>
      </c>
      <c r="F14" s="589"/>
      <c r="G14" s="589"/>
      <c r="H14" s="589">
        <v>6458544.5197999999</v>
      </c>
      <c r="I14" s="589">
        <v>914547.56050000002</v>
      </c>
      <c r="J14" s="589">
        <v>1345395.7590000001</v>
      </c>
      <c r="K14" s="589"/>
      <c r="L14" s="589">
        <v>1536804.983</v>
      </c>
      <c r="M14" s="589">
        <v>61583.807000000001</v>
      </c>
      <c r="N14" s="589">
        <v>144291.5385</v>
      </c>
      <c r="O14" s="589">
        <v>369856.00420000002</v>
      </c>
      <c r="P14" s="589">
        <v>79539.960000000006</v>
      </c>
      <c r="Q14" s="589">
        <v>195178.19990000001</v>
      </c>
      <c r="R14" s="589"/>
      <c r="S14" s="589"/>
      <c r="T14" s="589">
        <v>304552.1274</v>
      </c>
      <c r="U14" s="589"/>
      <c r="V14" s="589"/>
      <c r="W14" s="589"/>
      <c r="X14" s="589"/>
      <c r="Y14" s="589"/>
      <c r="Z14" s="589"/>
      <c r="AA14" s="589"/>
    </row>
    <row r="15" spans="1:28">
      <c r="A15" s="416">
        <v>2</v>
      </c>
      <c r="B15" s="392" t="s">
        <v>442</v>
      </c>
      <c r="C15" s="593">
        <v>102529310.28</v>
      </c>
      <c r="D15" s="589">
        <v>102529310.28</v>
      </c>
      <c r="E15" s="589">
        <v>0</v>
      </c>
      <c r="F15" s="589">
        <v>0</v>
      </c>
      <c r="G15" s="589">
        <v>0</v>
      </c>
      <c r="H15" s="589">
        <v>0</v>
      </c>
      <c r="I15" s="589">
        <v>0</v>
      </c>
      <c r="J15" s="589">
        <v>0</v>
      </c>
      <c r="K15" s="589">
        <v>0</v>
      </c>
      <c r="L15" s="589">
        <v>0</v>
      </c>
      <c r="M15" s="589">
        <v>0</v>
      </c>
      <c r="N15" s="589">
        <v>0</v>
      </c>
      <c r="O15" s="589">
        <v>0</v>
      </c>
      <c r="P15" s="589">
        <v>0</v>
      </c>
      <c r="Q15" s="589">
        <v>0</v>
      </c>
      <c r="R15" s="589">
        <v>0</v>
      </c>
      <c r="S15" s="589">
        <v>0</v>
      </c>
      <c r="T15" s="589">
        <v>0</v>
      </c>
      <c r="U15" s="589">
        <v>0</v>
      </c>
      <c r="V15" s="589">
        <v>0</v>
      </c>
      <c r="W15" s="589">
        <v>0</v>
      </c>
      <c r="X15" s="589">
        <v>0</v>
      </c>
      <c r="Y15" s="589">
        <v>0</v>
      </c>
      <c r="Z15" s="589">
        <v>0</v>
      </c>
      <c r="AA15" s="589">
        <v>0</v>
      </c>
    </row>
    <row r="16" spans="1:28">
      <c r="A16" s="388">
        <v>2.1</v>
      </c>
      <c r="B16" s="408" t="s">
        <v>436</v>
      </c>
      <c r="C16" s="657">
        <v>29763442.309999999</v>
      </c>
      <c r="D16" s="589">
        <v>29763442.309999999</v>
      </c>
      <c r="E16" s="589"/>
      <c r="F16" s="589"/>
      <c r="G16" s="589"/>
      <c r="H16" s="589"/>
      <c r="I16" s="589"/>
      <c r="J16" s="589"/>
      <c r="K16" s="589"/>
      <c r="L16" s="589"/>
      <c r="M16" s="589"/>
      <c r="N16" s="589"/>
      <c r="O16" s="589"/>
      <c r="P16" s="589"/>
      <c r="Q16" s="589"/>
      <c r="R16" s="589"/>
      <c r="S16" s="589"/>
      <c r="T16" s="589"/>
      <c r="U16" s="589"/>
      <c r="V16" s="589"/>
      <c r="W16" s="589"/>
      <c r="X16" s="589"/>
      <c r="Y16" s="589"/>
      <c r="Z16" s="589"/>
      <c r="AA16" s="589"/>
    </row>
    <row r="17" spans="1:27">
      <c r="A17" s="388">
        <v>2.2000000000000002</v>
      </c>
      <c r="B17" s="408" t="s">
        <v>437</v>
      </c>
      <c r="C17" s="657">
        <v>72765867.969999999</v>
      </c>
      <c r="D17" s="589">
        <v>72765867.969999999</v>
      </c>
      <c r="E17" s="589"/>
      <c r="F17" s="589"/>
      <c r="G17" s="589"/>
      <c r="H17" s="589"/>
      <c r="I17" s="589"/>
      <c r="J17" s="589"/>
      <c r="K17" s="589"/>
      <c r="L17" s="589"/>
      <c r="M17" s="589"/>
      <c r="N17" s="589"/>
      <c r="O17" s="589"/>
      <c r="P17" s="589"/>
      <c r="Q17" s="589"/>
      <c r="R17" s="589"/>
      <c r="S17" s="589"/>
      <c r="T17" s="589"/>
      <c r="U17" s="589"/>
      <c r="V17" s="589"/>
      <c r="W17" s="589"/>
      <c r="X17" s="589"/>
      <c r="Y17" s="589"/>
      <c r="Z17" s="589"/>
      <c r="AA17" s="589"/>
    </row>
    <row r="18" spans="1:27">
      <c r="A18" s="388">
        <v>2.2999999999999998</v>
      </c>
      <c r="B18" s="408" t="s">
        <v>438</v>
      </c>
      <c r="C18" s="657"/>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row>
    <row r="19" spans="1:27">
      <c r="A19" s="388">
        <v>2.4</v>
      </c>
      <c r="B19" s="408" t="s">
        <v>439</v>
      </c>
      <c r="C19" s="657"/>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row>
    <row r="20" spans="1:27">
      <c r="A20" s="388">
        <v>2.5</v>
      </c>
      <c r="B20" s="408" t="s">
        <v>440</v>
      </c>
      <c r="C20" s="657"/>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row>
    <row r="21" spans="1:27">
      <c r="A21" s="388">
        <v>2.6</v>
      </c>
      <c r="B21" s="408" t="s">
        <v>441</v>
      </c>
      <c r="C21" s="657"/>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row>
    <row r="22" spans="1:27">
      <c r="A22" s="416">
        <v>3</v>
      </c>
      <c r="B22" s="392" t="s">
        <v>482</v>
      </c>
      <c r="C22" s="593">
        <v>151604502.66839999</v>
      </c>
      <c r="D22" s="593">
        <v>81494248.031899989</v>
      </c>
      <c r="E22" s="658"/>
      <c r="F22" s="658"/>
      <c r="G22" s="658"/>
      <c r="H22" s="593">
        <v>2529214.0065000001</v>
      </c>
      <c r="I22" s="658"/>
      <c r="J22" s="658"/>
      <c r="K22" s="658"/>
      <c r="L22" s="593">
        <v>333364</v>
      </c>
      <c r="M22" s="658"/>
      <c r="N22" s="658"/>
      <c r="O22" s="658"/>
      <c r="P22" s="658"/>
      <c r="Q22" s="658"/>
      <c r="R22" s="658"/>
      <c r="S22" s="658"/>
      <c r="T22" s="593">
        <v>0</v>
      </c>
      <c r="U22" s="658"/>
      <c r="V22" s="658"/>
      <c r="W22" s="658"/>
      <c r="X22" s="658"/>
      <c r="Y22" s="658"/>
      <c r="Z22" s="658"/>
      <c r="AA22" s="658"/>
    </row>
    <row r="23" spans="1:27">
      <c r="A23" s="388">
        <v>3.1</v>
      </c>
      <c r="B23" s="408" t="s">
        <v>436</v>
      </c>
      <c r="C23" s="657"/>
      <c r="D23" s="593"/>
      <c r="E23" s="658"/>
      <c r="F23" s="658"/>
      <c r="G23" s="658"/>
      <c r="H23" s="593"/>
      <c r="I23" s="658"/>
      <c r="J23" s="658"/>
      <c r="K23" s="658"/>
      <c r="L23" s="593"/>
      <c r="M23" s="658"/>
      <c r="N23" s="658"/>
      <c r="O23" s="658"/>
      <c r="P23" s="658"/>
      <c r="Q23" s="658"/>
      <c r="R23" s="658"/>
      <c r="S23" s="658"/>
      <c r="T23" s="593"/>
      <c r="U23" s="658"/>
      <c r="V23" s="658"/>
      <c r="W23" s="658"/>
      <c r="X23" s="658"/>
      <c r="Y23" s="658"/>
      <c r="Z23" s="658"/>
      <c r="AA23" s="658"/>
    </row>
    <row r="24" spans="1:27">
      <c r="A24" s="388">
        <v>3.2</v>
      </c>
      <c r="B24" s="408" t="s">
        <v>437</v>
      </c>
      <c r="C24" s="657"/>
      <c r="D24" s="593"/>
      <c r="E24" s="658"/>
      <c r="F24" s="658"/>
      <c r="G24" s="658"/>
      <c r="H24" s="593"/>
      <c r="I24" s="658"/>
      <c r="J24" s="658"/>
      <c r="K24" s="658"/>
      <c r="L24" s="593"/>
      <c r="M24" s="658"/>
      <c r="N24" s="658"/>
      <c r="O24" s="658"/>
      <c r="P24" s="658"/>
      <c r="Q24" s="658"/>
      <c r="R24" s="658"/>
      <c r="S24" s="658"/>
      <c r="T24" s="593"/>
      <c r="U24" s="658"/>
      <c r="V24" s="658"/>
      <c r="W24" s="658"/>
      <c r="X24" s="658"/>
      <c r="Y24" s="658"/>
      <c r="Z24" s="658"/>
      <c r="AA24" s="658"/>
    </row>
    <row r="25" spans="1:27">
      <c r="A25" s="388">
        <v>3.3</v>
      </c>
      <c r="B25" s="408" t="s">
        <v>438</v>
      </c>
      <c r="C25" s="657"/>
      <c r="D25" s="593"/>
      <c r="E25" s="658"/>
      <c r="F25" s="658"/>
      <c r="G25" s="658"/>
      <c r="H25" s="593"/>
      <c r="I25" s="658"/>
      <c r="J25" s="658"/>
      <c r="K25" s="658"/>
      <c r="L25" s="593"/>
      <c r="M25" s="658"/>
      <c r="N25" s="658"/>
      <c r="O25" s="658"/>
      <c r="P25" s="658"/>
      <c r="Q25" s="658"/>
      <c r="R25" s="658"/>
      <c r="S25" s="658"/>
      <c r="T25" s="593"/>
      <c r="U25" s="658"/>
      <c r="V25" s="658"/>
      <c r="W25" s="658"/>
      <c r="X25" s="658"/>
      <c r="Y25" s="658"/>
      <c r="Z25" s="658"/>
      <c r="AA25" s="658"/>
    </row>
    <row r="26" spans="1:27">
      <c r="A26" s="388">
        <v>3.4</v>
      </c>
      <c r="B26" s="408" t="s">
        <v>439</v>
      </c>
      <c r="C26" s="657">
        <v>535014.78</v>
      </c>
      <c r="D26" s="593">
        <v>207.25</v>
      </c>
      <c r="E26" s="658"/>
      <c r="F26" s="658"/>
      <c r="G26" s="658"/>
      <c r="H26" s="593"/>
      <c r="I26" s="658"/>
      <c r="J26" s="658"/>
      <c r="K26" s="658"/>
      <c r="L26" s="593"/>
      <c r="M26" s="658"/>
      <c r="N26" s="658"/>
      <c r="O26" s="658"/>
      <c r="P26" s="658"/>
      <c r="Q26" s="658"/>
      <c r="R26" s="658"/>
      <c r="S26" s="658"/>
      <c r="T26" s="593"/>
      <c r="U26" s="658"/>
      <c r="V26" s="658"/>
      <c r="W26" s="658"/>
      <c r="X26" s="658"/>
      <c r="Y26" s="658"/>
      <c r="Z26" s="658"/>
      <c r="AA26" s="658"/>
    </row>
    <row r="27" spans="1:27">
      <c r="A27" s="388">
        <v>3.5</v>
      </c>
      <c r="B27" s="408" t="s">
        <v>440</v>
      </c>
      <c r="C27" s="657">
        <v>149502329.88419998</v>
      </c>
      <c r="D27" s="593">
        <v>79930662.527699992</v>
      </c>
      <c r="E27" s="658"/>
      <c r="F27" s="658"/>
      <c r="G27" s="658"/>
      <c r="H27" s="593">
        <v>2525434.2565000001</v>
      </c>
      <c r="I27" s="658"/>
      <c r="J27" s="658"/>
      <c r="K27" s="658"/>
      <c r="L27" s="593">
        <v>333364</v>
      </c>
      <c r="M27" s="658"/>
      <c r="N27" s="658"/>
      <c r="O27" s="658"/>
      <c r="P27" s="658"/>
      <c r="Q27" s="658"/>
      <c r="R27" s="658"/>
      <c r="S27" s="658"/>
      <c r="T27" s="593"/>
      <c r="U27" s="658"/>
      <c r="V27" s="658"/>
      <c r="W27" s="658"/>
      <c r="X27" s="658"/>
      <c r="Y27" s="658"/>
      <c r="Z27" s="658"/>
      <c r="AA27" s="658"/>
    </row>
    <row r="28" spans="1:27">
      <c r="A28" s="388">
        <v>3.6</v>
      </c>
      <c r="B28" s="408" t="s">
        <v>441</v>
      </c>
      <c r="C28" s="657">
        <v>1567158.0042000001</v>
      </c>
      <c r="D28" s="593">
        <v>1563378.2542000001</v>
      </c>
      <c r="E28" s="658"/>
      <c r="F28" s="658"/>
      <c r="G28" s="658"/>
      <c r="H28" s="593">
        <v>3779.75</v>
      </c>
      <c r="I28" s="658"/>
      <c r="J28" s="658"/>
      <c r="K28" s="658"/>
      <c r="L28" s="593"/>
      <c r="M28" s="658"/>
      <c r="N28" s="658"/>
      <c r="O28" s="658"/>
      <c r="P28" s="658"/>
      <c r="Q28" s="658"/>
      <c r="R28" s="658"/>
      <c r="S28" s="658"/>
      <c r="T28" s="593"/>
      <c r="U28" s="658"/>
      <c r="V28" s="658"/>
      <c r="W28" s="658"/>
      <c r="X28" s="658"/>
      <c r="Y28" s="658"/>
      <c r="Z28" s="658"/>
      <c r="AA28" s="658"/>
    </row>
    <row r="29" spans="1:27">
      <c r="C29" s="656"/>
      <c r="D29" s="656"/>
      <c r="E29" s="656"/>
      <c r="F29" s="656"/>
      <c r="G29" s="656"/>
      <c r="H29" s="656"/>
      <c r="I29" s="656"/>
      <c r="J29" s="656"/>
      <c r="K29" s="656"/>
      <c r="L29" s="656"/>
      <c r="M29" s="656"/>
      <c r="N29" s="656"/>
      <c r="O29" s="656"/>
      <c r="P29" s="656"/>
      <c r="Q29" s="656"/>
      <c r="R29" s="656"/>
      <c r="S29" s="656"/>
      <c r="T29" s="656"/>
      <c r="U29" s="656"/>
      <c r="V29" s="656"/>
      <c r="W29" s="656"/>
      <c r="X29" s="656"/>
      <c r="Y29" s="656"/>
      <c r="Z29" s="656"/>
      <c r="AA29" s="656"/>
    </row>
    <row r="30" spans="1:27">
      <c r="C30" s="656"/>
      <c r="D30" s="656"/>
      <c r="E30" s="656"/>
      <c r="F30" s="656"/>
      <c r="G30" s="656"/>
      <c r="H30" s="656"/>
      <c r="I30" s="656"/>
      <c r="J30" s="656"/>
      <c r="K30" s="656"/>
      <c r="L30" s="656"/>
      <c r="M30" s="656"/>
      <c r="N30" s="656"/>
      <c r="O30" s="656"/>
      <c r="P30" s="656"/>
      <c r="Q30" s="656"/>
      <c r="R30" s="656"/>
      <c r="S30" s="656"/>
      <c r="T30" s="656"/>
      <c r="U30" s="656"/>
      <c r="V30" s="656"/>
      <c r="W30" s="656"/>
      <c r="X30" s="656"/>
      <c r="Y30" s="656"/>
      <c r="Z30" s="656"/>
      <c r="AA30" s="656"/>
    </row>
    <row r="31" spans="1:27">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row>
    <row r="32" spans="1:27">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c r="AA32" s="656"/>
    </row>
    <row r="33" spans="3:27">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c r="AA33" s="656"/>
    </row>
    <row r="34" spans="3:27">
      <c r="C34" s="656"/>
      <c r="D34" s="656"/>
      <c r="E34" s="656"/>
      <c r="F34" s="656"/>
      <c r="G34" s="656"/>
      <c r="H34" s="656"/>
      <c r="I34" s="656"/>
      <c r="J34" s="656"/>
      <c r="K34" s="656"/>
      <c r="L34" s="656"/>
      <c r="M34" s="656"/>
      <c r="N34" s="656"/>
      <c r="O34" s="656"/>
      <c r="P34" s="656"/>
      <c r="Q34" s="656"/>
      <c r="R34" s="656"/>
      <c r="S34" s="656"/>
      <c r="T34" s="656"/>
      <c r="U34" s="656"/>
      <c r="V34" s="656"/>
      <c r="W34" s="656"/>
      <c r="X34" s="656"/>
      <c r="Y34" s="656"/>
      <c r="Z34" s="656"/>
      <c r="AA34" s="656"/>
    </row>
    <row r="35" spans="3:27">
      <c r="C35" s="656"/>
      <c r="D35" s="656"/>
      <c r="E35" s="656"/>
      <c r="F35" s="656"/>
      <c r="G35" s="656"/>
      <c r="H35" s="656"/>
      <c r="I35" s="656"/>
      <c r="J35" s="656"/>
      <c r="K35" s="656"/>
      <c r="L35" s="656"/>
      <c r="M35" s="656"/>
      <c r="N35" s="656"/>
      <c r="O35" s="656"/>
      <c r="P35" s="656"/>
      <c r="Q35" s="656"/>
      <c r="R35" s="656"/>
      <c r="S35" s="656"/>
      <c r="T35" s="656"/>
      <c r="U35" s="656"/>
      <c r="V35" s="656"/>
      <c r="W35" s="656"/>
      <c r="X35" s="656"/>
      <c r="Y35" s="656"/>
      <c r="Z35" s="656"/>
      <c r="AA35" s="656"/>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E26" sqref="E26"/>
    </sheetView>
  </sheetViews>
  <sheetFormatPr defaultColWidth="9.140625" defaultRowHeight="12.75"/>
  <cols>
    <col min="1" max="1" width="11.85546875" style="399" bestFit="1" customWidth="1"/>
    <col min="2" max="2" width="90.140625" style="399" bestFit="1" customWidth="1"/>
    <col min="3" max="3" width="20.140625" style="399" customWidth="1"/>
    <col min="4" max="4" width="22.140625" style="399" customWidth="1"/>
    <col min="5" max="7" width="17.140625" style="399" customWidth="1"/>
    <col min="8" max="8" width="22.140625" style="399" customWidth="1"/>
    <col min="9" max="10" width="17.140625" style="399" customWidth="1"/>
    <col min="11" max="27" width="22.140625" style="399" customWidth="1"/>
    <col min="28" max="16384" width="9.140625" style="399"/>
  </cols>
  <sheetData>
    <row r="1" spans="1:27" ht="13.5">
      <c r="A1" s="311" t="s">
        <v>30</v>
      </c>
      <c r="B1" s="386" t="str">
        <f>'Info '!C2</f>
        <v>JSC ProCredit Bank</v>
      </c>
    </row>
    <row r="2" spans="1:27">
      <c r="A2" s="311" t="s">
        <v>31</v>
      </c>
      <c r="B2" s="385">
        <f>'1. key ratios'!B2</f>
        <v>45747</v>
      </c>
    </row>
    <row r="3" spans="1:27">
      <c r="A3" s="312" t="s">
        <v>444</v>
      </c>
      <c r="C3" s="401"/>
    </row>
    <row r="4" spans="1:27" ht="13.5" thickBot="1">
      <c r="A4" s="312"/>
      <c r="B4" s="401"/>
      <c r="C4" s="401"/>
    </row>
    <row r="5" spans="1:27" ht="13.5" customHeight="1">
      <c r="A5" s="809" t="s">
        <v>650</v>
      </c>
      <c r="B5" s="810"/>
      <c r="C5" s="818" t="s">
        <v>649</v>
      </c>
      <c r="D5" s="819"/>
      <c r="E5" s="819"/>
      <c r="F5" s="819"/>
      <c r="G5" s="819"/>
      <c r="H5" s="819"/>
      <c r="I5" s="819"/>
      <c r="J5" s="819"/>
      <c r="K5" s="819"/>
      <c r="L5" s="819"/>
      <c r="M5" s="819"/>
      <c r="N5" s="819"/>
      <c r="O5" s="819"/>
      <c r="P5" s="819"/>
      <c r="Q5" s="819"/>
      <c r="R5" s="819"/>
      <c r="S5" s="820"/>
      <c r="T5" s="423"/>
      <c r="U5" s="423"/>
      <c r="V5" s="423"/>
      <c r="W5" s="423"/>
      <c r="X5" s="423"/>
      <c r="Y5" s="423"/>
      <c r="Z5" s="423"/>
      <c r="AA5" s="422"/>
    </row>
    <row r="6" spans="1:27" ht="12" customHeight="1">
      <c r="A6" s="811"/>
      <c r="B6" s="812"/>
      <c r="C6" s="815" t="s">
        <v>64</v>
      </c>
      <c r="D6" s="807" t="s">
        <v>646</v>
      </c>
      <c r="E6" s="807"/>
      <c r="F6" s="807"/>
      <c r="G6" s="807"/>
      <c r="H6" s="807" t="s">
        <v>645</v>
      </c>
      <c r="I6" s="807"/>
      <c r="J6" s="807"/>
      <c r="K6" s="807"/>
      <c r="L6" s="420"/>
      <c r="M6" s="808" t="s">
        <v>644</v>
      </c>
      <c r="N6" s="808"/>
      <c r="O6" s="808"/>
      <c r="P6" s="808"/>
      <c r="Q6" s="808"/>
      <c r="R6" s="808"/>
      <c r="S6" s="817"/>
      <c r="T6" s="423"/>
      <c r="U6" s="796" t="s">
        <v>643</v>
      </c>
      <c r="V6" s="796"/>
      <c r="W6" s="796"/>
      <c r="X6" s="796"/>
      <c r="Y6" s="796"/>
      <c r="Z6" s="796"/>
      <c r="AA6" s="789"/>
    </row>
    <row r="7" spans="1:27" ht="25.5">
      <c r="A7" s="813"/>
      <c r="B7" s="814"/>
      <c r="C7" s="816"/>
      <c r="D7" s="419"/>
      <c r="E7" s="396" t="s">
        <v>434</v>
      </c>
      <c r="F7" s="396" t="s">
        <v>641</v>
      </c>
      <c r="G7" s="398" t="s">
        <v>642</v>
      </c>
      <c r="H7" s="400"/>
      <c r="I7" s="396" t="s">
        <v>434</v>
      </c>
      <c r="J7" s="396" t="s">
        <v>641</v>
      </c>
      <c r="K7" s="398" t="s">
        <v>642</v>
      </c>
      <c r="L7" s="418"/>
      <c r="M7" s="396" t="s">
        <v>434</v>
      </c>
      <c r="N7" s="396" t="s">
        <v>641</v>
      </c>
      <c r="O7" s="396" t="s">
        <v>640</v>
      </c>
      <c r="P7" s="396" t="s">
        <v>639</v>
      </c>
      <c r="Q7" s="396" t="s">
        <v>638</v>
      </c>
      <c r="R7" s="396" t="s">
        <v>637</v>
      </c>
      <c r="S7" s="443" t="s">
        <v>636</v>
      </c>
      <c r="T7" s="442"/>
      <c r="U7" s="396" t="s">
        <v>434</v>
      </c>
      <c r="V7" s="396" t="s">
        <v>641</v>
      </c>
      <c r="W7" s="396" t="s">
        <v>640</v>
      </c>
      <c r="X7" s="396" t="s">
        <v>639</v>
      </c>
      <c r="Y7" s="396" t="s">
        <v>638</v>
      </c>
      <c r="Z7" s="396" t="s">
        <v>637</v>
      </c>
      <c r="AA7" s="396" t="s">
        <v>636</v>
      </c>
    </row>
    <row r="8" spans="1:27" s="626" customFormat="1">
      <c r="A8" s="625">
        <v>1</v>
      </c>
      <c r="B8" s="441" t="s">
        <v>435</v>
      </c>
      <c r="C8" s="636">
        <v>1369729224.7286999</v>
      </c>
      <c r="D8" s="593">
        <v>1285283742.9063001</v>
      </c>
      <c r="E8" s="593">
        <v>3901856.8805</v>
      </c>
      <c r="F8" s="593"/>
      <c r="G8" s="593"/>
      <c r="H8" s="593">
        <v>51795956.787699997</v>
      </c>
      <c r="I8" s="593">
        <v>2610960.9257</v>
      </c>
      <c r="J8" s="593">
        <v>3344484.9218000001</v>
      </c>
      <c r="K8" s="593"/>
      <c r="L8" s="593">
        <v>32344972.907299999</v>
      </c>
      <c r="M8" s="593">
        <v>696119.58270000003</v>
      </c>
      <c r="N8" s="593">
        <v>660684.38379999995</v>
      </c>
      <c r="O8" s="593">
        <v>7820828.8378999997</v>
      </c>
      <c r="P8" s="593">
        <v>2521543.0624000002</v>
      </c>
      <c r="Q8" s="593">
        <v>6428712.9276000001</v>
      </c>
      <c r="R8" s="593">
        <v>4257554.3691999996</v>
      </c>
      <c r="S8" s="637"/>
      <c r="T8" s="638">
        <v>304552.1274</v>
      </c>
      <c r="U8" s="593"/>
      <c r="V8" s="593"/>
      <c r="W8" s="593"/>
      <c r="X8" s="593"/>
      <c r="Y8" s="593"/>
      <c r="Z8" s="593"/>
      <c r="AA8" s="637"/>
    </row>
    <row r="9" spans="1:27">
      <c r="A9" s="434">
        <v>1.1000000000000001</v>
      </c>
      <c r="B9" s="440" t="s">
        <v>445</v>
      </c>
      <c r="C9" s="639">
        <v>1350800419.8871999</v>
      </c>
      <c r="D9" s="589">
        <v>1267671703.865</v>
      </c>
      <c r="E9" s="589">
        <v>3826370.4704999998</v>
      </c>
      <c r="F9" s="589"/>
      <c r="G9" s="589"/>
      <c r="H9" s="589">
        <v>51694717.746799998</v>
      </c>
      <c r="I9" s="589">
        <v>2610960.9257</v>
      </c>
      <c r="J9" s="589">
        <v>3309917.6817999999</v>
      </c>
      <c r="K9" s="589"/>
      <c r="L9" s="589">
        <v>31129446.147999998</v>
      </c>
      <c r="M9" s="589">
        <v>157451.3989</v>
      </c>
      <c r="N9" s="589">
        <v>535628.69090000005</v>
      </c>
      <c r="O9" s="589">
        <v>7695514.0778999999</v>
      </c>
      <c r="P9" s="589">
        <v>2442003.1024000002</v>
      </c>
      <c r="Q9" s="589">
        <v>6428712.9276000001</v>
      </c>
      <c r="R9" s="589">
        <v>4257554.3691999996</v>
      </c>
      <c r="S9" s="640"/>
      <c r="T9" s="641">
        <v>304552.1274</v>
      </c>
      <c r="U9" s="589"/>
      <c r="V9" s="589"/>
      <c r="W9" s="589"/>
      <c r="X9" s="589"/>
      <c r="Y9" s="589"/>
      <c r="Z9" s="589"/>
      <c r="AA9" s="640"/>
    </row>
    <row r="10" spans="1:27">
      <c r="A10" s="438" t="s">
        <v>14</v>
      </c>
      <c r="B10" s="439" t="s">
        <v>446</v>
      </c>
      <c r="C10" s="642">
        <v>1295753401.4814</v>
      </c>
      <c r="D10" s="589">
        <v>1214074754.0662</v>
      </c>
      <c r="E10" s="589">
        <v>3260760.2404999998</v>
      </c>
      <c r="F10" s="589"/>
      <c r="G10" s="589"/>
      <c r="H10" s="589">
        <v>50393962.6998</v>
      </c>
      <c r="I10" s="589">
        <v>2561816.6757</v>
      </c>
      <c r="J10" s="589">
        <v>3309917.6817999999</v>
      </c>
      <c r="K10" s="589"/>
      <c r="L10" s="589">
        <v>30980132.588</v>
      </c>
      <c r="M10" s="589">
        <v>113037.9789</v>
      </c>
      <c r="N10" s="589">
        <v>535628.69090000005</v>
      </c>
      <c r="O10" s="589">
        <v>7590613.9379000003</v>
      </c>
      <c r="P10" s="589">
        <v>2442003.1024000002</v>
      </c>
      <c r="Q10" s="589">
        <v>6428712.9276000001</v>
      </c>
      <c r="R10" s="589">
        <v>4257554.3691999996</v>
      </c>
      <c r="S10" s="640"/>
      <c r="T10" s="641">
        <v>304552.1274</v>
      </c>
      <c r="U10" s="589"/>
      <c r="V10" s="589"/>
      <c r="W10" s="589"/>
      <c r="X10" s="589"/>
      <c r="Y10" s="589"/>
      <c r="Z10" s="589"/>
      <c r="AA10" s="640"/>
    </row>
    <row r="11" spans="1:27">
      <c r="A11" s="436" t="s">
        <v>447</v>
      </c>
      <c r="B11" s="437" t="s">
        <v>448</v>
      </c>
      <c r="C11" s="643">
        <v>623783335.96679997</v>
      </c>
      <c r="D11" s="589">
        <v>586336086.36749995</v>
      </c>
      <c r="E11" s="589">
        <v>1077575.7464999999</v>
      </c>
      <c r="F11" s="589"/>
      <c r="G11" s="589"/>
      <c r="H11" s="589">
        <v>25857482.294199999</v>
      </c>
      <c r="I11" s="589">
        <v>1008633.7385</v>
      </c>
      <c r="J11" s="589">
        <v>394022.34279999998</v>
      </c>
      <c r="K11" s="589"/>
      <c r="L11" s="589">
        <v>11285215.1777</v>
      </c>
      <c r="M11" s="589">
        <v>113037.9789</v>
      </c>
      <c r="N11" s="589">
        <v>53916.176800000001</v>
      </c>
      <c r="O11" s="589">
        <v>1664030.2083000001</v>
      </c>
      <c r="P11" s="589"/>
      <c r="Q11" s="589">
        <v>1496287.7211</v>
      </c>
      <c r="R11" s="589"/>
      <c r="S11" s="640"/>
      <c r="T11" s="641">
        <v>304552.1274</v>
      </c>
      <c r="U11" s="589"/>
      <c r="V11" s="589"/>
      <c r="W11" s="589"/>
      <c r="X11" s="589"/>
      <c r="Y11" s="589"/>
      <c r="Z11" s="589"/>
      <c r="AA11" s="640"/>
    </row>
    <row r="12" spans="1:27">
      <c r="A12" s="436" t="s">
        <v>449</v>
      </c>
      <c r="B12" s="437" t="s">
        <v>450</v>
      </c>
      <c r="C12" s="643">
        <v>166100687.68259999</v>
      </c>
      <c r="D12" s="589">
        <v>162354990.23480001</v>
      </c>
      <c r="E12" s="589">
        <v>505599.35</v>
      </c>
      <c r="F12" s="589"/>
      <c r="G12" s="589"/>
      <c r="H12" s="589">
        <v>3263984.9336999999</v>
      </c>
      <c r="I12" s="589">
        <v>582163.83719999995</v>
      </c>
      <c r="J12" s="589">
        <v>82195.100000000006</v>
      </c>
      <c r="K12" s="589"/>
      <c r="L12" s="589">
        <v>481712.51409999997</v>
      </c>
      <c r="M12" s="589"/>
      <c r="N12" s="589">
        <v>481712.51409999997</v>
      </c>
      <c r="O12" s="589"/>
      <c r="P12" s="589"/>
      <c r="Q12" s="589"/>
      <c r="R12" s="589"/>
      <c r="S12" s="640"/>
      <c r="T12" s="641"/>
      <c r="U12" s="589"/>
      <c r="V12" s="589"/>
      <c r="W12" s="589"/>
      <c r="X12" s="589"/>
      <c r="Y12" s="589"/>
      <c r="Z12" s="589"/>
      <c r="AA12" s="640"/>
    </row>
    <row r="13" spans="1:27">
      <c r="A13" s="436" t="s">
        <v>451</v>
      </c>
      <c r="B13" s="437" t="s">
        <v>452</v>
      </c>
      <c r="C13" s="643">
        <v>198996604.2094</v>
      </c>
      <c r="D13" s="589">
        <v>187479609.211</v>
      </c>
      <c r="E13" s="589"/>
      <c r="F13" s="589"/>
      <c r="G13" s="589"/>
      <c r="H13" s="589">
        <v>11516994.998400001</v>
      </c>
      <c r="I13" s="589"/>
      <c r="J13" s="589"/>
      <c r="K13" s="589"/>
      <c r="L13" s="589"/>
      <c r="M13" s="589"/>
      <c r="N13" s="589"/>
      <c r="O13" s="589"/>
      <c r="P13" s="589"/>
      <c r="Q13" s="589"/>
      <c r="R13" s="589"/>
      <c r="S13" s="640"/>
      <c r="T13" s="641"/>
      <c r="U13" s="589"/>
      <c r="V13" s="589"/>
      <c r="W13" s="589"/>
      <c r="X13" s="589"/>
      <c r="Y13" s="589"/>
      <c r="Z13" s="589"/>
      <c r="AA13" s="640"/>
    </row>
    <row r="14" spans="1:27">
      <c r="A14" s="436" t="s">
        <v>453</v>
      </c>
      <c r="B14" s="437" t="s">
        <v>454</v>
      </c>
      <c r="C14" s="643">
        <v>306872773.62260002</v>
      </c>
      <c r="D14" s="589">
        <v>277904068.2529</v>
      </c>
      <c r="E14" s="589">
        <v>1677585.1440000001</v>
      </c>
      <c r="F14" s="589"/>
      <c r="G14" s="589"/>
      <c r="H14" s="589">
        <v>9755500.4735000003</v>
      </c>
      <c r="I14" s="589">
        <v>971019.1</v>
      </c>
      <c r="J14" s="589">
        <v>2833700.2390000001</v>
      </c>
      <c r="K14" s="589"/>
      <c r="L14" s="589">
        <v>19213204.896200001</v>
      </c>
      <c r="M14" s="589"/>
      <c r="N14" s="589"/>
      <c r="O14" s="589">
        <v>5926583.7296000002</v>
      </c>
      <c r="P14" s="589">
        <v>2442003.1024000002</v>
      </c>
      <c r="Q14" s="589">
        <v>4932425.2065000003</v>
      </c>
      <c r="R14" s="589">
        <v>4257554.3691999996</v>
      </c>
      <c r="S14" s="640"/>
      <c r="T14" s="641"/>
      <c r="U14" s="589"/>
      <c r="V14" s="589"/>
      <c r="W14" s="589"/>
      <c r="X14" s="589"/>
      <c r="Y14" s="589"/>
      <c r="Z14" s="589"/>
      <c r="AA14" s="640"/>
    </row>
    <row r="15" spans="1:27">
      <c r="A15" s="435">
        <v>1.2</v>
      </c>
      <c r="B15" s="433" t="s">
        <v>648</v>
      </c>
      <c r="C15" s="639">
        <v>26591888.080499999</v>
      </c>
      <c r="D15" s="589">
        <v>4107758.8396999999</v>
      </c>
      <c r="E15" s="589">
        <v>14893.411400000001</v>
      </c>
      <c r="F15" s="589"/>
      <c r="G15" s="589"/>
      <c r="H15" s="589">
        <v>1185215.7830999999</v>
      </c>
      <c r="I15" s="589">
        <v>156904.8707</v>
      </c>
      <c r="J15" s="589">
        <v>158404.41399999999</v>
      </c>
      <c r="K15" s="589"/>
      <c r="L15" s="589">
        <v>20994361.3303</v>
      </c>
      <c r="M15" s="589">
        <v>43875.4015</v>
      </c>
      <c r="N15" s="589">
        <v>198335.69219999999</v>
      </c>
      <c r="O15" s="589">
        <v>3838525.1974999998</v>
      </c>
      <c r="P15" s="589">
        <v>2413780.3657</v>
      </c>
      <c r="Q15" s="589">
        <v>5754179.2251000004</v>
      </c>
      <c r="R15" s="589">
        <v>4298695.6220000004</v>
      </c>
      <c r="S15" s="640"/>
      <c r="T15" s="641">
        <v>304552.1274</v>
      </c>
      <c r="U15" s="589"/>
      <c r="V15" s="589"/>
      <c r="W15" s="589"/>
      <c r="X15" s="589"/>
      <c r="Y15" s="589"/>
      <c r="Z15" s="589"/>
      <c r="AA15" s="640"/>
    </row>
    <row r="16" spans="1:27">
      <c r="A16" s="434">
        <v>1.3</v>
      </c>
      <c r="B16" s="433" t="s">
        <v>493</v>
      </c>
      <c r="C16" s="644"/>
      <c r="D16" s="645"/>
      <c r="E16" s="645"/>
      <c r="F16" s="645"/>
      <c r="G16" s="645"/>
      <c r="H16" s="645"/>
      <c r="I16" s="645"/>
      <c r="J16" s="645"/>
      <c r="K16" s="645"/>
      <c r="L16" s="645"/>
      <c r="M16" s="645"/>
      <c r="N16" s="645"/>
      <c r="O16" s="645"/>
      <c r="P16" s="645"/>
      <c r="Q16" s="645"/>
      <c r="R16" s="645"/>
      <c r="S16" s="646"/>
      <c r="T16" s="647"/>
      <c r="U16" s="645"/>
      <c r="V16" s="645"/>
      <c r="W16" s="645"/>
      <c r="X16" s="645"/>
      <c r="Y16" s="645"/>
      <c r="Z16" s="645"/>
      <c r="AA16" s="646"/>
    </row>
    <row r="17" spans="1:27">
      <c r="A17" s="430" t="s">
        <v>455</v>
      </c>
      <c r="B17" s="432" t="s">
        <v>456</v>
      </c>
      <c r="C17" s="648">
        <v>1291708829.0299001</v>
      </c>
      <c r="D17" s="589">
        <v>1216356813.7758002</v>
      </c>
      <c r="E17" s="589">
        <v>2835381.4832000001</v>
      </c>
      <c r="F17" s="589"/>
      <c r="G17" s="589"/>
      <c r="H17" s="589">
        <v>49928746.988899998</v>
      </c>
      <c r="I17" s="589">
        <v>2457815.0690000001</v>
      </c>
      <c r="J17" s="589">
        <v>3228984.9221999999</v>
      </c>
      <c r="K17" s="589"/>
      <c r="L17" s="589">
        <v>25118716.137800001</v>
      </c>
      <c r="M17" s="589">
        <v>139201.93890000001</v>
      </c>
      <c r="N17" s="589">
        <v>517651.29479999997</v>
      </c>
      <c r="O17" s="589">
        <v>7335549.3848999999</v>
      </c>
      <c r="P17" s="589">
        <v>1765434.7863</v>
      </c>
      <c r="Q17" s="589">
        <v>3347198.4780000001</v>
      </c>
      <c r="R17" s="589">
        <v>3904260.3</v>
      </c>
      <c r="S17" s="640"/>
      <c r="T17" s="641">
        <v>304552.1274</v>
      </c>
      <c r="U17" s="589"/>
      <c r="V17" s="589"/>
      <c r="W17" s="589"/>
      <c r="X17" s="589"/>
      <c r="Y17" s="589"/>
      <c r="Z17" s="589"/>
      <c r="AA17" s="640"/>
    </row>
    <row r="18" spans="1:27">
      <c r="A18" s="428" t="s">
        <v>457</v>
      </c>
      <c r="B18" s="429" t="s">
        <v>458</v>
      </c>
      <c r="C18" s="649">
        <v>1177003051.8376999</v>
      </c>
      <c r="D18" s="589">
        <v>1109555624.5901</v>
      </c>
      <c r="E18" s="589">
        <v>2369246.7752999999</v>
      </c>
      <c r="F18" s="589"/>
      <c r="G18" s="589"/>
      <c r="H18" s="589">
        <v>45938713.944300003</v>
      </c>
      <c r="I18" s="589">
        <v>1841890.4435000001</v>
      </c>
      <c r="J18" s="589">
        <v>3228984.9221999999</v>
      </c>
      <c r="K18" s="589"/>
      <c r="L18" s="589">
        <v>21204161.175900001</v>
      </c>
      <c r="M18" s="589">
        <v>113037.9789</v>
      </c>
      <c r="N18" s="589">
        <v>517651.29479999997</v>
      </c>
      <c r="O18" s="589">
        <v>1864119.0007</v>
      </c>
      <c r="P18" s="589">
        <v>1779138.2577</v>
      </c>
      <c r="Q18" s="589">
        <v>3757609.2404</v>
      </c>
      <c r="R18" s="589">
        <v>3904260.3</v>
      </c>
      <c r="S18" s="640"/>
      <c r="T18" s="641">
        <v>304552.1274</v>
      </c>
      <c r="U18" s="589"/>
      <c r="V18" s="589"/>
      <c r="W18" s="589"/>
      <c r="X18" s="589"/>
      <c r="Y18" s="589"/>
      <c r="Z18" s="589"/>
      <c r="AA18" s="640"/>
    </row>
    <row r="19" spans="1:27">
      <c r="A19" s="430" t="s">
        <v>459</v>
      </c>
      <c r="B19" s="431" t="s">
        <v>460</v>
      </c>
      <c r="C19" s="650">
        <v>1240253477.8722</v>
      </c>
      <c r="D19" s="589">
        <v>1171120687.2506001</v>
      </c>
      <c r="E19" s="589">
        <v>851098.83360000001</v>
      </c>
      <c r="F19" s="589"/>
      <c r="G19" s="589"/>
      <c r="H19" s="589">
        <v>48485215.348099999</v>
      </c>
      <c r="I19" s="589">
        <v>2412853.1782</v>
      </c>
      <c r="J19" s="589">
        <v>484394.49849999999</v>
      </c>
      <c r="K19" s="589"/>
      <c r="L19" s="589">
        <v>20647575.273499999</v>
      </c>
      <c r="M19" s="589">
        <v>556919.0797</v>
      </c>
      <c r="N19" s="589">
        <v>353229.42920000001</v>
      </c>
      <c r="O19" s="589">
        <v>3904164.4523</v>
      </c>
      <c r="P19" s="589">
        <v>0</v>
      </c>
      <c r="Q19" s="589">
        <v>1780751.3792999999</v>
      </c>
      <c r="R19" s="589">
        <v>0</v>
      </c>
      <c r="S19" s="640"/>
      <c r="T19" s="641"/>
      <c r="U19" s="589"/>
      <c r="V19" s="589"/>
      <c r="W19" s="589"/>
      <c r="X19" s="589"/>
      <c r="Y19" s="589"/>
      <c r="Z19" s="589"/>
      <c r="AA19" s="640"/>
    </row>
    <row r="20" spans="1:27">
      <c r="A20" s="428" t="s">
        <v>461</v>
      </c>
      <c r="B20" s="429" t="s">
        <v>458</v>
      </c>
      <c r="C20" s="649">
        <v>1100435990.2299001</v>
      </c>
      <c r="D20" s="589">
        <v>1036299336.9548</v>
      </c>
      <c r="E20" s="589">
        <v>808586.36690000002</v>
      </c>
      <c r="F20" s="589"/>
      <c r="G20" s="589"/>
      <c r="H20" s="589">
        <v>43448556.213100001</v>
      </c>
      <c r="I20" s="589">
        <v>2106717.7596</v>
      </c>
      <c r="J20" s="589">
        <v>446681.47850000003</v>
      </c>
      <c r="K20" s="589"/>
      <c r="L20" s="589">
        <v>20688097.061999999</v>
      </c>
      <c r="M20" s="589">
        <v>556919.0797</v>
      </c>
      <c r="N20" s="589">
        <v>353229.42920000001</v>
      </c>
      <c r="O20" s="589">
        <v>2165164.9183999998</v>
      </c>
      <c r="P20" s="589">
        <v>0</v>
      </c>
      <c r="Q20" s="589">
        <v>1954824.1788999999</v>
      </c>
      <c r="R20" s="589">
        <v>0</v>
      </c>
      <c r="S20" s="640"/>
      <c r="T20" s="641"/>
      <c r="U20" s="589"/>
      <c r="V20" s="589"/>
      <c r="W20" s="589"/>
      <c r="X20" s="589"/>
      <c r="Y20" s="589"/>
      <c r="Z20" s="589"/>
      <c r="AA20" s="640"/>
    </row>
    <row r="21" spans="1:27">
      <c r="A21" s="427">
        <v>1.4</v>
      </c>
      <c r="B21" s="426" t="s">
        <v>462</v>
      </c>
      <c r="C21" s="651">
        <v>25388577.290000003</v>
      </c>
      <c r="D21" s="589">
        <v>24810080.23</v>
      </c>
      <c r="E21" s="589">
        <v>428861.94</v>
      </c>
      <c r="F21" s="589"/>
      <c r="G21" s="589"/>
      <c r="H21" s="589">
        <v>552333.1</v>
      </c>
      <c r="I21" s="589">
        <v>291333.09999999998</v>
      </c>
      <c r="J21" s="589"/>
      <c r="K21" s="589"/>
      <c r="L21" s="589">
        <v>26163.96</v>
      </c>
      <c r="M21" s="589">
        <v>26163.96</v>
      </c>
      <c r="N21" s="589"/>
      <c r="O21" s="589"/>
      <c r="P21" s="589"/>
      <c r="Q21" s="589"/>
      <c r="R21" s="589"/>
      <c r="S21" s="640"/>
      <c r="T21" s="641"/>
      <c r="U21" s="589"/>
      <c r="V21" s="589"/>
      <c r="W21" s="589"/>
      <c r="X21" s="589"/>
      <c r="Y21" s="589"/>
      <c r="Z21" s="589"/>
      <c r="AA21" s="640"/>
    </row>
    <row r="22" spans="1:27" ht="13.5" thickBot="1">
      <c r="A22" s="425">
        <v>1.5</v>
      </c>
      <c r="B22" s="424" t="s">
        <v>463</v>
      </c>
      <c r="C22" s="652">
        <v>34353347.395800002</v>
      </c>
      <c r="D22" s="653">
        <v>31984435.205800001</v>
      </c>
      <c r="E22" s="653"/>
      <c r="F22" s="653"/>
      <c r="G22" s="653"/>
      <c r="H22" s="653">
        <v>2368912.19</v>
      </c>
      <c r="I22" s="653">
        <v>356909.7</v>
      </c>
      <c r="J22" s="653"/>
      <c r="K22" s="653"/>
      <c r="L22" s="653"/>
      <c r="M22" s="653"/>
      <c r="N22" s="653"/>
      <c r="O22" s="653"/>
      <c r="P22" s="653"/>
      <c r="Q22" s="653"/>
      <c r="R22" s="653"/>
      <c r="S22" s="654"/>
      <c r="T22" s="655"/>
      <c r="U22" s="653"/>
      <c r="V22" s="653"/>
      <c r="W22" s="653"/>
      <c r="X22" s="653"/>
      <c r="Y22" s="653"/>
      <c r="Z22" s="653"/>
      <c r="AA22" s="654"/>
    </row>
    <row r="23" spans="1:27">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5" zoomScale="80" zoomScaleNormal="80" workbookViewId="0">
      <selection activeCell="M49" sqref="M49"/>
    </sheetView>
  </sheetViews>
  <sheetFormatPr defaultColWidth="8.85546875" defaultRowHeight="15"/>
  <cols>
    <col min="1" max="1" width="8.85546875" style="532"/>
    <col min="2" max="2" width="69.140625" style="533" customWidth="1"/>
    <col min="3" max="3" width="13.42578125" style="501" bestFit="1" customWidth="1"/>
    <col min="4" max="5" width="15.140625" style="501" bestFit="1" customWidth="1"/>
    <col min="6" max="6" width="13.42578125" style="501" bestFit="1" customWidth="1"/>
    <col min="7" max="8" width="15.140625" style="501" bestFit="1" customWidth="1"/>
    <col min="9" max="16384" width="8.85546875" style="501"/>
  </cols>
  <sheetData>
    <row r="1" spans="1:8">
      <c r="A1" s="136" t="s">
        <v>30</v>
      </c>
      <c r="B1" s="500" t="str">
        <f>'Info '!C2</f>
        <v>JSC ProCredit Bank</v>
      </c>
      <c r="C1" s="500"/>
    </row>
    <row r="2" spans="1:8">
      <c r="A2" s="136" t="s">
        <v>31</v>
      </c>
      <c r="B2" s="502">
        <f>'1. key ratios'!B2</f>
        <v>45747</v>
      </c>
      <c r="C2" s="500"/>
    </row>
    <row r="3" spans="1:8">
      <c r="A3" s="136"/>
      <c r="B3" s="500"/>
      <c r="C3" s="500"/>
    </row>
    <row r="4" spans="1:8" ht="21" customHeight="1">
      <c r="A4" s="711" t="s">
        <v>6</v>
      </c>
      <c r="B4" s="712" t="s">
        <v>519</v>
      </c>
      <c r="C4" s="714" t="s">
        <v>520</v>
      </c>
      <c r="D4" s="714"/>
      <c r="E4" s="714"/>
      <c r="F4" s="714" t="s">
        <v>521</v>
      </c>
      <c r="G4" s="714"/>
      <c r="H4" s="715"/>
    </row>
    <row r="5" spans="1:8" ht="21" customHeight="1">
      <c r="A5" s="711"/>
      <c r="B5" s="713"/>
      <c r="C5" s="503" t="s">
        <v>32</v>
      </c>
      <c r="D5" s="503" t="s">
        <v>33</v>
      </c>
      <c r="E5" s="503" t="s">
        <v>34</v>
      </c>
      <c r="F5" s="503" t="s">
        <v>32</v>
      </c>
      <c r="G5" s="503" t="s">
        <v>33</v>
      </c>
      <c r="H5" s="503" t="s">
        <v>34</v>
      </c>
    </row>
    <row r="6" spans="1:8" ht="26.45" customHeight="1">
      <c r="A6" s="711"/>
      <c r="B6" s="504" t="s">
        <v>522</v>
      </c>
      <c r="C6" s="716"/>
      <c r="D6" s="717"/>
      <c r="E6" s="717"/>
      <c r="F6" s="717"/>
      <c r="G6" s="717"/>
      <c r="H6" s="718"/>
    </row>
    <row r="7" spans="1:8" ht="23.1" customHeight="1">
      <c r="A7" s="505">
        <v>1</v>
      </c>
      <c r="B7" s="506" t="s">
        <v>523</v>
      </c>
      <c r="C7" s="678">
        <v>59870866.290000007</v>
      </c>
      <c r="D7" s="678">
        <v>374066215.68327397</v>
      </c>
      <c r="E7" s="679">
        <v>433937081.97327399</v>
      </c>
      <c r="F7" s="678">
        <v>101029816.06</v>
      </c>
      <c r="G7" s="678">
        <v>317907847.65839994</v>
      </c>
      <c r="H7" s="679">
        <v>418937663.71839994</v>
      </c>
    </row>
    <row r="8" spans="1:8">
      <c r="A8" s="505">
        <v>1.1000000000000001</v>
      </c>
      <c r="B8" s="507" t="s">
        <v>524</v>
      </c>
      <c r="C8" s="678">
        <v>16425293.950000001</v>
      </c>
      <c r="D8" s="678">
        <v>37053211.852299988</v>
      </c>
      <c r="E8" s="679">
        <v>53478505.802299991</v>
      </c>
      <c r="F8" s="678">
        <v>20116725.140000001</v>
      </c>
      <c r="G8" s="678">
        <v>25432760.377900004</v>
      </c>
      <c r="H8" s="679">
        <v>45549485.517900005</v>
      </c>
    </row>
    <row r="9" spans="1:8">
      <c r="A9" s="505">
        <v>1.2</v>
      </c>
      <c r="B9" s="507" t="s">
        <v>525</v>
      </c>
      <c r="C9" s="678">
        <v>13309079.860000001</v>
      </c>
      <c r="D9" s="678">
        <v>252563235.06235197</v>
      </c>
      <c r="E9" s="679">
        <v>265872314.92235199</v>
      </c>
      <c r="F9" s="678">
        <v>45448178.07</v>
      </c>
      <c r="G9" s="678">
        <v>171450482.01959997</v>
      </c>
      <c r="H9" s="679">
        <v>216898660.08959997</v>
      </c>
    </row>
    <row r="10" spans="1:8">
      <c r="A10" s="505">
        <v>1.3</v>
      </c>
      <c r="B10" s="507" t="s">
        <v>526</v>
      </c>
      <c r="C10" s="678">
        <v>30136492.480000004</v>
      </c>
      <c r="D10" s="678">
        <v>84449768.768621966</v>
      </c>
      <c r="E10" s="679">
        <v>114586261.24862197</v>
      </c>
      <c r="F10" s="678">
        <v>35464912.850000001</v>
      </c>
      <c r="G10" s="678">
        <v>121024605.26089999</v>
      </c>
      <c r="H10" s="679">
        <v>156489518.11089998</v>
      </c>
    </row>
    <row r="11" spans="1:8">
      <c r="A11" s="505">
        <v>2</v>
      </c>
      <c r="B11" s="508" t="s">
        <v>527</v>
      </c>
      <c r="C11" s="678"/>
      <c r="D11" s="678"/>
      <c r="E11" s="679">
        <v>0</v>
      </c>
      <c r="F11" s="678">
        <v>1855.29</v>
      </c>
      <c r="G11" s="678">
        <v>0</v>
      </c>
      <c r="H11" s="679">
        <v>1855.29</v>
      </c>
    </row>
    <row r="12" spans="1:8">
      <c r="A12" s="505">
        <v>2.1</v>
      </c>
      <c r="B12" s="509" t="s">
        <v>528</v>
      </c>
      <c r="C12" s="678"/>
      <c r="D12" s="678"/>
      <c r="E12" s="679">
        <v>0</v>
      </c>
      <c r="F12" s="678">
        <v>1855.29</v>
      </c>
      <c r="G12" s="678">
        <v>0</v>
      </c>
      <c r="H12" s="679">
        <v>1855.29</v>
      </c>
    </row>
    <row r="13" spans="1:8" ht="26.45" customHeight="1">
      <c r="A13" s="505">
        <v>3</v>
      </c>
      <c r="B13" s="510" t="s">
        <v>529</v>
      </c>
      <c r="C13" s="678"/>
      <c r="D13" s="678"/>
      <c r="E13" s="679">
        <v>0</v>
      </c>
      <c r="F13" s="678">
        <v>0</v>
      </c>
      <c r="G13" s="678">
        <v>0</v>
      </c>
      <c r="H13" s="679">
        <v>0</v>
      </c>
    </row>
    <row r="14" spans="1:8" ht="26.45" customHeight="1">
      <c r="A14" s="505">
        <v>4</v>
      </c>
      <c r="B14" s="511" t="s">
        <v>530</v>
      </c>
      <c r="C14" s="678"/>
      <c r="D14" s="678"/>
      <c r="E14" s="679">
        <v>0</v>
      </c>
      <c r="F14" s="678">
        <v>0</v>
      </c>
      <c r="G14" s="678">
        <v>0</v>
      </c>
      <c r="H14" s="679">
        <v>0</v>
      </c>
    </row>
    <row r="15" spans="1:8" ht="24.6" customHeight="1">
      <c r="A15" s="505">
        <v>5</v>
      </c>
      <c r="B15" s="512" t="s">
        <v>531</v>
      </c>
      <c r="C15" s="680">
        <v>139527.79999999999</v>
      </c>
      <c r="D15" s="680">
        <v>0</v>
      </c>
      <c r="E15" s="681">
        <v>139527.79999999999</v>
      </c>
      <c r="F15" s="680">
        <v>139527.79999999999</v>
      </c>
      <c r="G15" s="680">
        <v>0</v>
      </c>
      <c r="H15" s="681">
        <v>139527.79999999999</v>
      </c>
    </row>
    <row r="16" spans="1:8">
      <c r="A16" s="505">
        <v>5.0999999999999996</v>
      </c>
      <c r="B16" s="513" t="s">
        <v>532</v>
      </c>
      <c r="C16" s="678">
        <v>139527.79999999999</v>
      </c>
      <c r="D16" s="678"/>
      <c r="E16" s="679">
        <v>139527.79999999999</v>
      </c>
      <c r="F16" s="678">
        <v>139527.79999999999</v>
      </c>
      <c r="G16" s="678">
        <v>0</v>
      </c>
      <c r="H16" s="679">
        <v>139527.79999999999</v>
      </c>
    </row>
    <row r="17" spans="1:8">
      <c r="A17" s="505">
        <v>5.2</v>
      </c>
      <c r="B17" s="513" t="s">
        <v>533</v>
      </c>
      <c r="C17" s="678"/>
      <c r="D17" s="678"/>
      <c r="E17" s="679">
        <v>0</v>
      </c>
      <c r="F17" s="678">
        <v>0</v>
      </c>
      <c r="G17" s="678">
        <v>0</v>
      </c>
      <c r="H17" s="679">
        <v>0</v>
      </c>
    </row>
    <row r="18" spans="1:8">
      <c r="A18" s="505">
        <v>5.3</v>
      </c>
      <c r="B18" s="514" t="s">
        <v>534</v>
      </c>
      <c r="C18" s="678"/>
      <c r="D18" s="678"/>
      <c r="E18" s="679">
        <v>0</v>
      </c>
      <c r="F18" s="678">
        <v>0</v>
      </c>
      <c r="G18" s="678">
        <v>0</v>
      </c>
      <c r="H18" s="679">
        <v>0</v>
      </c>
    </row>
    <row r="19" spans="1:8">
      <c r="A19" s="505">
        <v>6</v>
      </c>
      <c r="B19" s="510" t="s">
        <v>535</v>
      </c>
      <c r="C19" s="678">
        <v>569180207.13890004</v>
      </c>
      <c r="D19" s="678">
        <v>880371206.39613891</v>
      </c>
      <c r="E19" s="679">
        <v>1449551413.5350389</v>
      </c>
      <c r="F19" s="678">
        <v>533006787.01386434</v>
      </c>
      <c r="G19" s="678">
        <v>823999235.34399879</v>
      </c>
      <c r="H19" s="679">
        <v>1357006022.3578632</v>
      </c>
    </row>
    <row r="20" spans="1:8">
      <c r="A20" s="505">
        <v>6.1</v>
      </c>
      <c r="B20" s="513" t="s">
        <v>533</v>
      </c>
      <c r="C20" s="678">
        <v>102497576.79000002</v>
      </c>
      <c r="D20" s="678"/>
      <c r="E20" s="679">
        <v>102497576.79000002</v>
      </c>
      <c r="F20" s="678">
        <v>147868501.19</v>
      </c>
      <c r="G20" s="678">
        <v>0</v>
      </c>
      <c r="H20" s="679">
        <v>147868501.19</v>
      </c>
    </row>
    <row r="21" spans="1:8">
      <c r="A21" s="505">
        <v>6.2</v>
      </c>
      <c r="B21" s="514" t="s">
        <v>534</v>
      </c>
      <c r="C21" s="678">
        <v>466682630.34889996</v>
      </c>
      <c r="D21" s="678">
        <v>880371206.39613891</v>
      </c>
      <c r="E21" s="679">
        <v>1347053836.745039</v>
      </c>
      <c r="F21" s="678">
        <v>385138285.82386434</v>
      </c>
      <c r="G21" s="678">
        <v>823999235.34399879</v>
      </c>
      <c r="H21" s="679">
        <v>1209137521.1678631</v>
      </c>
    </row>
    <row r="22" spans="1:8">
      <c r="A22" s="505">
        <v>7</v>
      </c>
      <c r="B22" s="508" t="s">
        <v>536</v>
      </c>
      <c r="C22" s="678">
        <v>9500057.0999999996</v>
      </c>
      <c r="D22" s="678"/>
      <c r="E22" s="679">
        <v>9500057.0999999996</v>
      </c>
      <c r="F22" s="678">
        <v>8936412.0700000003</v>
      </c>
      <c r="G22" s="678">
        <v>0</v>
      </c>
      <c r="H22" s="679">
        <v>8936412.0700000003</v>
      </c>
    </row>
    <row r="23" spans="1:8">
      <c r="A23" s="505">
        <v>8</v>
      </c>
      <c r="B23" s="515" t="s">
        <v>537</v>
      </c>
      <c r="C23" s="678"/>
      <c r="D23" s="678"/>
      <c r="E23" s="679">
        <v>0</v>
      </c>
      <c r="F23" s="678">
        <v>0</v>
      </c>
      <c r="G23" s="678">
        <v>0</v>
      </c>
      <c r="H23" s="679">
        <v>0</v>
      </c>
    </row>
    <row r="24" spans="1:8">
      <c r="A24" s="505">
        <v>9</v>
      </c>
      <c r="B24" s="511" t="s">
        <v>538</v>
      </c>
      <c r="C24" s="678">
        <v>48426676.019999996</v>
      </c>
      <c r="D24" s="678">
        <v>0</v>
      </c>
      <c r="E24" s="679">
        <v>48426676.019999996</v>
      </c>
      <c r="F24" s="678">
        <v>44869880.32</v>
      </c>
      <c r="G24" s="678">
        <v>0</v>
      </c>
      <c r="H24" s="679">
        <v>44869880.32</v>
      </c>
    </row>
    <row r="25" spans="1:8">
      <c r="A25" s="505">
        <v>9.1</v>
      </c>
      <c r="B25" s="513" t="s">
        <v>539</v>
      </c>
      <c r="C25" s="678">
        <v>44330691.749999993</v>
      </c>
      <c r="D25" s="678"/>
      <c r="E25" s="679">
        <v>44330691.749999993</v>
      </c>
      <c r="F25" s="678">
        <v>40631809.810000002</v>
      </c>
      <c r="G25" s="678">
        <v>0</v>
      </c>
      <c r="H25" s="679">
        <v>40631809.810000002</v>
      </c>
    </row>
    <row r="26" spans="1:8">
      <c r="A26" s="505">
        <v>9.1999999999999993</v>
      </c>
      <c r="B26" s="513" t="s">
        <v>540</v>
      </c>
      <c r="C26" s="678">
        <v>4095984.2699999996</v>
      </c>
      <c r="D26" s="678"/>
      <c r="E26" s="679">
        <v>4095984.2699999996</v>
      </c>
      <c r="F26" s="678">
        <v>4238070.51</v>
      </c>
      <c r="G26" s="678">
        <v>0</v>
      </c>
      <c r="H26" s="679">
        <v>4238070.51</v>
      </c>
    </row>
    <row r="27" spans="1:8">
      <c r="A27" s="505">
        <v>10</v>
      </c>
      <c r="B27" s="511" t="s">
        <v>541</v>
      </c>
      <c r="C27" s="678">
        <v>1951083.0600000005</v>
      </c>
      <c r="D27" s="678">
        <v>0</v>
      </c>
      <c r="E27" s="679">
        <v>1951083.0600000005</v>
      </c>
      <c r="F27" s="678">
        <v>2003810.1899999997</v>
      </c>
      <c r="G27" s="678">
        <v>0</v>
      </c>
      <c r="H27" s="679">
        <v>2003810.1899999997</v>
      </c>
    </row>
    <row r="28" spans="1:8">
      <c r="A28" s="505">
        <v>10.1</v>
      </c>
      <c r="B28" s="513" t="s">
        <v>542</v>
      </c>
      <c r="C28" s="678"/>
      <c r="D28" s="678"/>
      <c r="E28" s="679">
        <v>0</v>
      </c>
      <c r="F28" s="678">
        <v>0</v>
      </c>
      <c r="G28" s="678">
        <v>0</v>
      </c>
      <c r="H28" s="679">
        <v>0</v>
      </c>
    </row>
    <row r="29" spans="1:8">
      <c r="A29" s="505">
        <v>10.199999999999999</v>
      </c>
      <c r="B29" s="513" t="s">
        <v>543</v>
      </c>
      <c r="C29" s="678">
        <v>1951083.0600000005</v>
      </c>
      <c r="D29" s="678"/>
      <c r="E29" s="679">
        <v>1951083.0600000005</v>
      </c>
      <c r="F29" s="678">
        <v>2003810.1899999997</v>
      </c>
      <c r="G29" s="678">
        <v>0</v>
      </c>
      <c r="H29" s="679">
        <v>2003810.1899999997</v>
      </c>
    </row>
    <row r="30" spans="1:8">
      <c r="A30" s="505">
        <v>11</v>
      </c>
      <c r="B30" s="511" t="s">
        <v>544</v>
      </c>
      <c r="C30" s="678">
        <v>3549808.5199999996</v>
      </c>
      <c r="D30" s="678">
        <v>0</v>
      </c>
      <c r="E30" s="679">
        <v>3549808.5199999996</v>
      </c>
      <c r="F30" s="678">
        <v>0</v>
      </c>
      <c r="G30" s="678">
        <v>0</v>
      </c>
      <c r="H30" s="679">
        <v>0</v>
      </c>
    </row>
    <row r="31" spans="1:8">
      <c r="A31" s="505">
        <v>11.1</v>
      </c>
      <c r="B31" s="513" t="s">
        <v>545</v>
      </c>
      <c r="C31" s="678">
        <v>3549808.5199999996</v>
      </c>
      <c r="D31" s="678"/>
      <c r="E31" s="679">
        <v>3549808.5199999996</v>
      </c>
      <c r="F31" s="678">
        <v>0</v>
      </c>
      <c r="G31" s="678">
        <v>0</v>
      </c>
      <c r="H31" s="679">
        <v>0</v>
      </c>
    </row>
    <row r="32" spans="1:8">
      <c r="A32" s="505">
        <v>11.2</v>
      </c>
      <c r="B32" s="513" t="s">
        <v>546</v>
      </c>
      <c r="C32" s="678"/>
      <c r="D32" s="678"/>
      <c r="E32" s="679">
        <v>0</v>
      </c>
      <c r="F32" s="678">
        <v>0</v>
      </c>
      <c r="G32" s="678">
        <v>0</v>
      </c>
      <c r="H32" s="679">
        <v>0</v>
      </c>
    </row>
    <row r="33" spans="1:8">
      <c r="A33" s="505">
        <v>13</v>
      </c>
      <c r="B33" s="511" t="s">
        <v>547</v>
      </c>
      <c r="C33" s="678">
        <v>8286865.8581999997</v>
      </c>
      <c r="D33" s="678">
        <v>415945.98366099922</v>
      </c>
      <c r="E33" s="679">
        <v>8702811.8418609984</v>
      </c>
      <c r="F33" s="678">
        <v>7046896.2860000003</v>
      </c>
      <c r="G33" s="678">
        <v>789434.78703700029</v>
      </c>
      <c r="H33" s="679">
        <v>7836331.0730370004</v>
      </c>
    </row>
    <row r="34" spans="1:8">
      <c r="A34" s="505">
        <v>13.1</v>
      </c>
      <c r="B34" s="516" t="s">
        <v>548</v>
      </c>
      <c r="C34" s="678">
        <v>13200</v>
      </c>
      <c r="D34" s="678"/>
      <c r="E34" s="679">
        <v>13200</v>
      </c>
      <c r="F34" s="678">
        <v>68700</v>
      </c>
      <c r="G34" s="678">
        <v>0</v>
      </c>
      <c r="H34" s="679">
        <v>68700</v>
      </c>
    </row>
    <row r="35" spans="1:8">
      <c r="A35" s="505">
        <v>13.2</v>
      </c>
      <c r="B35" s="516" t="s">
        <v>549</v>
      </c>
      <c r="C35" s="678"/>
      <c r="D35" s="678"/>
      <c r="E35" s="679">
        <v>0</v>
      </c>
      <c r="F35" s="678">
        <v>0</v>
      </c>
      <c r="G35" s="678">
        <v>0</v>
      </c>
      <c r="H35" s="679">
        <v>0</v>
      </c>
    </row>
    <row r="36" spans="1:8">
      <c r="A36" s="505">
        <v>14</v>
      </c>
      <c r="B36" s="517" t="s">
        <v>550</v>
      </c>
      <c r="C36" s="678">
        <v>700905091.78709996</v>
      </c>
      <c r="D36" s="678">
        <v>1254853368.0630739</v>
      </c>
      <c r="E36" s="679">
        <v>1955758459.850174</v>
      </c>
      <c r="F36" s="678">
        <v>697034985.02986455</v>
      </c>
      <c r="G36" s="678">
        <v>1142696517.7894356</v>
      </c>
      <c r="H36" s="679">
        <v>1839731502.8193002</v>
      </c>
    </row>
    <row r="37" spans="1:8" ht="22.5" customHeight="1">
      <c r="A37" s="505"/>
      <c r="B37" s="518" t="s">
        <v>551</v>
      </c>
      <c r="C37" s="719"/>
      <c r="D37" s="720"/>
      <c r="E37" s="720"/>
      <c r="F37" s="720"/>
      <c r="G37" s="720"/>
      <c r="H37" s="721"/>
    </row>
    <row r="38" spans="1:8">
      <c r="A38" s="505">
        <v>15</v>
      </c>
      <c r="B38" s="519" t="s">
        <v>552</v>
      </c>
      <c r="C38" s="682">
        <v>0</v>
      </c>
      <c r="D38" s="682"/>
      <c r="E38" s="683">
        <v>0</v>
      </c>
      <c r="F38" s="682">
        <v>3240</v>
      </c>
      <c r="G38" s="682">
        <v>0</v>
      </c>
      <c r="H38" s="683">
        <v>3240</v>
      </c>
    </row>
    <row r="39" spans="1:8">
      <c r="A39" s="520">
        <v>15.1</v>
      </c>
      <c r="B39" s="521" t="s">
        <v>528</v>
      </c>
      <c r="C39" s="682"/>
      <c r="D39" s="682"/>
      <c r="E39" s="683">
        <v>0</v>
      </c>
      <c r="F39" s="682">
        <v>3240</v>
      </c>
      <c r="G39" s="682">
        <v>0</v>
      </c>
      <c r="H39" s="683">
        <v>3240</v>
      </c>
    </row>
    <row r="40" spans="1:8" ht="24" customHeight="1">
      <c r="A40" s="520">
        <v>16</v>
      </c>
      <c r="B40" s="508" t="s">
        <v>553</v>
      </c>
      <c r="C40" s="682"/>
      <c r="D40" s="682"/>
      <c r="E40" s="683">
        <v>0</v>
      </c>
      <c r="F40" s="682">
        <v>0</v>
      </c>
      <c r="G40" s="682">
        <v>0</v>
      </c>
      <c r="H40" s="683">
        <v>0</v>
      </c>
    </row>
    <row r="41" spans="1:8">
      <c r="A41" s="520">
        <v>17</v>
      </c>
      <c r="B41" s="508" t="s">
        <v>554</v>
      </c>
      <c r="C41" s="682">
        <v>382239221.65739918</v>
      </c>
      <c r="D41" s="682">
        <v>1224940655.1264737</v>
      </c>
      <c r="E41" s="683">
        <v>1607179876.7838728</v>
      </c>
      <c r="F41" s="682">
        <v>380582285.30999994</v>
      </c>
      <c r="G41" s="682">
        <v>1127133358.5558641</v>
      </c>
      <c r="H41" s="683">
        <v>1507715643.865864</v>
      </c>
    </row>
    <row r="42" spans="1:8">
      <c r="A42" s="520">
        <v>17.100000000000001</v>
      </c>
      <c r="B42" s="522" t="s">
        <v>555</v>
      </c>
      <c r="C42" s="682">
        <v>370929946.93999916</v>
      </c>
      <c r="D42" s="682">
        <v>876242899.78416681</v>
      </c>
      <c r="E42" s="683">
        <v>1247172846.7241659</v>
      </c>
      <c r="F42" s="682">
        <v>364328122.35999995</v>
      </c>
      <c r="G42" s="682">
        <v>719158554.4574641</v>
      </c>
      <c r="H42" s="683">
        <v>1083486676.8174641</v>
      </c>
    </row>
    <row r="43" spans="1:8">
      <c r="A43" s="520">
        <v>17.2</v>
      </c>
      <c r="B43" s="523" t="s">
        <v>556</v>
      </c>
      <c r="C43" s="682">
        <v>10178058.5</v>
      </c>
      <c r="D43" s="682">
        <v>344534868.36845094</v>
      </c>
      <c r="E43" s="683">
        <v>354712926.86845094</v>
      </c>
      <c r="F43" s="682">
        <v>15256249.83</v>
      </c>
      <c r="G43" s="682">
        <v>407529702.94449997</v>
      </c>
      <c r="H43" s="683">
        <v>422785952.77449995</v>
      </c>
    </row>
    <row r="44" spans="1:8">
      <c r="A44" s="520">
        <v>17.3</v>
      </c>
      <c r="B44" s="522" t="s">
        <v>557</v>
      </c>
      <c r="C44" s="682"/>
      <c r="D44" s="682"/>
      <c r="E44" s="683">
        <v>0</v>
      </c>
      <c r="F44" s="682">
        <v>0</v>
      </c>
      <c r="G44" s="682">
        <v>0</v>
      </c>
      <c r="H44" s="683">
        <v>0</v>
      </c>
    </row>
    <row r="45" spans="1:8">
      <c r="A45" s="520">
        <v>17.399999999999999</v>
      </c>
      <c r="B45" s="522" t="s">
        <v>558</v>
      </c>
      <c r="C45" s="682">
        <v>1131216.2174</v>
      </c>
      <c r="D45" s="682">
        <v>4162886.9738559993</v>
      </c>
      <c r="E45" s="683">
        <v>5294103.1912559997</v>
      </c>
      <c r="F45" s="682">
        <v>997913.11999999988</v>
      </c>
      <c r="G45" s="682">
        <v>445101.15390000003</v>
      </c>
      <c r="H45" s="683">
        <v>1443014.2738999999</v>
      </c>
    </row>
    <row r="46" spans="1:8">
      <c r="A46" s="520">
        <v>18</v>
      </c>
      <c r="B46" s="511" t="s">
        <v>559</v>
      </c>
      <c r="C46" s="682">
        <v>994209.08000000042</v>
      </c>
      <c r="D46" s="682">
        <v>2160693.5849470003</v>
      </c>
      <c r="E46" s="683">
        <v>3154902.6649470008</v>
      </c>
      <c r="F46" s="682">
        <v>1946589.27</v>
      </c>
      <c r="G46" s="682">
        <v>410720.10850000003</v>
      </c>
      <c r="H46" s="683">
        <v>2357309.3785000001</v>
      </c>
    </row>
    <row r="47" spans="1:8">
      <c r="A47" s="520">
        <v>19</v>
      </c>
      <c r="B47" s="511" t="s">
        <v>560</v>
      </c>
      <c r="C47" s="682">
        <v>2331418.1800000002</v>
      </c>
      <c r="D47" s="682">
        <v>0</v>
      </c>
      <c r="E47" s="683">
        <v>2331418.1800000002</v>
      </c>
      <c r="F47" s="682">
        <v>3391389.8</v>
      </c>
      <c r="G47" s="682">
        <v>0</v>
      </c>
      <c r="H47" s="683">
        <v>3391389.8</v>
      </c>
    </row>
    <row r="48" spans="1:8">
      <c r="A48" s="520">
        <v>19.100000000000001</v>
      </c>
      <c r="B48" s="524" t="s">
        <v>561</v>
      </c>
      <c r="C48" s="682"/>
      <c r="D48" s="682"/>
      <c r="E48" s="683">
        <v>0</v>
      </c>
      <c r="F48" s="682">
        <v>1409545.27</v>
      </c>
      <c r="G48" s="682">
        <v>0</v>
      </c>
      <c r="H48" s="683">
        <v>1409545.27</v>
      </c>
    </row>
    <row r="49" spans="1:8">
      <c r="A49" s="520">
        <v>19.2</v>
      </c>
      <c r="B49" s="525" t="s">
        <v>562</v>
      </c>
      <c r="C49" s="682">
        <v>2331418.1800000002</v>
      </c>
      <c r="D49" s="682"/>
      <c r="E49" s="683">
        <v>2331418.1800000002</v>
      </c>
      <c r="F49" s="682">
        <v>1981844.53</v>
      </c>
      <c r="G49" s="682">
        <v>0</v>
      </c>
      <c r="H49" s="683">
        <v>1981844.53</v>
      </c>
    </row>
    <row r="50" spans="1:8">
      <c r="A50" s="520">
        <v>20</v>
      </c>
      <c r="B50" s="526" t="s">
        <v>563</v>
      </c>
      <c r="C50" s="682"/>
      <c r="D50" s="682">
        <v>21743918.856575999</v>
      </c>
      <c r="E50" s="683">
        <v>21743918.856575999</v>
      </c>
      <c r="F50" s="682">
        <v>0</v>
      </c>
      <c r="G50" s="682">
        <v>14773957.4935</v>
      </c>
      <c r="H50" s="683">
        <v>14773957.4935</v>
      </c>
    </row>
    <row r="51" spans="1:8">
      <c r="A51" s="520">
        <v>21</v>
      </c>
      <c r="B51" s="515" t="s">
        <v>564</v>
      </c>
      <c r="C51" s="682">
        <v>531562.87</v>
      </c>
      <c r="D51" s="682">
        <v>5666.9643999999998</v>
      </c>
      <c r="E51" s="683">
        <v>537229.83440000005</v>
      </c>
      <c r="F51" s="682">
        <v>638121.00999999978</v>
      </c>
      <c r="G51" s="682">
        <v>1783929.8672360007</v>
      </c>
      <c r="H51" s="683">
        <v>2422050.8772360003</v>
      </c>
    </row>
    <row r="52" spans="1:8">
      <c r="A52" s="520">
        <v>21.1</v>
      </c>
      <c r="B52" s="523" t="s">
        <v>565</v>
      </c>
      <c r="C52" s="682"/>
      <c r="D52" s="682"/>
      <c r="E52" s="683">
        <v>0</v>
      </c>
      <c r="F52" s="682">
        <v>0</v>
      </c>
      <c r="G52" s="682">
        <v>0</v>
      </c>
      <c r="H52" s="683">
        <v>0</v>
      </c>
    </row>
    <row r="53" spans="1:8">
      <c r="A53" s="520">
        <v>22</v>
      </c>
      <c r="B53" s="527" t="s">
        <v>566</v>
      </c>
      <c r="C53" s="682">
        <v>386096411.78739917</v>
      </c>
      <c r="D53" s="682">
        <v>1248850934.5323968</v>
      </c>
      <c r="E53" s="683">
        <v>1634947346.3197961</v>
      </c>
      <c r="F53" s="682">
        <v>386561625.38999993</v>
      </c>
      <c r="G53" s="682">
        <v>1144101966.0251</v>
      </c>
      <c r="H53" s="683">
        <v>1530663591.4150999</v>
      </c>
    </row>
    <row r="54" spans="1:8" ht="24" customHeight="1">
      <c r="A54" s="520"/>
      <c r="B54" s="528" t="s">
        <v>567</v>
      </c>
      <c r="C54" s="708"/>
      <c r="D54" s="709"/>
      <c r="E54" s="709"/>
      <c r="F54" s="709"/>
      <c r="G54" s="709"/>
      <c r="H54" s="710"/>
    </row>
    <row r="55" spans="1:8">
      <c r="A55" s="520">
        <v>23</v>
      </c>
      <c r="B55" s="540" t="s">
        <v>707</v>
      </c>
      <c r="C55" s="682">
        <v>112482804.98999999</v>
      </c>
      <c r="D55" s="682"/>
      <c r="E55" s="683">
        <v>112482804.98999999</v>
      </c>
      <c r="F55" s="682">
        <v>112482804.98999999</v>
      </c>
      <c r="G55" s="682">
        <v>0</v>
      </c>
      <c r="H55" s="683">
        <v>112482804.98999999</v>
      </c>
    </row>
    <row r="56" spans="1:8">
      <c r="A56" s="520">
        <v>24</v>
      </c>
      <c r="B56" s="526" t="s">
        <v>569</v>
      </c>
      <c r="C56" s="682">
        <v>0</v>
      </c>
      <c r="D56" s="682"/>
      <c r="E56" s="683">
        <v>0</v>
      </c>
      <c r="F56" s="682">
        <v>0</v>
      </c>
      <c r="G56" s="682">
        <v>0</v>
      </c>
      <c r="H56" s="683">
        <v>0</v>
      </c>
    </row>
    <row r="57" spans="1:8">
      <c r="A57" s="520">
        <v>25</v>
      </c>
      <c r="B57" s="511" t="s">
        <v>570</v>
      </c>
      <c r="C57" s="682">
        <v>72117569.840000004</v>
      </c>
      <c r="D57" s="682"/>
      <c r="E57" s="683">
        <v>72117569.840000004</v>
      </c>
      <c r="F57" s="682">
        <v>72117569.840000004</v>
      </c>
      <c r="G57" s="682">
        <v>0</v>
      </c>
      <c r="H57" s="683">
        <v>72117569.840000004</v>
      </c>
    </row>
    <row r="58" spans="1:8">
      <c r="A58" s="520">
        <v>26</v>
      </c>
      <c r="B58" s="511" t="s">
        <v>571</v>
      </c>
      <c r="C58" s="682"/>
      <c r="D58" s="682"/>
      <c r="E58" s="683">
        <v>0</v>
      </c>
      <c r="F58" s="682">
        <v>0</v>
      </c>
      <c r="G58" s="682">
        <v>0</v>
      </c>
      <c r="H58" s="683">
        <v>0</v>
      </c>
    </row>
    <row r="59" spans="1:8">
      <c r="A59" s="520">
        <v>27</v>
      </c>
      <c r="B59" s="511" t="s">
        <v>572</v>
      </c>
      <c r="C59" s="682"/>
      <c r="D59" s="682"/>
      <c r="E59" s="683">
        <v>0</v>
      </c>
      <c r="F59" s="682">
        <v>0</v>
      </c>
      <c r="G59" s="682">
        <v>0</v>
      </c>
      <c r="H59" s="683">
        <v>0</v>
      </c>
    </row>
    <row r="60" spans="1:8">
      <c r="A60" s="520">
        <v>27.1</v>
      </c>
      <c r="B60" s="522" t="s">
        <v>573</v>
      </c>
      <c r="C60" s="682"/>
      <c r="D60" s="682"/>
      <c r="E60" s="683">
        <v>0</v>
      </c>
      <c r="F60" s="682">
        <v>0</v>
      </c>
      <c r="G60" s="682">
        <v>0</v>
      </c>
      <c r="H60" s="683">
        <v>0</v>
      </c>
    </row>
    <row r="61" spans="1:8">
      <c r="A61" s="520">
        <v>27.2</v>
      </c>
      <c r="B61" s="522" t="s">
        <v>574</v>
      </c>
      <c r="C61" s="682"/>
      <c r="D61" s="682"/>
      <c r="E61" s="683">
        <v>0</v>
      </c>
      <c r="F61" s="682">
        <v>0</v>
      </c>
      <c r="G61" s="682">
        <v>0</v>
      </c>
      <c r="H61" s="683">
        <v>0</v>
      </c>
    </row>
    <row r="62" spans="1:8">
      <c r="A62" s="520">
        <v>28</v>
      </c>
      <c r="B62" s="529" t="s">
        <v>575</v>
      </c>
      <c r="C62" s="682"/>
      <c r="D62" s="682"/>
      <c r="E62" s="683">
        <v>0</v>
      </c>
      <c r="F62" s="682">
        <v>0</v>
      </c>
      <c r="G62" s="682">
        <v>0</v>
      </c>
      <c r="H62" s="683">
        <v>0</v>
      </c>
    </row>
    <row r="63" spans="1:8">
      <c r="A63" s="520">
        <v>29</v>
      </c>
      <c r="B63" s="511" t="s">
        <v>576</v>
      </c>
      <c r="C63" s="682"/>
      <c r="D63" s="682"/>
      <c r="E63" s="683">
        <v>0</v>
      </c>
      <c r="F63" s="682">
        <v>0</v>
      </c>
      <c r="G63" s="682">
        <v>0</v>
      </c>
      <c r="H63" s="683">
        <v>0</v>
      </c>
    </row>
    <row r="64" spans="1:8">
      <c r="A64" s="520">
        <v>29.1</v>
      </c>
      <c r="B64" s="514" t="s">
        <v>577</v>
      </c>
      <c r="C64" s="682"/>
      <c r="D64" s="682"/>
      <c r="E64" s="683">
        <v>0</v>
      </c>
      <c r="F64" s="682">
        <v>0</v>
      </c>
      <c r="G64" s="682">
        <v>0</v>
      </c>
      <c r="H64" s="683">
        <v>0</v>
      </c>
    </row>
    <row r="65" spans="1:8" ht="24.95" customHeight="1">
      <c r="A65" s="520">
        <v>29.2</v>
      </c>
      <c r="B65" s="524" t="s">
        <v>578</v>
      </c>
      <c r="C65" s="682"/>
      <c r="D65" s="682"/>
      <c r="E65" s="683">
        <v>0</v>
      </c>
      <c r="F65" s="682">
        <v>0</v>
      </c>
      <c r="G65" s="682">
        <v>0</v>
      </c>
      <c r="H65" s="683">
        <v>0</v>
      </c>
    </row>
    <row r="66" spans="1:8" ht="22.5" customHeight="1">
      <c r="A66" s="520">
        <v>29.3</v>
      </c>
      <c r="B66" s="524" t="s">
        <v>579</v>
      </c>
      <c r="C66" s="682"/>
      <c r="D66" s="682"/>
      <c r="E66" s="683">
        <v>0</v>
      </c>
      <c r="F66" s="682">
        <v>0</v>
      </c>
      <c r="G66" s="682">
        <v>0</v>
      </c>
      <c r="H66" s="683">
        <v>0</v>
      </c>
    </row>
    <row r="67" spans="1:8">
      <c r="A67" s="520">
        <v>30</v>
      </c>
      <c r="B67" s="511" t="s">
        <v>580</v>
      </c>
      <c r="C67" s="682">
        <v>136210738.52999994</v>
      </c>
      <c r="D67" s="682"/>
      <c r="E67" s="683">
        <v>136210738.52999994</v>
      </c>
      <c r="F67" s="682">
        <v>124467536.56999998</v>
      </c>
      <c r="G67" s="682">
        <v>0</v>
      </c>
      <c r="H67" s="683">
        <v>124467536.56999998</v>
      </c>
    </row>
    <row r="68" spans="1:8">
      <c r="A68" s="520">
        <v>31</v>
      </c>
      <c r="B68" s="530" t="s">
        <v>581</v>
      </c>
      <c r="C68" s="682">
        <v>320811113.3599999</v>
      </c>
      <c r="D68" s="682">
        <v>0</v>
      </c>
      <c r="E68" s="683">
        <v>320811113.3599999</v>
      </c>
      <c r="F68" s="682">
        <v>309067911.39999998</v>
      </c>
      <c r="G68" s="682">
        <v>0</v>
      </c>
      <c r="H68" s="683">
        <v>309067911.39999998</v>
      </c>
    </row>
    <row r="69" spans="1:8">
      <c r="A69" s="520">
        <v>32</v>
      </c>
      <c r="B69" s="531" t="s">
        <v>582</v>
      </c>
      <c r="C69" s="682">
        <v>706907525.14739907</v>
      </c>
      <c r="D69" s="682">
        <v>1248850934.5323968</v>
      </c>
      <c r="E69" s="683">
        <v>1955758459.6797957</v>
      </c>
      <c r="F69" s="682">
        <v>695629536.78999996</v>
      </c>
      <c r="G69" s="682">
        <v>1144101966.0251</v>
      </c>
      <c r="H69" s="683">
        <v>1839731502.8151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J45" sqref="J45"/>
    </sheetView>
  </sheetViews>
  <sheetFormatPr defaultColWidth="9.140625" defaultRowHeight="12.75"/>
  <cols>
    <col min="1" max="1" width="11.85546875" style="399" bestFit="1" customWidth="1"/>
    <col min="2" max="2" width="93.42578125" style="399" customWidth="1"/>
    <col min="3" max="3" width="17.140625" style="399" bestFit="1" customWidth="1"/>
    <col min="4" max="4" width="17.42578125" style="399" bestFit="1" customWidth="1"/>
    <col min="5" max="5" width="16.140625" style="399" customWidth="1"/>
    <col min="6" max="6" width="16.140625" style="417" customWidth="1"/>
    <col min="7" max="7" width="25.140625" style="417" customWidth="1"/>
    <col min="8" max="8" width="16.140625" style="399" customWidth="1"/>
    <col min="9" max="11" width="16.140625" style="417" customWidth="1"/>
    <col min="12" max="12" width="26.140625" style="417" customWidth="1"/>
    <col min="13" max="16384" width="9.140625" style="399"/>
  </cols>
  <sheetData>
    <row r="1" spans="1:12" ht="13.5">
      <c r="A1" s="311" t="s">
        <v>30</v>
      </c>
      <c r="B1" s="386" t="str">
        <f>'Info '!C2</f>
        <v>JSC ProCredit Bank</v>
      </c>
      <c r="F1" s="399"/>
      <c r="G1" s="399"/>
      <c r="I1" s="399"/>
      <c r="J1" s="399"/>
      <c r="K1" s="399"/>
      <c r="L1" s="399"/>
    </row>
    <row r="2" spans="1:12">
      <c r="A2" s="311" t="s">
        <v>31</v>
      </c>
      <c r="B2" s="385">
        <f>'1. key ratios'!B2</f>
        <v>45747</v>
      </c>
      <c r="F2" s="399"/>
      <c r="G2" s="399"/>
      <c r="I2" s="399"/>
      <c r="J2" s="399"/>
      <c r="K2" s="399"/>
      <c r="L2" s="399"/>
    </row>
    <row r="3" spans="1:12">
      <c r="A3" s="312" t="s">
        <v>464</v>
      </c>
      <c r="F3" s="399"/>
      <c r="G3" s="399"/>
      <c r="I3" s="399"/>
      <c r="J3" s="399"/>
      <c r="K3" s="399"/>
      <c r="L3" s="399"/>
    </row>
    <row r="4" spans="1:12">
      <c r="F4" s="399"/>
      <c r="G4" s="399"/>
      <c r="I4" s="399"/>
      <c r="J4" s="399"/>
      <c r="K4" s="399"/>
      <c r="L4" s="399"/>
    </row>
    <row r="5" spans="1:12" ht="37.5" customHeight="1">
      <c r="A5" s="775" t="s">
        <v>481</v>
      </c>
      <c r="B5" s="776"/>
      <c r="C5" s="821" t="s">
        <v>465</v>
      </c>
      <c r="D5" s="822"/>
      <c r="E5" s="822"/>
      <c r="F5" s="822"/>
      <c r="G5" s="822"/>
      <c r="H5" s="821" t="s">
        <v>625</v>
      </c>
      <c r="I5" s="823"/>
      <c r="J5" s="823"/>
      <c r="K5" s="823"/>
      <c r="L5" s="824"/>
    </row>
    <row r="6" spans="1:12" ht="39.6" customHeight="1">
      <c r="A6" s="779"/>
      <c r="B6" s="780"/>
      <c r="C6" s="314"/>
      <c r="D6" s="397" t="s">
        <v>646</v>
      </c>
      <c r="E6" s="397" t="s">
        <v>645</v>
      </c>
      <c r="F6" s="397" t="s">
        <v>644</v>
      </c>
      <c r="G6" s="397" t="s">
        <v>643</v>
      </c>
      <c r="H6" s="418"/>
      <c r="I6" s="397" t="s">
        <v>646</v>
      </c>
      <c r="J6" s="397" t="s">
        <v>645</v>
      </c>
      <c r="K6" s="397" t="s">
        <v>644</v>
      </c>
      <c r="L6" s="397" t="s">
        <v>643</v>
      </c>
    </row>
    <row r="7" spans="1:12">
      <c r="A7" s="388">
        <v>1</v>
      </c>
      <c r="B7" s="403" t="s">
        <v>484</v>
      </c>
      <c r="C7" s="588">
        <v>1068384.2198999999</v>
      </c>
      <c r="D7" s="589">
        <v>609202.82680000004</v>
      </c>
      <c r="E7" s="589">
        <v>459181.39309999999</v>
      </c>
      <c r="F7" s="590"/>
      <c r="G7" s="590"/>
      <c r="H7" s="589">
        <v>33184.624100000001</v>
      </c>
      <c r="I7" s="590">
        <v>7240.5158000000001</v>
      </c>
      <c r="J7" s="590">
        <v>25944.1083</v>
      </c>
      <c r="K7" s="590"/>
      <c r="L7" s="590"/>
    </row>
    <row r="8" spans="1:12">
      <c r="A8" s="388">
        <v>2</v>
      </c>
      <c r="B8" s="403" t="s">
        <v>397</v>
      </c>
      <c r="C8" s="588">
        <v>11888557.442</v>
      </c>
      <c r="D8" s="589">
        <v>11787750.4355</v>
      </c>
      <c r="E8" s="589">
        <v>100807.0065</v>
      </c>
      <c r="F8" s="590"/>
      <c r="G8" s="590"/>
      <c r="H8" s="589">
        <v>156089.17799999999</v>
      </c>
      <c r="I8" s="590">
        <v>146837.8394</v>
      </c>
      <c r="J8" s="590">
        <v>9251.3385999999991</v>
      </c>
      <c r="K8" s="590"/>
      <c r="L8" s="590"/>
    </row>
    <row r="9" spans="1:12">
      <c r="A9" s="388">
        <v>3</v>
      </c>
      <c r="B9" s="403" t="s">
        <v>398</v>
      </c>
      <c r="C9" s="588">
        <v>0</v>
      </c>
      <c r="D9" s="589"/>
      <c r="E9" s="589"/>
      <c r="F9" s="591"/>
      <c r="G9" s="591"/>
      <c r="H9" s="589">
        <v>0</v>
      </c>
      <c r="I9" s="591"/>
      <c r="J9" s="591"/>
      <c r="K9" s="591"/>
      <c r="L9" s="591"/>
    </row>
    <row r="10" spans="1:12">
      <c r="A10" s="388">
        <v>4</v>
      </c>
      <c r="B10" s="403" t="s">
        <v>485</v>
      </c>
      <c r="C10" s="588">
        <v>35760471.775200002</v>
      </c>
      <c r="D10" s="589">
        <v>35429302.248300001</v>
      </c>
      <c r="E10" s="589">
        <v>331169.5269</v>
      </c>
      <c r="F10" s="591"/>
      <c r="G10" s="591"/>
      <c r="H10" s="589">
        <v>185988.12470000001</v>
      </c>
      <c r="I10" s="591">
        <v>183455.13570000001</v>
      </c>
      <c r="J10" s="591">
        <v>2532.989</v>
      </c>
      <c r="K10" s="591"/>
      <c r="L10" s="591"/>
    </row>
    <row r="11" spans="1:12">
      <c r="A11" s="388">
        <v>5</v>
      </c>
      <c r="B11" s="403" t="s">
        <v>399</v>
      </c>
      <c r="C11" s="588">
        <v>180392354.32639998</v>
      </c>
      <c r="D11" s="589">
        <v>179109772.09540001</v>
      </c>
      <c r="E11" s="589">
        <v>1276648.9709999999</v>
      </c>
      <c r="F11" s="591">
        <v>5933.26</v>
      </c>
      <c r="G11" s="591"/>
      <c r="H11" s="589">
        <v>933037.87009999994</v>
      </c>
      <c r="I11" s="591">
        <v>886427.5649</v>
      </c>
      <c r="J11" s="591">
        <v>43420.845200000003</v>
      </c>
      <c r="K11" s="591">
        <v>3189.46</v>
      </c>
      <c r="L11" s="591"/>
    </row>
    <row r="12" spans="1:12">
      <c r="A12" s="388">
        <v>6</v>
      </c>
      <c r="B12" s="403" t="s">
        <v>400</v>
      </c>
      <c r="C12" s="588">
        <v>26065184.239799999</v>
      </c>
      <c r="D12" s="589">
        <v>17351229.7401</v>
      </c>
      <c r="E12" s="589">
        <v>3949706.7818999998</v>
      </c>
      <c r="F12" s="591">
        <v>4764247.7177999998</v>
      </c>
      <c r="G12" s="591"/>
      <c r="H12" s="589">
        <v>4567005.8282000003</v>
      </c>
      <c r="I12" s="591">
        <v>49393.340700000001</v>
      </c>
      <c r="J12" s="591">
        <v>53264.573799999998</v>
      </c>
      <c r="K12" s="591">
        <v>4464347.9137000004</v>
      </c>
      <c r="L12" s="591"/>
    </row>
    <row r="13" spans="1:12">
      <c r="A13" s="388">
        <v>7</v>
      </c>
      <c r="B13" s="403" t="s">
        <v>401</v>
      </c>
      <c r="C13" s="588">
        <v>161389970.7419</v>
      </c>
      <c r="D13" s="589">
        <v>143317775.73109999</v>
      </c>
      <c r="E13" s="589">
        <v>17461495.693799999</v>
      </c>
      <c r="F13" s="591">
        <v>610699.31700000004</v>
      </c>
      <c r="G13" s="591"/>
      <c r="H13" s="589">
        <v>691734.04469999997</v>
      </c>
      <c r="I13" s="591">
        <v>231482.75390000001</v>
      </c>
      <c r="J13" s="591">
        <v>239926.84349999999</v>
      </c>
      <c r="K13" s="591">
        <v>220324.4473</v>
      </c>
      <c r="L13" s="591"/>
    </row>
    <row r="14" spans="1:12">
      <c r="A14" s="388">
        <v>8</v>
      </c>
      <c r="B14" s="403" t="s">
        <v>402</v>
      </c>
      <c r="C14" s="588">
        <v>112064859.44840001</v>
      </c>
      <c r="D14" s="589">
        <v>104798072.6358</v>
      </c>
      <c r="E14" s="589">
        <v>5913870.8077999996</v>
      </c>
      <c r="F14" s="591">
        <v>1352916.0048</v>
      </c>
      <c r="G14" s="591"/>
      <c r="H14" s="589">
        <v>892990.4817</v>
      </c>
      <c r="I14" s="591">
        <v>231271.9031</v>
      </c>
      <c r="J14" s="591">
        <v>92060.908599999995</v>
      </c>
      <c r="K14" s="591">
        <v>569657.67000000004</v>
      </c>
      <c r="L14" s="591"/>
    </row>
    <row r="15" spans="1:12">
      <c r="A15" s="388">
        <v>9</v>
      </c>
      <c r="B15" s="403" t="s">
        <v>403</v>
      </c>
      <c r="C15" s="588">
        <v>96221334.880600005</v>
      </c>
      <c r="D15" s="589">
        <v>80836381.994499996</v>
      </c>
      <c r="E15" s="589">
        <v>2554186.3459999999</v>
      </c>
      <c r="F15" s="591">
        <v>12830766.540100001</v>
      </c>
      <c r="G15" s="591"/>
      <c r="H15" s="589">
        <v>10150883.442500001</v>
      </c>
      <c r="I15" s="591">
        <v>143382.182</v>
      </c>
      <c r="J15" s="591">
        <v>147473.1819</v>
      </c>
      <c r="K15" s="591">
        <v>9860028.0786000006</v>
      </c>
      <c r="L15" s="591"/>
    </row>
    <row r="16" spans="1:12">
      <c r="A16" s="388">
        <v>10</v>
      </c>
      <c r="B16" s="403" t="s">
        <v>404</v>
      </c>
      <c r="C16" s="588">
        <v>117173039.78830001</v>
      </c>
      <c r="D16" s="589">
        <v>116586732.90880001</v>
      </c>
      <c r="E16" s="589">
        <v>586306.87950000004</v>
      </c>
      <c r="F16" s="591"/>
      <c r="G16" s="591"/>
      <c r="H16" s="589">
        <v>257314.80410000001</v>
      </c>
      <c r="I16" s="591">
        <v>256961.3351</v>
      </c>
      <c r="J16" s="591">
        <v>353.46899999999999</v>
      </c>
      <c r="K16" s="591"/>
      <c r="L16" s="591"/>
    </row>
    <row r="17" spans="1:12">
      <c r="A17" s="388">
        <v>11</v>
      </c>
      <c r="B17" s="403" t="s">
        <v>405</v>
      </c>
      <c r="C17" s="588">
        <v>8744887.2874999996</v>
      </c>
      <c r="D17" s="589">
        <v>8471611.2247000001</v>
      </c>
      <c r="E17" s="589">
        <v>273276.06280000001</v>
      </c>
      <c r="F17" s="591"/>
      <c r="G17" s="591"/>
      <c r="H17" s="589">
        <v>30432.916700000002</v>
      </c>
      <c r="I17" s="591">
        <v>29496.7284</v>
      </c>
      <c r="J17" s="591">
        <v>936.18830000000003</v>
      </c>
      <c r="K17" s="591"/>
      <c r="L17" s="591"/>
    </row>
    <row r="18" spans="1:12">
      <c r="A18" s="388">
        <v>12</v>
      </c>
      <c r="B18" s="403" t="s">
        <v>406</v>
      </c>
      <c r="C18" s="588">
        <v>90203492.851799995</v>
      </c>
      <c r="D18" s="589">
        <v>85162506.499799997</v>
      </c>
      <c r="E18" s="589">
        <v>4865001.7911999999</v>
      </c>
      <c r="F18" s="591">
        <v>175984.56080000001</v>
      </c>
      <c r="G18" s="591"/>
      <c r="H18" s="589">
        <v>313796.36069999996</v>
      </c>
      <c r="I18" s="591">
        <v>218943.13690000001</v>
      </c>
      <c r="J18" s="591">
        <v>53613.873800000001</v>
      </c>
      <c r="K18" s="591">
        <v>41239.35</v>
      </c>
      <c r="L18" s="591"/>
    </row>
    <row r="19" spans="1:12">
      <c r="A19" s="388">
        <v>13</v>
      </c>
      <c r="B19" s="403" t="s">
        <v>407</v>
      </c>
      <c r="C19" s="588">
        <v>59984410.771999992</v>
      </c>
      <c r="D19" s="589">
        <v>59196010.513999999</v>
      </c>
      <c r="E19" s="589">
        <v>770777.45799999998</v>
      </c>
      <c r="F19" s="591">
        <v>17622.8</v>
      </c>
      <c r="G19" s="591"/>
      <c r="H19" s="589">
        <v>220450.51309999998</v>
      </c>
      <c r="I19" s="591">
        <v>192011.31779999999</v>
      </c>
      <c r="J19" s="591">
        <v>22961.605299999999</v>
      </c>
      <c r="K19" s="591">
        <v>5477.59</v>
      </c>
      <c r="L19" s="591"/>
    </row>
    <row r="20" spans="1:12">
      <c r="A20" s="388">
        <v>14</v>
      </c>
      <c r="B20" s="403" t="s">
        <v>408</v>
      </c>
      <c r="C20" s="588">
        <v>58884970.671900004</v>
      </c>
      <c r="D20" s="589">
        <v>48459282.085299999</v>
      </c>
      <c r="E20" s="589">
        <v>5140420.5153999999</v>
      </c>
      <c r="F20" s="591">
        <v>4980715.9437999995</v>
      </c>
      <c r="G20" s="591">
        <v>304552.1274</v>
      </c>
      <c r="H20" s="589">
        <v>3045428.9926999998</v>
      </c>
      <c r="I20" s="591">
        <v>121885.26549999999</v>
      </c>
      <c r="J20" s="591">
        <v>176543.5306</v>
      </c>
      <c r="K20" s="591">
        <v>2442448.0691999998</v>
      </c>
      <c r="L20" s="591">
        <v>304552.1274</v>
      </c>
    </row>
    <row r="21" spans="1:12">
      <c r="A21" s="388">
        <v>15</v>
      </c>
      <c r="B21" s="403" t="s">
        <v>409</v>
      </c>
      <c r="C21" s="588">
        <v>19668054.825399999</v>
      </c>
      <c r="D21" s="589">
        <v>18862365.022799999</v>
      </c>
      <c r="E21" s="589">
        <v>663212.79740000004</v>
      </c>
      <c r="F21" s="591">
        <v>142477.00520000001</v>
      </c>
      <c r="G21" s="591"/>
      <c r="H21" s="589">
        <v>135920.3223</v>
      </c>
      <c r="I21" s="591">
        <v>57245.3249</v>
      </c>
      <c r="J21" s="591">
        <v>22623.881700000002</v>
      </c>
      <c r="K21" s="591">
        <v>56051.115700000002</v>
      </c>
      <c r="L21" s="591"/>
    </row>
    <row r="22" spans="1:12">
      <c r="A22" s="388">
        <v>16</v>
      </c>
      <c r="B22" s="403" t="s">
        <v>410</v>
      </c>
      <c r="C22" s="588">
        <v>1106406.3012000001</v>
      </c>
      <c r="D22" s="589">
        <v>1106406.3012000001</v>
      </c>
      <c r="E22" s="589"/>
      <c r="F22" s="591"/>
      <c r="G22" s="591"/>
      <c r="H22" s="589">
        <v>7083.3494000000001</v>
      </c>
      <c r="I22" s="591">
        <v>7083.3494000000001</v>
      </c>
      <c r="J22" s="591"/>
      <c r="K22" s="591"/>
      <c r="L22" s="591"/>
    </row>
    <row r="23" spans="1:12">
      <c r="A23" s="388">
        <v>17</v>
      </c>
      <c r="B23" s="403" t="s">
        <v>488</v>
      </c>
      <c r="C23" s="588">
        <v>1812141.4341</v>
      </c>
      <c r="D23" s="589">
        <v>1812141.4341</v>
      </c>
      <c r="E23" s="589"/>
      <c r="F23" s="591"/>
      <c r="G23" s="591"/>
      <c r="H23" s="589">
        <v>6694.2271000000001</v>
      </c>
      <c r="I23" s="591">
        <v>6694.2271000000001</v>
      </c>
      <c r="J23" s="591"/>
      <c r="K23" s="591"/>
      <c r="L23" s="591"/>
    </row>
    <row r="24" spans="1:12">
      <c r="A24" s="388">
        <v>18</v>
      </c>
      <c r="B24" s="403" t="s">
        <v>411</v>
      </c>
      <c r="C24" s="588">
        <v>11345665.6393</v>
      </c>
      <c r="D24" s="589">
        <v>10818471.829299999</v>
      </c>
      <c r="E24" s="589">
        <v>527193.81000000006</v>
      </c>
      <c r="F24" s="591"/>
      <c r="G24" s="591"/>
      <c r="H24" s="589">
        <v>46818.031000000003</v>
      </c>
      <c r="I24" s="591">
        <v>22555.251</v>
      </c>
      <c r="J24" s="591">
        <v>24262.78</v>
      </c>
      <c r="K24" s="591"/>
      <c r="L24" s="591"/>
    </row>
    <row r="25" spans="1:12">
      <c r="A25" s="388">
        <v>19</v>
      </c>
      <c r="B25" s="403" t="s">
        <v>412</v>
      </c>
      <c r="C25" s="588">
        <v>8470158.7385000009</v>
      </c>
      <c r="D25" s="589">
        <v>8470158.7385000009</v>
      </c>
      <c r="E25" s="589"/>
      <c r="F25" s="591"/>
      <c r="G25" s="591"/>
      <c r="H25" s="589">
        <v>6147.0447999999997</v>
      </c>
      <c r="I25" s="591">
        <v>6147.0447999999997</v>
      </c>
      <c r="J25" s="591"/>
      <c r="K25" s="591"/>
      <c r="L25" s="591"/>
    </row>
    <row r="26" spans="1:12">
      <c r="A26" s="388">
        <v>20</v>
      </c>
      <c r="B26" s="403" t="s">
        <v>487</v>
      </c>
      <c r="C26" s="588">
        <v>64392399.270400003</v>
      </c>
      <c r="D26" s="589">
        <v>64392399.270400003</v>
      </c>
      <c r="E26" s="589"/>
      <c r="F26" s="591"/>
      <c r="G26" s="591"/>
      <c r="H26" s="589">
        <v>112190.4121</v>
      </c>
      <c r="I26" s="591">
        <v>112190.4121</v>
      </c>
      <c r="J26" s="591"/>
      <c r="K26" s="591"/>
      <c r="L26" s="591"/>
    </row>
    <row r="27" spans="1:12">
      <c r="A27" s="388">
        <v>21</v>
      </c>
      <c r="B27" s="403" t="s">
        <v>413</v>
      </c>
      <c r="C27" s="588">
        <v>34373569.42530001</v>
      </c>
      <c r="D27" s="589">
        <v>34069277.788000003</v>
      </c>
      <c r="E27" s="589">
        <v>269611.30609999999</v>
      </c>
      <c r="F27" s="591">
        <v>34680.331200000001</v>
      </c>
      <c r="G27" s="591"/>
      <c r="H27" s="589">
        <v>114176.2118</v>
      </c>
      <c r="I27" s="591">
        <v>103589.11780000001</v>
      </c>
      <c r="J27" s="591">
        <v>55.952800000000003</v>
      </c>
      <c r="K27" s="591">
        <v>10531.1412</v>
      </c>
      <c r="L27" s="591"/>
    </row>
    <row r="28" spans="1:12">
      <c r="A28" s="388">
        <v>22</v>
      </c>
      <c r="B28" s="403" t="s">
        <v>414</v>
      </c>
      <c r="C28" s="588">
        <v>16183054.8083</v>
      </c>
      <c r="D28" s="589">
        <v>16157203.238299999</v>
      </c>
      <c r="E28" s="589"/>
      <c r="F28" s="591">
        <v>25851.57</v>
      </c>
      <c r="G28" s="591"/>
      <c r="H28" s="589">
        <v>33911.265399999997</v>
      </c>
      <c r="I28" s="591">
        <v>20014.595399999998</v>
      </c>
      <c r="J28" s="591"/>
      <c r="K28" s="591">
        <v>13896.67</v>
      </c>
      <c r="L28" s="591"/>
    </row>
    <row r="29" spans="1:12">
      <c r="A29" s="388">
        <v>23</v>
      </c>
      <c r="B29" s="403" t="s">
        <v>415</v>
      </c>
      <c r="C29" s="588">
        <v>148396793.17169997</v>
      </c>
      <c r="D29" s="589">
        <v>140210623.94279999</v>
      </c>
      <c r="E29" s="589">
        <v>1422363.7485</v>
      </c>
      <c r="F29" s="591">
        <v>6763805.4803999998</v>
      </c>
      <c r="G29" s="591"/>
      <c r="H29" s="589">
        <v>4519446.0228000004</v>
      </c>
      <c r="I29" s="591">
        <v>539065.26670000004</v>
      </c>
      <c r="J29" s="591">
        <v>26291.555499999999</v>
      </c>
      <c r="K29" s="591">
        <v>3954089.2006000001</v>
      </c>
      <c r="L29" s="591"/>
    </row>
    <row r="30" spans="1:12">
      <c r="A30" s="388">
        <v>24</v>
      </c>
      <c r="B30" s="403" t="s">
        <v>486</v>
      </c>
      <c r="C30" s="588">
        <v>25144022.407099999</v>
      </c>
      <c r="D30" s="589">
        <v>22972778.520199999</v>
      </c>
      <c r="E30" s="589">
        <v>2082985.4624000001</v>
      </c>
      <c r="F30" s="591">
        <v>88258.424499999994</v>
      </c>
      <c r="G30" s="591"/>
      <c r="H30" s="589">
        <v>158010.65969999999</v>
      </c>
      <c r="I30" s="591">
        <v>73630.548800000004</v>
      </c>
      <c r="J30" s="591">
        <v>57579.243499999997</v>
      </c>
      <c r="K30" s="591">
        <v>26800.867399999999</v>
      </c>
      <c r="L30" s="591"/>
    </row>
    <row r="31" spans="1:12">
      <c r="A31" s="388">
        <v>25</v>
      </c>
      <c r="B31" s="403" t="s">
        <v>416</v>
      </c>
      <c r="C31" s="588">
        <v>4301723.2281999998</v>
      </c>
      <c r="D31" s="589">
        <v>4199808.7439000001</v>
      </c>
      <c r="E31" s="589">
        <v>33858.336600000002</v>
      </c>
      <c r="F31" s="591">
        <v>68056.147700000001</v>
      </c>
      <c r="G31" s="591"/>
      <c r="H31" s="589">
        <v>91391.630300000004</v>
      </c>
      <c r="I31" s="591">
        <v>34192.282700000003</v>
      </c>
      <c r="J31" s="591">
        <v>450.7998</v>
      </c>
      <c r="K31" s="591">
        <v>56748.5478</v>
      </c>
      <c r="L31" s="591"/>
    </row>
    <row r="32" spans="1:12">
      <c r="A32" s="388">
        <v>26</v>
      </c>
      <c r="B32" s="403" t="s">
        <v>483</v>
      </c>
      <c r="C32" s="588">
        <v>74693317.033500016</v>
      </c>
      <c r="D32" s="589">
        <v>71096477.136700004</v>
      </c>
      <c r="E32" s="589">
        <v>3113882.0928000002</v>
      </c>
      <c r="F32" s="591">
        <v>482957.804</v>
      </c>
      <c r="G32" s="591"/>
      <c r="H32" s="589">
        <v>1268017.5638000001</v>
      </c>
      <c r="I32" s="591">
        <v>823619.69070000004</v>
      </c>
      <c r="J32" s="591">
        <v>187989.26389999999</v>
      </c>
      <c r="K32" s="591">
        <v>256408.60920000001</v>
      </c>
      <c r="L32" s="591"/>
    </row>
    <row r="33" spans="1:12">
      <c r="A33" s="388">
        <v>27</v>
      </c>
      <c r="B33" s="445" t="s">
        <v>64</v>
      </c>
      <c r="C33" s="592">
        <v>1369729224.7287002</v>
      </c>
      <c r="D33" s="593">
        <v>1285283742.9063001</v>
      </c>
      <c r="E33" s="593">
        <v>51795956.78769999</v>
      </c>
      <c r="F33" s="594">
        <v>32344972.907299999</v>
      </c>
      <c r="G33" s="594">
        <v>304552.1274</v>
      </c>
      <c r="H33" s="593">
        <v>27978143.921799995</v>
      </c>
      <c r="I33" s="594">
        <v>4504816.1305999998</v>
      </c>
      <c r="J33" s="594">
        <v>1187536.9331000003</v>
      </c>
      <c r="K33" s="594">
        <v>21981238.730700001</v>
      </c>
      <c r="L33" s="594">
        <v>304552.1274</v>
      </c>
    </row>
    <row r="35" spans="1:12">
      <c r="B35" s="444"/>
      <c r="C35" s="444"/>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C6" sqref="C6:K11"/>
    </sheetView>
  </sheetViews>
  <sheetFormatPr defaultColWidth="8.85546875" defaultRowHeight="12"/>
  <cols>
    <col min="1" max="1" width="11.85546875" style="446" bestFit="1" customWidth="1"/>
    <col min="2" max="2" width="68.85546875" style="446" customWidth="1"/>
    <col min="3" max="11" width="28.140625" style="446" customWidth="1"/>
    <col min="12" max="16384" width="8.85546875" style="446"/>
  </cols>
  <sheetData>
    <row r="1" spans="1:11" s="399" customFormat="1" ht="13.5">
      <c r="A1" s="311" t="s">
        <v>30</v>
      </c>
      <c r="B1" s="386" t="str">
        <f>'Info '!C2</f>
        <v>JSC ProCredit Bank</v>
      </c>
    </row>
    <row r="2" spans="1:11" s="399" customFormat="1" ht="12.75">
      <c r="A2" s="311" t="s">
        <v>31</v>
      </c>
      <c r="B2" s="385">
        <f>'1. key ratios'!B2</f>
        <v>45747</v>
      </c>
    </row>
    <row r="3" spans="1:11" s="399" customFormat="1" ht="12.75">
      <c r="A3" s="312" t="s">
        <v>466</v>
      </c>
    </row>
    <row r="4" spans="1:11">
      <c r="C4" s="450" t="s">
        <v>660</v>
      </c>
      <c r="D4" s="450" t="s">
        <v>659</v>
      </c>
      <c r="E4" s="450" t="s">
        <v>658</v>
      </c>
      <c r="F4" s="450" t="s">
        <v>657</v>
      </c>
      <c r="G4" s="450" t="s">
        <v>656</v>
      </c>
      <c r="H4" s="450" t="s">
        <v>655</v>
      </c>
      <c r="I4" s="450" t="s">
        <v>654</v>
      </c>
      <c r="J4" s="450" t="s">
        <v>653</v>
      </c>
      <c r="K4" s="450" t="s">
        <v>652</v>
      </c>
    </row>
    <row r="5" spans="1:11" ht="104.1" customHeight="1">
      <c r="A5" s="825" t="s">
        <v>651</v>
      </c>
      <c r="B5" s="826"/>
      <c r="C5" s="449" t="s">
        <v>467</v>
      </c>
      <c r="D5" s="449" t="s">
        <v>468</v>
      </c>
      <c r="E5" s="449" t="s">
        <v>469</v>
      </c>
      <c r="F5" s="449" t="s">
        <v>470</v>
      </c>
      <c r="G5" s="449" t="s">
        <v>471</v>
      </c>
      <c r="H5" s="449" t="s">
        <v>472</v>
      </c>
      <c r="I5" s="449" t="s">
        <v>473</v>
      </c>
      <c r="J5" s="449" t="s">
        <v>474</v>
      </c>
      <c r="K5" s="449" t="s">
        <v>475</v>
      </c>
    </row>
    <row r="6" spans="1:11" ht="12.75">
      <c r="A6" s="388">
        <v>1</v>
      </c>
      <c r="B6" s="388" t="s">
        <v>435</v>
      </c>
      <c r="C6" s="589">
        <v>14069690.376800001</v>
      </c>
      <c r="D6" s="589">
        <v>25388577.289999999</v>
      </c>
      <c r="E6" s="589">
        <v>34353347.395800002</v>
      </c>
      <c r="F6" s="589">
        <v>0</v>
      </c>
      <c r="G6" s="589">
        <v>1169334453.6152</v>
      </c>
      <c r="H6" s="589">
        <v>0</v>
      </c>
      <c r="I6" s="589">
        <v>48562760.3521</v>
      </c>
      <c r="J6" s="589">
        <v>54974654.590000004</v>
      </c>
      <c r="K6" s="589">
        <v>23045741.108800411</v>
      </c>
    </row>
    <row r="7" spans="1:11" ht="12.75">
      <c r="A7" s="388">
        <v>2</v>
      </c>
      <c r="B7" s="388" t="s">
        <v>476</v>
      </c>
      <c r="C7" s="589">
        <v>0</v>
      </c>
      <c r="D7" s="589">
        <v>0</v>
      </c>
      <c r="E7" s="589">
        <v>0</v>
      </c>
      <c r="F7" s="589">
        <v>0</v>
      </c>
      <c r="G7" s="589">
        <v>0</v>
      </c>
      <c r="H7" s="589">
        <v>0</v>
      </c>
      <c r="I7" s="589">
        <v>0</v>
      </c>
      <c r="J7" s="589">
        <v>0</v>
      </c>
      <c r="K7" s="589">
        <v>0</v>
      </c>
    </row>
    <row r="8" spans="1:11" ht="12.75">
      <c r="A8" s="388">
        <v>3</v>
      </c>
      <c r="B8" s="388" t="s">
        <v>443</v>
      </c>
      <c r="C8" s="589">
        <v>1703204.9961000001</v>
      </c>
      <c r="D8" s="589">
        <v>0</v>
      </c>
      <c r="E8" s="589">
        <v>0</v>
      </c>
      <c r="F8" s="589">
        <v>0</v>
      </c>
      <c r="G8" s="589">
        <v>75731627.747700006</v>
      </c>
      <c r="H8" s="589">
        <v>0</v>
      </c>
      <c r="I8" s="589">
        <v>6016818.5588999996</v>
      </c>
      <c r="J8" s="589">
        <v>29120025.4597</v>
      </c>
      <c r="K8" s="589">
        <v>39032825.905999988</v>
      </c>
    </row>
    <row r="9" spans="1:11" ht="12.75">
      <c r="A9" s="388">
        <v>4</v>
      </c>
      <c r="B9" s="408" t="s">
        <v>477</v>
      </c>
      <c r="C9" s="633">
        <v>0</v>
      </c>
      <c r="D9" s="633">
        <v>26163.96</v>
      </c>
      <c r="E9" s="633">
        <v>0</v>
      </c>
      <c r="F9" s="633">
        <v>0</v>
      </c>
      <c r="G9" s="633">
        <v>19926281.551399998</v>
      </c>
      <c r="H9" s="633">
        <v>0</v>
      </c>
      <c r="I9" s="633">
        <v>5718890.6264000004</v>
      </c>
      <c r="J9" s="633">
        <v>6796035.9672999997</v>
      </c>
      <c r="K9" s="633">
        <v>182152.9296</v>
      </c>
    </row>
    <row r="10" spans="1:11" ht="12.75">
      <c r="A10" s="388">
        <v>5</v>
      </c>
      <c r="B10" s="408" t="s">
        <v>478</v>
      </c>
      <c r="C10" s="633">
        <v>0</v>
      </c>
      <c r="D10" s="633">
        <v>0</v>
      </c>
      <c r="E10" s="633">
        <v>0</v>
      </c>
      <c r="F10" s="633">
        <v>0</v>
      </c>
      <c r="G10" s="633">
        <v>0</v>
      </c>
      <c r="H10" s="633">
        <v>0</v>
      </c>
      <c r="I10" s="633">
        <v>0</v>
      </c>
      <c r="J10" s="633">
        <v>0</v>
      </c>
      <c r="K10" s="633">
        <v>0</v>
      </c>
    </row>
    <row r="11" spans="1:11" ht="12.75">
      <c r="A11" s="388">
        <v>6</v>
      </c>
      <c r="B11" s="408" t="s">
        <v>479</v>
      </c>
      <c r="C11" s="633">
        <v>0</v>
      </c>
      <c r="D11" s="633">
        <v>0</v>
      </c>
      <c r="E11" s="633">
        <v>0</v>
      </c>
      <c r="F11" s="633">
        <v>0</v>
      </c>
      <c r="G11" s="633">
        <v>333364</v>
      </c>
      <c r="H11" s="633">
        <v>0</v>
      </c>
      <c r="I11" s="633">
        <v>0</v>
      </c>
      <c r="J11" s="633">
        <v>0</v>
      </c>
      <c r="K11" s="633">
        <v>0</v>
      </c>
    </row>
    <row r="13" spans="1:11" ht="15">
      <c r="B13" s="447"/>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F26" sqref="F26"/>
    </sheetView>
  </sheetViews>
  <sheetFormatPr defaultColWidth="8.85546875" defaultRowHeight="15"/>
  <cols>
    <col min="1" max="1" width="10" style="451" bestFit="1" customWidth="1"/>
    <col min="2" max="2" width="71.85546875" style="451" customWidth="1"/>
    <col min="3" max="3" width="18.42578125" style="451" bestFit="1" customWidth="1"/>
    <col min="4" max="7" width="15.5703125" style="451" customWidth="1"/>
    <col min="8" max="8" width="18.42578125" style="451" bestFit="1" customWidth="1"/>
    <col min="9" max="12" width="17.140625" style="451" customWidth="1"/>
    <col min="13" max="13" width="16.28515625" style="451" bestFit="1" customWidth="1"/>
    <col min="14" max="17" width="16.140625" style="451" customWidth="1"/>
    <col min="18" max="18" width="12.140625" style="451" bestFit="1" customWidth="1"/>
    <col min="19" max="19" width="46.85546875" style="451" bestFit="1" customWidth="1"/>
    <col min="20" max="20" width="43.42578125" style="451" bestFit="1" customWidth="1"/>
    <col min="21" max="21" width="45.85546875" style="451" bestFit="1" customWidth="1"/>
    <col min="22" max="22" width="43.42578125" style="451" bestFit="1" customWidth="1"/>
    <col min="23" max="16384" width="8.85546875" style="451"/>
  </cols>
  <sheetData>
    <row r="1" spans="1:22">
      <c r="A1" s="311" t="s">
        <v>30</v>
      </c>
      <c r="B1" s="386" t="str">
        <f>'Info '!C2</f>
        <v>JSC ProCredit Bank</v>
      </c>
    </row>
    <row r="2" spans="1:22">
      <c r="A2" s="311" t="s">
        <v>31</v>
      </c>
      <c r="B2" s="385">
        <f>'1. key ratios'!B2</f>
        <v>45747</v>
      </c>
    </row>
    <row r="3" spans="1:22">
      <c r="A3" s="312" t="s">
        <v>494</v>
      </c>
      <c r="B3" s="399"/>
    </row>
    <row r="4" spans="1:22">
      <c r="A4" s="312"/>
      <c r="B4" s="399"/>
    </row>
    <row r="5" spans="1:22" ht="24" customHeight="1">
      <c r="A5" s="827" t="s">
        <v>495</v>
      </c>
      <c r="B5" s="828"/>
      <c r="C5" s="832" t="s">
        <v>661</v>
      </c>
      <c r="D5" s="832"/>
      <c r="E5" s="832"/>
      <c r="F5" s="832"/>
      <c r="G5" s="832"/>
      <c r="H5" s="832" t="s">
        <v>513</v>
      </c>
      <c r="I5" s="832"/>
      <c r="J5" s="832"/>
      <c r="K5" s="832"/>
      <c r="L5" s="832"/>
      <c r="M5" s="832" t="s">
        <v>625</v>
      </c>
      <c r="N5" s="832"/>
      <c r="O5" s="832"/>
      <c r="P5" s="832"/>
      <c r="Q5" s="832"/>
      <c r="R5" s="831" t="s">
        <v>496</v>
      </c>
      <c r="S5" s="831" t="s">
        <v>510</v>
      </c>
      <c r="T5" s="831" t="s">
        <v>511</v>
      </c>
      <c r="U5" s="831" t="s">
        <v>669</v>
      </c>
      <c r="V5" s="831" t="s">
        <v>670</v>
      </c>
    </row>
    <row r="6" spans="1:22" ht="36" customHeight="1">
      <c r="A6" s="829"/>
      <c r="B6" s="830"/>
      <c r="C6" s="461"/>
      <c r="D6" s="397" t="s">
        <v>646</v>
      </c>
      <c r="E6" s="397" t="s">
        <v>645</v>
      </c>
      <c r="F6" s="397" t="s">
        <v>644</v>
      </c>
      <c r="G6" s="397" t="s">
        <v>643</v>
      </c>
      <c r="H6" s="461"/>
      <c r="I6" s="397" t="s">
        <v>646</v>
      </c>
      <c r="J6" s="397" t="s">
        <v>645</v>
      </c>
      <c r="K6" s="397" t="s">
        <v>644</v>
      </c>
      <c r="L6" s="397" t="s">
        <v>643</v>
      </c>
      <c r="M6" s="461"/>
      <c r="N6" s="397" t="s">
        <v>646</v>
      </c>
      <c r="O6" s="397" t="s">
        <v>645</v>
      </c>
      <c r="P6" s="397" t="s">
        <v>644</v>
      </c>
      <c r="Q6" s="397" t="s">
        <v>643</v>
      </c>
      <c r="R6" s="831"/>
      <c r="S6" s="831"/>
      <c r="T6" s="831"/>
      <c r="U6" s="831"/>
      <c r="V6" s="831"/>
    </row>
    <row r="7" spans="1:22">
      <c r="A7" s="455">
        <v>1</v>
      </c>
      <c r="B7" s="460" t="s">
        <v>504</v>
      </c>
      <c r="C7" s="633">
        <v>2860819.4467000002</v>
      </c>
      <c r="D7" s="633">
        <v>2731295.0167</v>
      </c>
      <c r="E7" s="633">
        <v>129524.43</v>
      </c>
      <c r="F7" s="633"/>
      <c r="G7" s="633"/>
      <c r="H7" s="633">
        <v>2853288.1408000002</v>
      </c>
      <c r="I7" s="633">
        <v>2723852.0507999999</v>
      </c>
      <c r="J7" s="633">
        <v>129436.09</v>
      </c>
      <c r="K7" s="633"/>
      <c r="L7" s="633"/>
      <c r="M7" s="633">
        <v>39736.675799999997</v>
      </c>
      <c r="N7" s="633">
        <v>37093.435799999999</v>
      </c>
      <c r="O7" s="633">
        <v>2643.24</v>
      </c>
      <c r="P7" s="633"/>
      <c r="Q7" s="633"/>
      <c r="R7" s="448">
        <v>70</v>
      </c>
      <c r="S7" s="630">
        <v>0.13700000000000001</v>
      </c>
      <c r="T7" s="630">
        <v>0.2059</v>
      </c>
      <c r="U7" s="630">
        <v>0.1152</v>
      </c>
      <c r="V7" s="448">
        <v>49.080354773851646</v>
      </c>
    </row>
    <row r="8" spans="1:22">
      <c r="A8" s="455">
        <v>2</v>
      </c>
      <c r="B8" s="459" t="s">
        <v>503</v>
      </c>
      <c r="C8" s="633">
        <v>18480263.755399998</v>
      </c>
      <c r="D8" s="633">
        <v>17904887.139600001</v>
      </c>
      <c r="E8" s="633">
        <v>260702.68580000001</v>
      </c>
      <c r="F8" s="633">
        <v>314673.93</v>
      </c>
      <c r="G8" s="633"/>
      <c r="H8" s="633">
        <v>18474124.960000001</v>
      </c>
      <c r="I8" s="633">
        <v>17877376.753899999</v>
      </c>
      <c r="J8" s="633">
        <v>261896.74609999999</v>
      </c>
      <c r="K8" s="633">
        <v>334851.46000000002</v>
      </c>
      <c r="L8" s="633"/>
      <c r="M8" s="633">
        <v>512992.50280000002</v>
      </c>
      <c r="N8" s="633">
        <v>340827.56229999999</v>
      </c>
      <c r="O8" s="633">
        <v>7334.2304999999997</v>
      </c>
      <c r="P8" s="633">
        <v>164830.71</v>
      </c>
      <c r="Q8" s="633"/>
      <c r="R8" s="448">
        <v>624</v>
      </c>
      <c r="S8" s="630">
        <v>0.1323</v>
      </c>
      <c r="T8" s="630">
        <v>0.15179999999999999</v>
      </c>
      <c r="U8" s="630">
        <v>0.13150000000000001</v>
      </c>
      <c r="V8" s="448">
        <v>47.796006608319757</v>
      </c>
    </row>
    <row r="9" spans="1:22">
      <c r="A9" s="455">
        <v>3</v>
      </c>
      <c r="B9" s="459" t="s">
        <v>502</v>
      </c>
      <c r="C9" s="633">
        <v>0</v>
      </c>
      <c r="D9" s="633"/>
      <c r="E9" s="633"/>
      <c r="F9" s="633"/>
      <c r="G9" s="633"/>
      <c r="H9" s="633">
        <v>0</v>
      </c>
      <c r="I9" s="633"/>
      <c r="J9" s="633"/>
      <c r="K9" s="633"/>
      <c r="L9" s="633"/>
      <c r="M9" s="633">
        <v>0</v>
      </c>
      <c r="N9" s="633"/>
      <c r="O9" s="633"/>
      <c r="P9" s="633"/>
      <c r="Q9" s="633"/>
      <c r="R9" s="448"/>
      <c r="S9" s="630"/>
      <c r="T9" s="630"/>
      <c r="U9" s="630"/>
      <c r="V9" s="448"/>
    </row>
    <row r="10" spans="1:22">
      <c r="A10" s="455">
        <v>4</v>
      </c>
      <c r="B10" s="459" t="s">
        <v>501</v>
      </c>
      <c r="C10" s="633">
        <v>0</v>
      </c>
      <c r="D10" s="633"/>
      <c r="E10" s="633"/>
      <c r="F10" s="633"/>
      <c r="G10" s="633"/>
      <c r="H10" s="633">
        <v>0</v>
      </c>
      <c r="I10" s="633"/>
      <c r="J10" s="633"/>
      <c r="K10" s="633"/>
      <c r="L10" s="633"/>
      <c r="M10" s="633">
        <v>0</v>
      </c>
      <c r="N10" s="633"/>
      <c r="O10" s="633"/>
      <c r="P10" s="633"/>
      <c r="Q10" s="633"/>
      <c r="R10" s="448"/>
      <c r="S10" s="630"/>
      <c r="T10" s="630"/>
      <c r="U10" s="630"/>
      <c r="V10" s="448"/>
    </row>
    <row r="11" spans="1:22">
      <c r="A11" s="455">
        <v>5</v>
      </c>
      <c r="B11" s="459" t="s">
        <v>500</v>
      </c>
      <c r="C11" s="633">
        <v>912731.72</v>
      </c>
      <c r="D11" s="633">
        <v>911968.47</v>
      </c>
      <c r="E11" s="633">
        <v>68.25</v>
      </c>
      <c r="F11" s="633">
        <v>695</v>
      </c>
      <c r="G11" s="633"/>
      <c r="H11" s="633">
        <v>914360.14</v>
      </c>
      <c r="I11" s="633">
        <v>913452.77</v>
      </c>
      <c r="J11" s="633">
        <v>68.3</v>
      </c>
      <c r="K11" s="633">
        <v>839.07</v>
      </c>
      <c r="L11" s="633"/>
      <c r="M11" s="633">
        <v>52349.25</v>
      </c>
      <c r="N11" s="633">
        <v>51894.35</v>
      </c>
      <c r="O11" s="633">
        <v>3.85</v>
      </c>
      <c r="P11" s="633">
        <v>451.05</v>
      </c>
      <c r="Q11" s="633"/>
      <c r="R11" s="448">
        <v>339</v>
      </c>
      <c r="S11" s="630">
        <v>0.13339999999999999</v>
      </c>
      <c r="T11" s="630">
        <v>0.13350000000000001</v>
      </c>
      <c r="U11" s="630">
        <v>0.13420000000000001</v>
      </c>
      <c r="V11" s="448">
        <v>154.67202518337189</v>
      </c>
    </row>
    <row r="12" spans="1:22">
      <c r="A12" s="455">
        <v>6</v>
      </c>
      <c r="B12" s="459" t="s">
        <v>499</v>
      </c>
      <c r="C12" s="633">
        <v>0</v>
      </c>
      <c r="D12" s="633"/>
      <c r="E12" s="633"/>
      <c r="F12" s="633"/>
      <c r="G12" s="633"/>
      <c r="H12" s="633">
        <v>0</v>
      </c>
      <c r="I12" s="633"/>
      <c r="J12" s="633"/>
      <c r="K12" s="633"/>
      <c r="L12" s="633"/>
      <c r="M12" s="633">
        <v>0</v>
      </c>
      <c r="N12" s="633"/>
      <c r="O12" s="633"/>
      <c r="P12" s="633"/>
      <c r="Q12" s="633"/>
      <c r="R12" s="448"/>
      <c r="S12" s="630"/>
      <c r="T12" s="630"/>
      <c r="U12" s="630"/>
      <c r="V12" s="448"/>
    </row>
    <row r="13" spans="1:22">
      <c r="A13" s="455">
        <v>7</v>
      </c>
      <c r="B13" s="459" t="s">
        <v>498</v>
      </c>
      <c r="C13" s="633">
        <v>116307542.70200001</v>
      </c>
      <c r="D13" s="633">
        <v>111367547.3126</v>
      </c>
      <c r="E13" s="633">
        <v>4348237.4815999996</v>
      </c>
      <c r="F13" s="633">
        <v>591757.90780000004</v>
      </c>
      <c r="G13" s="633"/>
      <c r="H13" s="633">
        <v>116557681.8955</v>
      </c>
      <c r="I13" s="633">
        <v>111545310.1397</v>
      </c>
      <c r="J13" s="633">
        <v>4409017.5785999997</v>
      </c>
      <c r="K13" s="633">
        <v>603358.47329999995</v>
      </c>
      <c r="L13" s="633"/>
      <c r="M13" s="633">
        <v>1573130.9890999999</v>
      </c>
      <c r="N13" s="633">
        <v>1112661.077</v>
      </c>
      <c r="O13" s="633">
        <v>255959.4958</v>
      </c>
      <c r="P13" s="633">
        <v>204510.41630000001</v>
      </c>
      <c r="Q13" s="633"/>
      <c r="R13" s="448">
        <v>781</v>
      </c>
      <c r="S13" s="630">
        <v>0.1067</v>
      </c>
      <c r="T13" s="630">
        <v>0.1172</v>
      </c>
      <c r="U13" s="630">
        <v>7.7100000000000002E-2</v>
      </c>
      <c r="V13" s="448">
        <v>106.74325206031635</v>
      </c>
    </row>
    <row r="14" spans="1:22">
      <c r="A14" s="453">
        <v>7.1</v>
      </c>
      <c r="B14" s="452" t="s">
        <v>507</v>
      </c>
      <c r="C14" s="633">
        <v>103849672.27299999</v>
      </c>
      <c r="D14" s="633">
        <v>98929628.725799993</v>
      </c>
      <c r="E14" s="633">
        <v>4328285.6392000001</v>
      </c>
      <c r="F14" s="633">
        <v>591757.90780000004</v>
      </c>
      <c r="G14" s="633"/>
      <c r="H14" s="633">
        <v>104091608.87339999</v>
      </c>
      <c r="I14" s="633">
        <v>99066516.134100005</v>
      </c>
      <c r="J14" s="633">
        <v>4389041.6869999999</v>
      </c>
      <c r="K14" s="633">
        <v>603358.47329999995</v>
      </c>
      <c r="L14" s="633"/>
      <c r="M14" s="633">
        <v>1453537.2655</v>
      </c>
      <c r="N14" s="633">
        <v>993261.00600000005</v>
      </c>
      <c r="O14" s="633">
        <v>255765.8432</v>
      </c>
      <c r="P14" s="633">
        <v>204510.41630000001</v>
      </c>
      <c r="Q14" s="633"/>
      <c r="R14" s="448">
        <v>685</v>
      </c>
      <c r="S14" s="630">
        <v>0.10580000000000001</v>
      </c>
      <c r="T14" s="630">
        <v>0.1162</v>
      </c>
      <c r="U14" s="630">
        <v>7.7600000000000002E-2</v>
      </c>
      <c r="V14" s="448">
        <v>106.70872263109756</v>
      </c>
    </row>
    <row r="15" spans="1:22">
      <c r="A15" s="453">
        <v>7.2</v>
      </c>
      <c r="B15" s="452" t="s">
        <v>509</v>
      </c>
      <c r="C15" s="633">
        <v>10079070.090500014</v>
      </c>
      <c r="D15" s="633">
        <v>10079070.090500014</v>
      </c>
      <c r="E15" s="633"/>
      <c r="F15" s="633"/>
      <c r="G15" s="633"/>
      <c r="H15" s="633">
        <v>10081368.542900015</v>
      </c>
      <c r="I15" s="633">
        <v>10114065.418</v>
      </c>
      <c r="J15" s="633"/>
      <c r="K15" s="633"/>
      <c r="L15" s="633"/>
      <c r="M15" s="633">
        <v>93936.179300000003</v>
      </c>
      <c r="N15" s="633">
        <v>93936.179300000003</v>
      </c>
      <c r="O15" s="633"/>
      <c r="P15" s="633"/>
      <c r="Q15" s="633"/>
      <c r="R15" s="448">
        <v>73</v>
      </c>
      <c r="S15" s="630">
        <v>0.12790000000000001</v>
      </c>
      <c r="T15" s="630">
        <v>0.1406</v>
      </c>
      <c r="U15" s="630">
        <v>7.7600000000000002E-2</v>
      </c>
      <c r="V15" s="448">
        <v>109.48588174692055</v>
      </c>
    </row>
    <row r="16" spans="1:22">
      <c r="A16" s="453">
        <v>7.3</v>
      </c>
      <c r="B16" s="452" t="s">
        <v>506</v>
      </c>
      <c r="C16" s="633">
        <v>2378800.3446</v>
      </c>
      <c r="D16" s="633">
        <v>2358848.5022</v>
      </c>
      <c r="E16" s="633">
        <v>19951.842400000001</v>
      </c>
      <c r="F16" s="633"/>
      <c r="G16" s="633"/>
      <c r="H16" s="633">
        <v>2384704.4791999999</v>
      </c>
      <c r="I16" s="633">
        <v>2364728.5876000002</v>
      </c>
      <c r="J16" s="633">
        <v>19975.891599999999</v>
      </c>
      <c r="K16" s="633"/>
      <c r="L16" s="633"/>
      <c r="M16" s="633">
        <v>25657.544300000001</v>
      </c>
      <c r="N16" s="633">
        <v>25463.8917</v>
      </c>
      <c r="O16" s="633">
        <v>193.65260000000001</v>
      </c>
      <c r="P16" s="633"/>
      <c r="Q16" s="633"/>
      <c r="R16" s="448">
        <v>23</v>
      </c>
      <c r="S16" s="630">
        <v>7.7100000000000002E-2</v>
      </c>
      <c r="T16" s="630">
        <v>0.12330000000000001</v>
      </c>
      <c r="U16" s="630">
        <v>5.5300000000000002E-2</v>
      </c>
      <c r="V16" s="448">
        <v>96.591796233615142</v>
      </c>
    </row>
    <row r="17" spans="1:22">
      <c r="A17" s="455">
        <v>8</v>
      </c>
      <c r="B17" s="459" t="s">
        <v>505</v>
      </c>
      <c r="C17" s="633">
        <v>0</v>
      </c>
      <c r="D17" s="633"/>
      <c r="E17" s="633"/>
      <c r="F17" s="633"/>
      <c r="G17" s="633"/>
      <c r="H17" s="633">
        <v>0</v>
      </c>
      <c r="I17" s="633"/>
      <c r="J17" s="633"/>
      <c r="K17" s="633"/>
      <c r="L17" s="633"/>
      <c r="M17" s="633">
        <v>0</v>
      </c>
      <c r="N17" s="633"/>
      <c r="O17" s="633"/>
      <c r="P17" s="633"/>
      <c r="Q17" s="633"/>
      <c r="R17" s="448"/>
      <c r="S17" s="630"/>
      <c r="T17" s="630"/>
      <c r="U17" s="630"/>
      <c r="V17" s="448"/>
    </row>
    <row r="18" spans="1:22">
      <c r="A18" s="458">
        <v>9</v>
      </c>
      <c r="B18" s="457" t="s">
        <v>497</v>
      </c>
      <c r="C18" s="634">
        <v>0</v>
      </c>
      <c r="D18" s="634"/>
      <c r="E18" s="634"/>
      <c r="F18" s="634"/>
      <c r="G18" s="634"/>
      <c r="H18" s="634">
        <v>0</v>
      </c>
      <c r="I18" s="634"/>
      <c r="J18" s="634"/>
      <c r="K18" s="634"/>
      <c r="L18" s="634"/>
      <c r="M18" s="634">
        <v>0</v>
      </c>
      <c r="N18" s="634"/>
      <c r="O18" s="634"/>
      <c r="P18" s="634"/>
      <c r="Q18" s="634"/>
      <c r="R18" s="456"/>
      <c r="S18" s="631"/>
      <c r="T18" s="631"/>
      <c r="U18" s="631"/>
      <c r="V18" s="456"/>
    </row>
    <row r="19" spans="1:22" s="629" customFormat="1">
      <c r="A19" s="627">
        <v>10</v>
      </c>
      <c r="B19" s="454" t="s">
        <v>508</v>
      </c>
      <c r="C19" s="635">
        <v>138561357.6241</v>
      </c>
      <c r="D19" s="635">
        <v>132915697.93889999</v>
      </c>
      <c r="E19" s="635">
        <v>4738532.8474000003</v>
      </c>
      <c r="F19" s="635">
        <v>907126.83779999998</v>
      </c>
      <c r="G19" s="635"/>
      <c r="H19" s="635">
        <v>138799455.1363</v>
      </c>
      <c r="I19" s="635">
        <v>133059991.71439999</v>
      </c>
      <c r="J19" s="635">
        <v>4800418.7147000004</v>
      </c>
      <c r="K19" s="635">
        <v>939049.00329999998</v>
      </c>
      <c r="L19" s="635"/>
      <c r="M19" s="635">
        <v>2178209.4177000001</v>
      </c>
      <c r="N19" s="635">
        <v>1542476.4251000001</v>
      </c>
      <c r="O19" s="635">
        <v>265940.81630000001</v>
      </c>
      <c r="P19" s="635">
        <v>369792.17629999999</v>
      </c>
      <c r="Q19" s="635"/>
      <c r="R19" s="628">
        <v>1814</v>
      </c>
      <c r="S19" s="632">
        <v>0.1188</v>
      </c>
      <c r="T19" s="632">
        <v>0.1323</v>
      </c>
      <c r="U19" s="632">
        <v>8.5500000000000007E-2</v>
      </c>
      <c r="V19" s="628">
        <v>98.006727135796766</v>
      </c>
    </row>
    <row r="20" spans="1:22" ht="25.5">
      <c r="A20" s="453">
        <v>10.1</v>
      </c>
      <c r="B20" s="452" t="s">
        <v>512</v>
      </c>
      <c r="C20" s="633">
        <v>0</v>
      </c>
      <c r="D20" s="633"/>
      <c r="E20" s="633"/>
      <c r="F20" s="633"/>
      <c r="G20" s="633"/>
      <c r="H20" s="633">
        <v>0</v>
      </c>
      <c r="I20" s="633"/>
      <c r="J20" s="633"/>
      <c r="K20" s="633"/>
      <c r="L20" s="633"/>
      <c r="M20" s="633"/>
      <c r="N20" s="633"/>
      <c r="O20" s="633"/>
      <c r="P20" s="633"/>
      <c r="Q20" s="633"/>
      <c r="R20" s="448"/>
      <c r="S20" s="630"/>
      <c r="T20" s="630"/>
      <c r="U20" s="630"/>
      <c r="V20" s="44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17" zoomScale="80" zoomScaleNormal="80" workbookViewId="0">
      <selection activeCell="E46" sqref="E46"/>
    </sheetView>
  </sheetViews>
  <sheetFormatPr defaultRowHeight="15"/>
  <cols>
    <col min="2" max="2" width="66.5703125" customWidth="1"/>
    <col min="3" max="8" width="17.85546875" customWidth="1"/>
  </cols>
  <sheetData>
    <row r="1" spans="1:8" s="5" customFormat="1" ht="14.25">
      <c r="A1" s="2" t="s">
        <v>30</v>
      </c>
      <c r="B1" s="3" t="str">
        <f>'Info '!C2</f>
        <v>JSC ProCredit Bank</v>
      </c>
      <c r="C1" s="3"/>
      <c r="D1" s="4"/>
      <c r="E1" s="4"/>
      <c r="F1" s="4"/>
      <c r="G1" s="4"/>
    </row>
    <row r="2" spans="1:8" s="5" customFormat="1" ht="14.25">
      <c r="A2" s="2" t="s">
        <v>31</v>
      </c>
      <c r="B2" s="266">
        <f>'1. key ratios'!B2</f>
        <v>45747</v>
      </c>
      <c r="C2" s="3"/>
      <c r="D2" s="4"/>
      <c r="E2" s="4"/>
      <c r="F2" s="4"/>
      <c r="G2" s="4"/>
    </row>
    <row r="4" spans="1:8">
      <c r="A4" s="722" t="s">
        <v>6</v>
      </c>
      <c r="B4" s="724" t="s">
        <v>583</v>
      </c>
      <c r="C4" s="714" t="s">
        <v>520</v>
      </c>
      <c r="D4" s="714"/>
      <c r="E4" s="714"/>
      <c r="F4" s="714" t="s">
        <v>521</v>
      </c>
      <c r="G4" s="714"/>
      <c r="H4" s="715"/>
    </row>
    <row r="5" spans="1:8" ht="15.6" customHeight="1">
      <c r="A5" s="723"/>
      <c r="B5" s="725"/>
      <c r="C5" s="342" t="s">
        <v>32</v>
      </c>
      <c r="D5" s="342" t="s">
        <v>33</v>
      </c>
      <c r="E5" s="342" t="s">
        <v>34</v>
      </c>
      <c r="F5" s="342" t="s">
        <v>32</v>
      </c>
      <c r="G5" s="342" t="s">
        <v>33</v>
      </c>
      <c r="H5" s="342" t="s">
        <v>34</v>
      </c>
    </row>
    <row r="6" spans="1:8">
      <c r="A6" s="343">
        <v>1</v>
      </c>
      <c r="B6" s="344" t="s">
        <v>584</v>
      </c>
      <c r="C6" s="674">
        <v>16465570.369411061</v>
      </c>
      <c r="D6" s="674">
        <v>16995330.584399991</v>
      </c>
      <c r="E6" s="675">
        <v>33460900.953811049</v>
      </c>
      <c r="F6" s="674">
        <v>16379142.823500002</v>
      </c>
      <c r="G6" s="674">
        <v>14899422.520000001</v>
      </c>
      <c r="H6" s="675">
        <v>31278565.343500003</v>
      </c>
    </row>
    <row r="7" spans="1:8">
      <c r="A7" s="343">
        <v>1.1000000000000001</v>
      </c>
      <c r="B7" s="345" t="s">
        <v>527</v>
      </c>
      <c r="C7" s="674"/>
      <c r="D7" s="674"/>
      <c r="E7" s="675">
        <v>0</v>
      </c>
      <c r="F7" s="674">
        <v>0</v>
      </c>
      <c r="G7" s="674">
        <v>0</v>
      </c>
      <c r="H7" s="675">
        <v>0</v>
      </c>
    </row>
    <row r="8" spans="1:8">
      <c r="A8" s="343">
        <v>1.2</v>
      </c>
      <c r="B8" s="345" t="s">
        <v>529</v>
      </c>
      <c r="C8" s="674"/>
      <c r="D8" s="674"/>
      <c r="E8" s="675">
        <v>0</v>
      </c>
      <c r="F8" s="674">
        <v>0</v>
      </c>
      <c r="G8" s="674">
        <v>0</v>
      </c>
      <c r="H8" s="675">
        <v>0</v>
      </c>
    </row>
    <row r="9" spans="1:8" ht="21.6" customHeight="1">
      <c r="A9" s="343">
        <v>1.3</v>
      </c>
      <c r="B9" s="345" t="s">
        <v>585</v>
      </c>
      <c r="C9" s="674"/>
      <c r="D9" s="674"/>
      <c r="E9" s="675">
        <v>0</v>
      </c>
      <c r="F9" s="674">
        <v>0</v>
      </c>
      <c r="G9" s="674">
        <v>0</v>
      </c>
      <c r="H9" s="675">
        <v>0</v>
      </c>
    </row>
    <row r="10" spans="1:8">
      <c r="A10" s="343">
        <v>1.4</v>
      </c>
      <c r="B10" s="345" t="s">
        <v>531</v>
      </c>
      <c r="C10" s="674"/>
      <c r="D10" s="674"/>
      <c r="E10" s="675">
        <v>0</v>
      </c>
      <c r="F10" s="674">
        <v>0</v>
      </c>
      <c r="G10" s="674">
        <v>0</v>
      </c>
      <c r="H10" s="675">
        <v>0</v>
      </c>
    </row>
    <row r="11" spans="1:8">
      <c r="A11" s="343">
        <v>1.5</v>
      </c>
      <c r="B11" s="345" t="s">
        <v>535</v>
      </c>
      <c r="C11" s="674">
        <v>16465570.369411061</v>
      </c>
      <c r="D11" s="674">
        <v>16995330.584399991</v>
      </c>
      <c r="E11" s="675">
        <v>33460900.953811049</v>
      </c>
      <c r="F11" s="674">
        <v>16379142.823500002</v>
      </c>
      <c r="G11" s="674">
        <v>14899422.520000001</v>
      </c>
      <c r="H11" s="675">
        <v>31278565.343500003</v>
      </c>
    </row>
    <row r="12" spans="1:8">
      <c r="A12" s="343">
        <v>1.6</v>
      </c>
      <c r="B12" s="346" t="s">
        <v>417</v>
      </c>
      <c r="C12" s="674"/>
      <c r="D12" s="674"/>
      <c r="E12" s="675">
        <v>0</v>
      </c>
      <c r="F12" s="674">
        <v>0</v>
      </c>
      <c r="G12" s="674">
        <v>0</v>
      </c>
      <c r="H12" s="675">
        <v>0</v>
      </c>
    </row>
    <row r="13" spans="1:8">
      <c r="A13" s="343">
        <v>2</v>
      </c>
      <c r="B13" s="347" t="s">
        <v>586</v>
      </c>
      <c r="C13" s="674">
        <v>-5608954.1921999827</v>
      </c>
      <c r="D13" s="674">
        <v>-9895481.0789000057</v>
      </c>
      <c r="E13" s="675">
        <v>-15504435.271099988</v>
      </c>
      <c r="F13" s="674">
        <v>-4922941.8999999994</v>
      </c>
      <c r="G13" s="674">
        <v>-7605573.4400000004</v>
      </c>
      <c r="H13" s="675">
        <v>-12528515.34</v>
      </c>
    </row>
    <row r="14" spans="1:8">
      <c r="A14" s="343">
        <v>2.1</v>
      </c>
      <c r="B14" s="345" t="s">
        <v>587</v>
      </c>
      <c r="C14" s="674"/>
      <c r="D14" s="674"/>
      <c r="E14" s="675">
        <v>0</v>
      </c>
      <c r="F14" s="674">
        <v>0</v>
      </c>
      <c r="G14" s="674">
        <v>0</v>
      </c>
      <c r="H14" s="675">
        <v>0</v>
      </c>
    </row>
    <row r="15" spans="1:8" ht="24.6" customHeight="1">
      <c r="A15" s="343">
        <v>2.2000000000000002</v>
      </c>
      <c r="B15" s="345" t="s">
        <v>588</v>
      </c>
      <c r="C15" s="674"/>
      <c r="D15" s="674"/>
      <c r="E15" s="675">
        <v>0</v>
      </c>
      <c r="F15" s="674">
        <v>0</v>
      </c>
      <c r="G15" s="674">
        <v>0</v>
      </c>
      <c r="H15" s="675">
        <v>0</v>
      </c>
    </row>
    <row r="16" spans="1:8" ht="20.45" customHeight="1">
      <c r="A16" s="343">
        <v>2.2999999999999998</v>
      </c>
      <c r="B16" s="345" t="s">
        <v>589</v>
      </c>
      <c r="C16" s="674">
        <v>-5608954.1921999827</v>
      </c>
      <c r="D16" s="674">
        <v>-9895481.0789000057</v>
      </c>
      <c r="E16" s="675">
        <v>-15504435.271099988</v>
      </c>
      <c r="F16" s="674">
        <v>-4922941.8999999994</v>
      </c>
      <c r="G16" s="674">
        <v>-7605573.4400000004</v>
      </c>
      <c r="H16" s="675">
        <v>-12528515.34</v>
      </c>
    </row>
    <row r="17" spans="1:8">
      <c r="A17" s="343">
        <v>2.4</v>
      </c>
      <c r="B17" s="345" t="s">
        <v>590</v>
      </c>
      <c r="C17" s="674"/>
      <c r="D17" s="674"/>
      <c r="E17" s="675">
        <v>0</v>
      </c>
      <c r="F17" s="674">
        <v>0</v>
      </c>
      <c r="G17" s="674">
        <v>0</v>
      </c>
      <c r="H17" s="675">
        <v>0</v>
      </c>
    </row>
    <row r="18" spans="1:8">
      <c r="A18" s="343">
        <v>3</v>
      </c>
      <c r="B18" s="347" t="s">
        <v>591</v>
      </c>
      <c r="C18" s="674"/>
      <c r="D18" s="674">
        <v>473.06439600000158</v>
      </c>
      <c r="E18" s="675">
        <v>473.06439600000158</v>
      </c>
      <c r="F18" s="674">
        <v>0</v>
      </c>
      <c r="G18" s="674">
        <v>0</v>
      </c>
      <c r="H18" s="675">
        <v>0</v>
      </c>
    </row>
    <row r="19" spans="1:8">
      <c r="A19" s="343">
        <v>4</v>
      </c>
      <c r="B19" s="347" t="s">
        <v>592</v>
      </c>
      <c r="C19" s="674">
        <v>1869207.1299999983</v>
      </c>
      <c r="D19" s="674">
        <v>1203835.5851279998</v>
      </c>
      <c r="E19" s="675">
        <v>3073042.715127998</v>
      </c>
      <c r="F19" s="674">
        <v>1781589.0371999999</v>
      </c>
      <c r="G19" s="674">
        <v>1234841.1528</v>
      </c>
      <c r="H19" s="675">
        <v>3016430.19</v>
      </c>
    </row>
    <row r="20" spans="1:8">
      <c r="A20" s="343">
        <v>5</v>
      </c>
      <c r="B20" s="347" t="s">
        <v>593</v>
      </c>
      <c r="C20" s="674">
        <v>-211598.43524800002</v>
      </c>
      <c r="D20" s="674">
        <v>-1609150.65</v>
      </c>
      <c r="E20" s="675">
        <v>-1820749.085248</v>
      </c>
      <c r="F20" s="674">
        <v>-232441.5</v>
      </c>
      <c r="G20" s="674">
        <v>-1735083.65</v>
      </c>
      <c r="H20" s="675">
        <v>-1967525.15</v>
      </c>
    </row>
    <row r="21" spans="1:8" ht="24" customHeight="1">
      <c r="A21" s="343">
        <v>6</v>
      </c>
      <c r="B21" s="347" t="s">
        <v>594</v>
      </c>
      <c r="C21" s="674"/>
      <c r="D21" s="674"/>
      <c r="E21" s="675">
        <v>0</v>
      </c>
      <c r="F21" s="674">
        <v>0</v>
      </c>
      <c r="G21" s="674">
        <v>0</v>
      </c>
      <c r="H21" s="675">
        <v>0</v>
      </c>
    </row>
    <row r="22" spans="1:8" ht="18.600000000000001" customHeight="1">
      <c r="A22" s="343">
        <v>7</v>
      </c>
      <c r="B22" s="347" t="s">
        <v>595</v>
      </c>
      <c r="C22" s="674"/>
      <c r="D22" s="674"/>
      <c r="E22" s="675">
        <v>0</v>
      </c>
      <c r="F22" s="674">
        <v>0</v>
      </c>
      <c r="G22" s="674">
        <v>0</v>
      </c>
      <c r="H22" s="675">
        <v>0</v>
      </c>
    </row>
    <row r="23" spans="1:8" ht="25.5" customHeight="1">
      <c r="A23" s="343">
        <v>8</v>
      </c>
      <c r="B23" s="348" t="s">
        <v>596</v>
      </c>
      <c r="C23" s="674"/>
      <c r="D23" s="674"/>
      <c r="E23" s="675">
        <v>0</v>
      </c>
      <c r="F23" s="674">
        <v>0</v>
      </c>
      <c r="G23" s="674">
        <v>0</v>
      </c>
      <c r="H23" s="675">
        <v>0</v>
      </c>
    </row>
    <row r="24" spans="1:8" ht="34.5" customHeight="1">
      <c r="A24" s="343">
        <v>9</v>
      </c>
      <c r="B24" s="348" t="s">
        <v>597</v>
      </c>
      <c r="C24" s="674"/>
      <c r="D24" s="674"/>
      <c r="E24" s="675">
        <v>0</v>
      </c>
      <c r="F24" s="674">
        <v>0</v>
      </c>
      <c r="G24" s="674">
        <v>0</v>
      </c>
      <c r="H24" s="675">
        <v>0</v>
      </c>
    </row>
    <row r="25" spans="1:8">
      <c r="A25" s="343">
        <v>10</v>
      </c>
      <c r="B25" s="347" t="s">
        <v>598</v>
      </c>
      <c r="C25" s="674">
        <v>2823725.6300000013</v>
      </c>
      <c r="D25" s="674"/>
      <c r="E25" s="675">
        <v>2823725.6300000013</v>
      </c>
      <c r="F25" s="674">
        <v>2996886.45</v>
      </c>
      <c r="G25" s="674">
        <v>0</v>
      </c>
      <c r="H25" s="675">
        <v>2996886.45</v>
      </c>
    </row>
    <row r="26" spans="1:8">
      <c r="A26" s="343">
        <v>11</v>
      </c>
      <c r="B26" s="349" t="s">
        <v>599</v>
      </c>
      <c r="C26" s="674">
        <v>171757.86</v>
      </c>
      <c r="D26" s="674"/>
      <c r="E26" s="675">
        <v>171757.86</v>
      </c>
      <c r="F26" s="674">
        <v>0</v>
      </c>
      <c r="G26" s="674">
        <v>0</v>
      </c>
      <c r="H26" s="675">
        <v>0</v>
      </c>
    </row>
    <row r="27" spans="1:8">
      <c r="A27" s="343">
        <v>12</v>
      </c>
      <c r="B27" s="347" t="s">
        <v>600</v>
      </c>
      <c r="C27" s="674">
        <v>454313.43000000005</v>
      </c>
      <c r="D27" s="674">
        <v>8254.1032599999999</v>
      </c>
      <c r="E27" s="675">
        <v>462567.53326000005</v>
      </c>
      <c r="F27" s="674">
        <v>456040.30710000009</v>
      </c>
      <c r="G27" s="674">
        <v>98515.342900000003</v>
      </c>
      <c r="H27" s="675">
        <v>554555.65000000014</v>
      </c>
    </row>
    <row r="28" spans="1:8">
      <c r="A28" s="343">
        <v>13</v>
      </c>
      <c r="B28" s="350" t="s">
        <v>601</v>
      </c>
      <c r="C28" s="674">
        <v>-417611.77</v>
      </c>
      <c r="D28" s="674"/>
      <c r="E28" s="675">
        <v>-417611.77</v>
      </c>
      <c r="F28" s="674">
        <v>-280229.99</v>
      </c>
      <c r="G28" s="674">
        <v>-25236.420000000002</v>
      </c>
      <c r="H28" s="675">
        <v>-305466.40999999997</v>
      </c>
    </row>
    <row r="29" spans="1:8">
      <c r="A29" s="343">
        <v>14</v>
      </c>
      <c r="B29" s="351" t="s">
        <v>602</v>
      </c>
      <c r="C29" s="674">
        <v>-14194534.837499999</v>
      </c>
      <c r="D29" s="674">
        <v>-1554498.89</v>
      </c>
      <c r="E29" s="675">
        <v>-15749033.727499999</v>
      </c>
      <c r="F29" s="674">
        <v>-10712102.489999998</v>
      </c>
      <c r="G29" s="674">
        <v>-855776.41</v>
      </c>
      <c r="H29" s="675">
        <v>-11567878.899999999</v>
      </c>
    </row>
    <row r="30" spans="1:8">
      <c r="A30" s="343">
        <v>14.1</v>
      </c>
      <c r="B30" s="326" t="s">
        <v>603</v>
      </c>
      <c r="C30" s="674">
        <v>-6236258.3099999996</v>
      </c>
      <c r="D30" s="674"/>
      <c r="E30" s="675">
        <v>-6236258.3099999996</v>
      </c>
      <c r="F30" s="674">
        <v>-4434305.1799999988</v>
      </c>
      <c r="G30" s="674">
        <v>0</v>
      </c>
      <c r="H30" s="675">
        <v>-4434305.1799999988</v>
      </c>
    </row>
    <row r="31" spans="1:8">
      <c r="A31" s="343">
        <v>14.2</v>
      </c>
      <c r="B31" s="326" t="s">
        <v>604</v>
      </c>
      <c r="C31" s="674">
        <v>-7958276.5274999989</v>
      </c>
      <c r="D31" s="674">
        <v>-1554498.89</v>
      </c>
      <c r="E31" s="675">
        <v>-9512775.4174999986</v>
      </c>
      <c r="F31" s="674">
        <v>-6277797.3099999987</v>
      </c>
      <c r="G31" s="674">
        <v>-855776.41</v>
      </c>
      <c r="H31" s="675">
        <v>-7133573.7199999988</v>
      </c>
    </row>
    <row r="32" spans="1:8">
      <c r="A32" s="343">
        <v>15</v>
      </c>
      <c r="B32" s="347" t="s">
        <v>605</v>
      </c>
      <c r="C32" s="674">
        <v>-1358016.0799999998</v>
      </c>
      <c r="D32" s="674"/>
      <c r="E32" s="675">
        <v>-1358016.0799999998</v>
      </c>
      <c r="F32" s="674">
        <v>-1123858.3700000001</v>
      </c>
      <c r="G32" s="674">
        <v>0</v>
      </c>
      <c r="H32" s="675">
        <v>-1123858.3700000001</v>
      </c>
    </row>
    <row r="33" spans="1:8" ht="22.5" customHeight="1">
      <c r="A33" s="343">
        <v>16</v>
      </c>
      <c r="B33" s="324" t="s">
        <v>606</v>
      </c>
      <c r="C33" s="674">
        <v>-232105.194410981</v>
      </c>
      <c r="D33" s="674"/>
      <c r="E33" s="675">
        <v>-232105.194410981</v>
      </c>
      <c r="F33" s="674">
        <v>217827.49649999998</v>
      </c>
      <c r="G33" s="674">
        <v>0</v>
      </c>
      <c r="H33" s="675">
        <v>217827.49649999998</v>
      </c>
    </row>
    <row r="34" spans="1:8">
      <c r="A34" s="343">
        <v>17</v>
      </c>
      <c r="B34" s="347" t="s">
        <v>607</v>
      </c>
      <c r="C34" s="674">
        <v>-170037.98</v>
      </c>
      <c r="D34" s="674">
        <v>6418.9298000000081</v>
      </c>
      <c r="E34" s="675">
        <v>-163619.0502</v>
      </c>
      <c r="F34" s="674">
        <v>5740.74</v>
      </c>
      <c r="G34" s="674">
        <v>0</v>
      </c>
      <c r="H34" s="675">
        <v>5740.74</v>
      </c>
    </row>
    <row r="35" spans="1:8">
      <c r="A35" s="343">
        <v>17.100000000000001</v>
      </c>
      <c r="B35" s="326" t="s">
        <v>608</v>
      </c>
      <c r="C35" s="674">
        <v>8354.680000000013</v>
      </c>
      <c r="D35" s="674">
        <v>6418.9298000000081</v>
      </c>
      <c r="E35" s="675">
        <v>14773.60980000002</v>
      </c>
      <c r="F35" s="674">
        <v>5740.74</v>
      </c>
      <c r="G35" s="674">
        <v>0</v>
      </c>
      <c r="H35" s="675">
        <v>5740.74</v>
      </c>
    </row>
    <row r="36" spans="1:8">
      <c r="A36" s="343">
        <v>17.2</v>
      </c>
      <c r="B36" s="326" t="s">
        <v>609</v>
      </c>
      <c r="C36" s="674">
        <v>-178392.66000000003</v>
      </c>
      <c r="D36" s="674"/>
      <c r="E36" s="675">
        <v>-178392.66000000003</v>
      </c>
      <c r="F36" s="674">
        <v>0</v>
      </c>
      <c r="G36" s="674">
        <v>0</v>
      </c>
      <c r="H36" s="675">
        <v>0</v>
      </c>
    </row>
    <row r="37" spans="1:8" ht="41.45" customHeight="1">
      <c r="A37" s="343">
        <v>18</v>
      </c>
      <c r="B37" s="352" t="s">
        <v>610</v>
      </c>
      <c r="C37" s="674">
        <v>301141.50618945237</v>
      </c>
      <c r="D37" s="674">
        <v>1276076.4829999981</v>
      </c>
      <c r="E37" s="675">
        <v>1577217.9891894506</v>
      </c>
      <c r="F37" s="674">
        <v>2064790.46</v>
      </c>
      <c r="G37" s="674">
        <v>0</v>
      </c>
      <c r="H37" s="675">
        <v>2064790.46</v>
      </c>
    </row>
    <row r="38" spans="1:8">
      <c r="A38" s="343">
        <v>18.100000000000001</v>
      </c>
      <c r="B38" s="353" t="s">
        <v>611</v>
      </c>
      <c r="C38" s="674"/>
      <c r="D38" s="674"/>
      <c r="E38" s="675">
        <v>0</v>
      </c>
      <c r="F38" s="674">
        <v>0</v>
      </c>
      <c r="G38" s="674">
        <v>0</v>
      </c>
      <c r="H38" s="675">
        <v>0</v>
      </c>
    </row>
    <row r="39" spans="1:8">
      <c r="A39" s="343">
        <v>18.2</v>
      </c>
      <c r="B39" s="353" t="s">
        <v>612</v>
      </c>
      <c r="C39" s="674">
        <v>301141.50618945237</v>
      </c>
      <c r="D39" s="674">
        <v>1276076.4829999981</v>
      </c>
      <c r="E39" s="675">
        <v>1577217.9891894506</v>
      </c>
      <c r="F39" s="674">
        <v>2064790.46</v>
      </c>
      <c r="G39" s="674">
        <v>0</v>
      </c>
      <c r="H39" s="675">
        <v>2064790.46</v>
      </c>
    </row>
    <row r="40" spans="1:8" ht="24.6" customHeight="1">
      <c r="A40" s="343">
        <v>19</v>
      </c>
      <c r="B40" s="352" t="s">
        <v>613</v>
      </c>
      <c r="C40" s="674"/>
      <c r="D40" s="674"/>
      <c r="E40" s="675">
        <v>0</v>
      </c>
      <c r="F40" s="674">
        <v>0</v>
      </c>
      <c r="G40" s="674">
        <v>0</v>
      </c>
      <c r="H40" s="675">
        <v>0</v>
      </c>
    </row>
    <row r="41" spans="1:8" ht="17.45" customHeight="1">
      <c r="A41" s="343">
        <v>20</v>
      </c>
      <c r="B41" s="352" t="s">
        <v>614</v>
      </c>
      <c r="C41" s="674">
        <v>0</v>
      </c>
      <c r="D41" s="674"/>
      <c r="E41" s="675">
        <v>0</v>
      </c>
      <c r="F41" s="674">
        <v>0</v>
      </c>
      <c r="G41" s="674">
        <v>0</v>
      </c>
      <c r="H41" s="675">
        <v>0</v>
      </c>
    </row>
    <row r="42" spans="1:8" ht="26.45" customHeight="1">
      <c r="A42" s="343">
        <v>21</v>
      </c>
      <c r="B42" s="352" t="s">
        <v>615</v>
      </c>
      <c r="C42" s="674"/>
      <c r="D42" s="674"/>
      <c r="E42" s="675">
        <v>0</v>
      </c>
      <c r="F42" s="674">
        <v>0</v>
      </c>
      <c r="G42" s="674">
        <v>0</v>
      </c>
      <c r="H42" s="675">
        <v>0</v>
      </c>
    </row>
    <row r="43" spans="1:8">
      <c r="A43" s="343">
        <v>22</v>
      </c>
      <c r="B43" s="354" t="s">
        <v>616</v>
      </c>
      <c r="C43" s="674">
        <v>-107142.56375845033</v>
      </c>
      <c r="D43" s="674">
        <v>6431258.131083983</v>
      </c>
      <c r="E43" s="675">
        <v>6324115.5673255306</v>
      </c>
      <c r="F43" s="674">
        <v>6630443.0643000025</v>
      </c>
      <c r="G43" s="674">
        <v>6011109.0957000004</v>
      </c>
      <c r="H43" s="675">
        <v>12641552.160000004</v>
      </c>
    </row>
    <row r="44" spans="1:8">
      <c r="A44" s="343">
        <v>23</v>
      </c>
      <c r="B44" s="354" t="s">
        <v>617</v>
      </c>
      <c r="C44" s="674">
        <v>-785779.95</v>
      </c>
      <c r="D44" s="674"/>
      <c r="E44" s="675">
        <v>-785779.95</v>
      </c>
      <c r="F44" s="674">
        <v>-1511204.33</v>
      </c>
      <c r="G44" s="674">
        <v>0</v>
      </c>
      <c r="H44" s="675">
        <v>-1511204.33</v>
      </c>
    </row>
    <row r="45" spans="1:8">
      <c r="A45" s="343">
        <v>24</v>
      </c>
      <c r="B45" s="355" t="s">
        <v>618</v>
      </c>
      <c r="C45" s="676">
        <v>-892922.51375845028</v>
      </c>
      <c r="D45" s="676">
        <v>6431258.131083983</v>
      </c>
      <c r="E45" s="677">
        <v>5538335.6173255332</v>
      </c>
      <c r="F45" s="676">
        <v>5119238.7343000025</v>
      </c>
      <c r="G45" s="676">
        <v>6011109.0957000004</v>
      </c>
      <c r="H45" s="675">
        <v>11130347.830000002</v>
      </c>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abSelected="1" topLeftCell="B1" zoomScale="80" zoomScaleNormal="80" workbookViewId="0">
      <selection activeCell="D17" sqref="D17"/>
    </sheetView>
  </sheetViews>
  <sheetFormatPr defaultColWidth="8.85546875" defaultRowHeight="15"/>
  <cols>
    <col min="1" max="1" width="8.85546875" style="532"/>
    <col min="2" max="2" width="87.5703125" style="501" bestFit="1" customWidth="1"/>
    <col min="3" max="8" width="15.42578125" style="501" customWidth="1"/>
    <col min="9" max="16384" width="8.85546875" style="501"/>
  </cols>
  <sheetData>
    <row r="1" spans="1:8">
      <c r="A1" s="136" t="s">
        <v>30</v>
      </c>
      <c r="B1" s="500" t="str">
        <f>'Info '!C2</f>
        <v>JSC ProCredit Bank</v>
      </c>
      <c r="C1" s="500"/>
    </row>
    <row r="2" spans="1:8">
      <c r="A2" s="136" t="s">
        <v>31</v>
      </c>
      <c r="B2" s="502">
        <f>'1. key ratios'!B2</f>
        <v>45747</v>
      </c>
      <c r="C2" s="500"/>
    </row>
    <row r="3" spans="1:8" ht="15.75" thickBot="1">
      <c r="A3" s="501"/>
    </row>
    <row r="4" spans="1:8">
      <c r="A4" s="726" t="s">
        <v>6</v>
      </c>
      <c r="B4" s="727" t="s">
        <v>94</v>
      </c>
      <c r="C4" s="728" t="s">
        <v>520</v>
      </c>
      <c r="D4" s="728"/>
      <c r="E4" s="728"/>
      <c r="F4" s="728" t="s">
        <v>521</v>
      </c>
      <c r="G4" s="728"/>
      <c r="H4" s="729"/>
    </row>
    <row r="5" spans="1:8">
      <c r="A5" s="726"/>
      <c r="B5" s="727"/>
      <c r="C5" s="342" t="s">
        <v>32</v>
      </c>
      <c r="D5" s="342" t="s">
        <v>33</v>
      </c>
      <c r="E5" s="342" t="s">
        <v>34</v>
      </c>
      <c r="F5" s="342" t="s">
        <v>32</v>
      </c>
      <c r="G5" s="342" t="s">
        <v>33</v>
      </c>
      <c r="H5" s="342" t="s">
        <v>34</v>
      </c>
    </row>
    <row r="6" spans="1:8">
      <c r="A6" s="376">
        <v>1</v>
      </c>
      <c r="B6" s="357" t="s">
        <v>619</v>
      </c>
      <c r="C6" s="534"/>
      <c r="D6" s="534">
        <v>53789400</v>
      </c>
      <c r="E6" s="535">
        <v>53789400</v>
      </c>
      <c r="F6" s="534">
        <v>0</v>
      </c>
      <c r="G6" s="534">
        <v>29097000</v>
      </c>
      <c r="H6" s="536">
        <v>29097000</v>
      </c>
    </row>
    <row r="7" spans="1:8">
      <c r="A7" s="376">
        <v>2</v>
      </c>
      <c r="B7" s="357" t="s">
        <v>183</v>
      </c>
      <c r="C7" s="534">
        <v>14943000.000000002</v>
      </c>
      <c r="D7" s="534">
        <v>173387481.12888801</v>
      </c>
      <c r="E7" s="535">
        <v>188330481.12888801</v>
      </c>
      <c r="F7" s="534">
        <v>17433500</v>
      </c>
      <c r="G7" s="534">
        <v>273121552.62</v>
      </c>
      <c r="H7" s="536">
        <v>290555052.62</v>
      </c>
    </row>
    <row r="8" spans="1:8">
      <c r="A8" s="376">
        <v>3</v>
      </c>
      <c r="B8" s="357" t="s">
        <v>193</v>
      </c>
      <c r="C8" s="534">
        <v>467355567.48269999</v>
      </c>
      <c r="D8" s="534">
        <v>996596408.97470009</v>
      </c>
      <c r="E8" s="535">
        <v>1463951976.4574001</v>
      </c>
      <c r="F8" s="534">
        <v>437578494.4756</v>
      </c>
      <c r="G8" s="534">
        <v>953893383.96499801</v>
      </c>
      <c r="H8" s="536">
        <v>1391471878.440598</v>
      </c>
    </row>
    <row r="9" spans="1:8">
      <c r="A9" s="376">
        <v>3.1</v>
      </c>
      <c r="B9" s="356" t="s">
        <v>184</v>
      </c>
      <c r="C9" s="534">
        <v>431970827.43000001</v>
      </c>
      <c r="D9" s="534">
        <v>729232329.72160006</v>
      </c>
      <c r="E9" s="535">
        <v>1161203157.1516001</v>
      </c>
      <c r="F9" s="534">
        <v>391003207.03560001</v>
      </c>
      <c r="G9" s="534">
        <v>686321637.43470001</v>
      </c>
      <c r="H9" s="536">
        <v>1077324844.4703</v>
      </c>
    </row>
    <row r="10" spans="1:8">
      <c r="A10" s="376">
        <v>3.2</v>
      </c>
      <c r="B10" s="356" t="s">
        <v>180</v>
      </c>
      <c r="C10" s="534">
        <v>35384740.052699998</v>
      </c>
      <c r="D10" s="534">
        <v>267364079.25310001</v>
      </c>
      <c r="E10" s="535">
        <v>302748819.30580002</v>
      </c>
      <c r="F10" s="534">
        <v>46575287.439999998</v>
      </c>
      <c r="G10" s="534">
        <v>267571746.53029794</v>
      </c>
      <c r="H10" s="536">
        <v>314147033.97029793</v>
      </c>
    </row>
    <row r="11" spans="1:8">
      <c r="A11" s="376">
        <v>4</v>
      </c>
      <c r="B11" s="357" t="s">
        <v>182</v>
      </c>
      <c r="C11" s="534">
        <v>7177000</v>
      </c>
      <c r="D11" s="534">
        <v>0</v>
      </c>
      <c r="E11" s="535">
        <v>7177000</v>
      </c>
      <c r="F11" s="534">
        <v>4351000</v>
      </c>
      <c r="G11" s="534">
        <v>0</v>
      </c>
      <c r="H11" s="536">
        <v>4351000</v>
      </c>
    </row>
    <row r="12" spans="1:8">
      <c r="A12" s="376">
        <v>4.0999999999999996</v>
      </c>
      <c r="B12" s="356" t="s">
        <v>166</v>
      </c>
      <c r="C12" s="534">
        <v>7177000</v>
      </c>
      <c r="D12" s="534"/>
      <c r="E12" s="535">
        <v>7177000</v>
      </c>
      <c r="F12" s="534">
        <v>4351000</v>
      </c>
      <c r="G12" s="534">
        <v>0</v>
      </c>
      <c r="H12" s="536">
        <v>4351000</v>
      </c>
    </row>
    <row r="13" spans="1:8">
      <c r="A13" s="376">
        <v>4.2</v>
      </c>
      <c r="B13" s="356" t="s">
        <v>167</v>
      </c>
      <c r="C13" s="534"/>
      <c r="D13" s="534"/>
      <c r="E13" s="535">
        <v>0</v>
      </c>
      <c r="F13" s="534">
        <v>0</v>
      </c>
      <c r="G13" s="534">
        <v>0</v>
      </c>
      <c r="H13" s="536">
        <v>0</v>
      </c>
    </row>
    <row r="14" spans="1:8">
      <c r="A14" s="376">
        <v>5</v>
      </c>
      <c r="B14" s="357" t="s">
        <v>192</v>
      </c>
      <c r="C14" s="534">
        <v>463659378.95740002</v>
      </c>
      <c r="D14" s="534">
        <v>905684862.94990051</v>
      </c>
      <c r="E14" s="535">
        <v>1369344241.9073005</v>
      </c>
      <c r="F14" s="534">
        <v>453762939.03759992</v>
      </c>
      <c r="G14" s="534">
        <v>1096011977.0432999</v>
      </c>
      <c r="H14" s="536">
        <v>1549774916.0808997</v>
      </c>
    </row>
    <row r="15" spans="1:8">
      <c r="A15" s="376">
        <v>5.0999999999999996</v>
      </c>
      <c r="B15" s="358" t="s">
        <v>170</v>
      </c>
      <c r="C15" s="534">
        <v>10673959.144099999</v>
      </c>
      <c r="D15" s="534">
        <v>5355063.2274000002</v>
      </c>
      <c r="E15" s="535">
        <v>16029022.3715</v>
      </c>
      <c r="F15" s="534">
        <v>25799384.1149</v>
      </c>
      <c r="G15" s="534">
        <v>1789190.2120000001</v>
      </c>
      <c r="H15" s="536">
        <v>27588574.326900002</v>
      </c>
    </row>
    <row r="16" spans="1:8">
      <c r="A16" s="376">
        <v>5.2</v>
      </c>
      <c r="B16" s="358" t="s">
        <v>169</v>
      </c>
      <c r="C16" s="534"/>
      <c r="D16" s="534"/>
      <c r="E16" s="535">
        <v>0</v>
      </c>
      <c r="F16" s="534">
        <v>0</v>
      </c>
      <c r="G16" s="534">
        <v>0</v>
      </c>
      <c r="H16" s="536">
        <v>0</v>
      </c>
    </row>
    <row r="17" spans="1:8">
      <c r="A17" s="376">
        <v>5.3</v>
      </c>
      <c r="B17" s="358" t="s">
        <v>168</v>
      </c>
      <c r="C17" s="534">
        <v>423585368.88720006</v>
      </c>
      <c r="D17" s="534">
        <v>873640369.27270067</v>
      </c>
      <c r="E17" s="535">
        <v>1297225738.1599007</v>
      </c>
      <c r="F17" s="534">
        <v>382352887.37649995</v>
      </c>
      <c r="G17" s="534">
        <v>1038695789.0879999</v>
      </c>
      <c r="H17" s="536">
        <v>1421048676.4645</v>
      </c>
    </row>
    <row r="18" spans="1:8">
      <c r="A18" s="376" t="s">
        <v>15</v>
      </c>
      <c r="B18" s="359" t="s">
        <v>36</v>
      </c>
      <c r="C18" s="534">
        <v>114291350.32549994</v>
      </c>
      <c r="D18" s="534">
        <v>218306518.01400027</v>
      </c>
      <c r="E18" s="535">
        <v>332597868.33950019</v>
      </c>
      <c r="F18" s="534">
        <v>78680803.427399993</v>
      </c>
      <c r="G18" s="534">
        <v>217246532.3987</v>
      </c>
      <c r="H18" s="536">
        <v>295927335.82609999</v>
      </c>
    </row>
    <row r="19" spans="1:8">
      <c r="A19" s="376" t="s">
        <v>16</v>
      </c>
      <c r="B19" s="359" t="s">
        <v>37</v>
      </c>
      <c r="C19" s="534">
        <v>98037348.285899967</v>
      </c>
      <c r="D19" s="534">
        <v>318920118.9847005</v>
      </c>
      <c r="E19" s="535">
        <v>416957467.27060044</v>
      </c>
      <c r="F19" s="534">
        <v>91810910.473000005</v>
      </c>
      <c r="G19" s="534">
        <v>472805769.77420002</v>
      </c>
      <c r="H19" s="536">
        <v>564616680.24720001</v>
      </c>
    </row>
    <row r="20" spans="1:8">
      <c r="A20" s="376" t="s">
        <v>17</v>
      </c>
      <c r="B20" s="359" t="s">
        <v>38</v>
      </c>
      <c r="C20" s="534"/>
      <c r="D20" s="534"/>
      <c r="E20" s="535">
        <v>0</v>
      </c>
      <c r="F20" s="534">
        <v>0</v>
      </c>
      <c r="G20" s="534">
        <v>0</v>
      </c>
      <c r="H20" s="536">
        <v>0</v>
      </c>
    </row>
    <row r="21" spans="1:8">
      <c r="A21" s="376" t="s">
        <v>18</v>
      </c>
      <c r="B21" s="359" t="s">
        <v>39</v>
      </c>
      <c r="C21" s="534">
        <v>63403472.219000012</v>
      </c>
      <c r="D21" s="534">
        <v>120043989.52250001</v>
      </c>
      <c r="E21" s="535">
        <v>183447461.74150002</v>
      </c>
      <c r="F21" s="534">
        <v>75281664.263899997</v>
      </c>
      <c r="G21" s="534">
        <v>141876454.08270001</v>
      </c>
      <c r="H21" s="536">
        <v>217158118.3466</v>
      </c>
    </row>
    <row r="22" spans="1:8">
      <c r="A22" s="376" t="s">
        <v>19</v>
      </c>
      <c r="B22" s="359" t="s">
        <v>40</v>
      </c>
      <c r="C22" s="534">
        <v>147853198.05680019</v>
      </c>
      <c r="D22" s="534">
        <v>216369742.75149992</v>
      </c>
      <c r="E22" s="535">
        <v>364222940.80830014</v>
      </c>
      <c r="F22" s="534">
        <v>136579509.21219999</v>
      </c>
      <c r="G22" s="534">
        <v>206767032.83239999</v>
      </c>
      <c r="H22" s="536">
        <v>343346542.04460001</v>
      </c>
    </row>
    <row r="23" spans="1:8">
      <c r="A23" s="376">
        <v>5.4</v>
      </c>
      <c r="B23" s="358" t="s">
        <v>171</v>
      </c>
      <c r="C23" s="534">
        <v>29395269.18049996</v>
      </c>
      <c r="D23" s="534">
        <v>26272278.599199947</v>
      </c>
      <c r="E23" s="535">
        <v>55667547.779699907</v>
      </c>
      <c r="F23" s="534">
        <v>37536467.4309</v>
      </c>
      <c r="G23" s="534">
        <v>55082916.481899999</v>
      </c>
      <c r="H23" s="536">
        <v>92619383.912799999</v>
      </c>
    </row>
    <row r="24" spans="1:8">
      <c r="A24" s="376">
        <v>5.5</v>
      </c>
      <c r="B24" s="358" t="s">
        <v>172</v>
      </c>
      <c r="C24" s="534"/>
      <c r="D24" s="534"/>
      <c r="E24" s="535">
        <v>0</v>
      </c>
      <c r="F24" s="534">
        <v>8074200.0806999998</v>
      </c>
      <c r="G24" s="534">
        <v>444081.21529999998</v>
      </c>
      <c r="H24" s="536">
        <v>8518281.2960000001</v>
      </c>
    </row>
    <row r="25" spans="1:8">
      <c r="A25" s="376">
        <v>5.6</v>
      </c>
      <c r="B25" s="358" t="s">
        <v>173</v>
      </c>
      <c r="C25" s="534"/>
      <c r="D25" s="534"/>
      <c r="E25" s="535">
        <v>0</v>
      </c>
      <c r="F25" s="534">
        <v>0</v>
      </c>
      <c r="G25" s="534">
        <v>0</v>
      </c>
      <c r="H25" s="536">
        <v>0</v>
      </c>
    </row>
    <row r="26" spans="1:8">
      <c r="A26" s="376">
        <v>5.7</v>
      </c>
      <c r="B26" s="358" t="s">
        <v>40</v>
      </c>
      <c r="C26" s="534">
        <v>4781.7455999999993</v>
      </c>
      <c r="D26" s="534">
        <v>417151.85060000001</v>
      </c>
      <c r="E26" s="535">
        <v>421933.59620000003</v>
      </c>
      <c r="F26" s="534">
        <v>3.4599999999999999E-2</v>
      </c>
      <c r="G26" s="534">
        <v>4.6100000000000002E-2</v>
      </c>
      <c r="H26" s="536">
        <v>8.0699999999999994E-2</v>
      </c>
    </row>
    <row r="27" spans="1:8">
      <c r="A27" s="376">
        <v>6</v>
      </c>
      <c r="B27" s="537" t="s">
        <v>620</v>
      </c>
      <c r="C27" s="534">
        <v>25725330.439999979</v>
      </c>
      <c r="D27" s="534">
        <v>47380521.112793006</v>
      </c>
      <c r="E27" s="535">
        <v>73105851.552792981</v>
      </c>
      <c r="F27" s="534">
        <v>33220428.59</v>
      </c>
      <c r="G27" s="534">
        <v>51945867.726683989</v>
      </c>
      <c r="H27" s="536">
        <v>85166296.316683993</v>
      </c>
    </row>
    <row r="28" spans="1:8">
      <c r="A28" s="376">
        <v>7</v>
      </c>
      <c r="B28" s="537" t="s">
        <v>621</v>
      </c>
      <c r="C28" s="534">
        <v>55264160.810000017</v>
      </c>
      <c r="D28" s="534">
        <v>21776529.990499999</v>
      </c>
      <c r="E28" s="535">
        <v>77040690.80050002</v>
      </c>
      <c r="F28" s="534">
        <v>64223847.780000001</v>
      </c>
      <c r="G28" s="534">
        <v>11927168.017771989</v>
      </c>
      <c r="H28" s="536">
        <v>76151015.79777199</v>
      </c>
    </row>
    <row r="29" spans="1:8">
      <c r="A29" s="376">
        <v>8</v>
      </c>
      <c r="B29" s="537" t="s">
        <v>181</v>
      </c>
      <c r="C29" s="534"/>
      <c r="D29" s="534">
        <v>1457960.5148319998</v>
      </c>
      <c r="E29" s="535">
        <v>1457960.5148319998</v>
      </c>
      <c r="F29" s="534">
        <v>0</v>
      </c>
      <c r="G29" s="534">
        <v>859401.37540100003</v>
      </c>
      <c r="H29" s="536">
        <v>859401.37540100003</v>
      </c>
    </row>
    <row r="30" spans="1:8">
      <c r="A30" s="376">
        <v>9</v>
      </c>
      <c r="B30" s="538" t="s">
        <v>198</v>
      </c>
      <c r="C30" s="534">
        <v>0</v>
      </c>
      <c r="D30" s="534">
        <v>1337883.2081459998</v>
      </c>
      <c r="E30" s="535">
        <v>1337883.2081459998</v>
      </c>
      <c r="F30" s="534">
        <v>3771200</v>
      </c>
      <c r="G30" s="534">
        <v>12543033.1534</v>
      </c>
      <c r="H30" s="536">
        <v>16314233.1534</v>
      </c>
    </row>
    <row r="31" spans="1:8">
      <c r="A31" s="376">
        <v>9.1</v>
      </c>
      <c r="B31" s="360" t="s">
        <v>188</v>
      </c>
      <c r="C31" s="534">
        <v>0</v>
      </c>
      <c r="D31" s="534">
        <v>668855.85257999995</v>
      </c>
      <c r="E31" s="535">
        <v>668855.85257999995</v>
      </c>
      <c r="F31" s="534">
        <v>0</v>
      </c>
      <c r="G31" s="534">
        <v>8970235.6643000003</v>
      </c>
      <c r="H31" s="536">
        <v>8970235.6643000003</v>
      </c>
    </row>
    <row r="32" spans="1:8">
      <c r="A32" s="376">
        <v>9.1999999999999993</v>
      </c>
      <c r="B32" s="360" t="s">
        <v>189</v>
      </c>
      <c r="C32" s="534">
        <v>0</v>
      </c>
      <c r="D32" s="534">
        <v>669027.35556599998</v>
      </c>
      <c r="E32" s="535">
        <v>669027.35556599998</v>
      </c>
      <c r="F32" s="534">
        <v>3771200</v>
      </c>
      <c r="G32" s="534">
        <v>3572797.4890999999</v>
      </c>
      <c r="H32" s="536">
        <v>7343997.4890999999</v>
      </c>
    </row>
    <row r="33" spans="1:8">
      <c r="A33" s="376">
        <v>9.3000000000000007</v>
      </c>
      <c r="B33" s="360" t="s">
        <v>185</v>
      </c>
      <c r="C33" s="534"/>
      <c r="D33" s="534"/>
      <c r="E33" s="535">
        <v>0</v>
      </c>
      <c r="F33" s="534">
        <v>0</v>
      </c>
      <c r="G33" s="534">
        <v>0</v>
      </c>
      <c r="H33" s="536">
        <v>0</v>
      </c>
    </row>
    <row r="34" spans="1:8">
      <c r="A34" s="376">
        <v>9.4</v>
      </c>
      <c r="B34" s="360" t="s">
        <v>186</v>
      </c>
      <c r="C34" s="534"/>
      <c r="D34" s="534"/>
      <c r="E34" s="535">
        <v>0</v>
      </c>
      <c r="F34" s="534">
        <v>0</v>
      </c>
      <c r="G34" s="534">
        <v>0</v>
      </c>
      <c r="H34" s="536">
        <v>0</v>
      </c>
    </row>
    <row r="35" spans="1:8">
      <c r="A35" s="376">
        <v>9.5</v>
      </c>
      <c r="B35" s="360" t="s">
        <v>187</v>
      </c>
      <c r="C35" s="534"/>
      <c r="D35" s="534"/>
      <c r="E35" s="535">
        <v>0</v>
      </c>
      <c r="F35" s="534">
        <v>0</v>
      </c>
      <c r="G35" s="534">
        <v>0</v>
      </c>
      <c r="H35" s="536">
        <v>0</v>
      </c>
    </row>
    <row r="36" spans="1:8">
      <c r="A36" s="376">
        <v>9.6</v>
      </c>
      <c r="B36" s="360" t="s">
        <v>190</v>
      </c>
      <c r="C36" s="534"/>
      <c r="D36" s="534"/>
      <c r="E36" s="535">
        <v>0</v>
      </c>
      <c r="F36" s="534">
        <v>0</v>
      </c>
      <c r="G36" s="534">
        <v>0</v>
      </c>
      <c r="H36" s="536">
        <v>0</v>
      </c>
    </row>
    <row r="37" spans="1:8">
      <c r="A37" s="376">
        <v>9.6999999999999993</v>
      </c>
      <c r="B37" s="360" t="s">
        <v>191</v>
      </c>
      <c r="C37" s="534"/>
      <c r="D37" s="534"/>
      <c r="E37" s="535">
        <v>0</v>
      </c>
      <c r="F37" s="534">
        <v>0</v>
      </c>
      <c r="G37" s="534">
        <v>0</v>
      </c>
      <c r="H37" s="536">
        <v>0</v>
      </c>
    </row>
    <row r="38" spans="1:8">
      <c r="A38" s="376">
        <v>10</v>
      </c>
      <c r="B38" s="357" t="s">
        <v>194</v>
      </c>
      <c r="C38" s="541">
        <v>5722431.5600000005</v>
      </c>
      <c r="D38" s="541">
        <v>10693267.544849999</v>
      </c>
      <c r="E38" s="539">
        <v>16415699.10485</v>
      </c>
      <c r="F38" s="541">
        <v>8502143.9199999999</v>
      </c>
      <c r="G38" s="541">
        <v>14865702.463003995</v>
      </c>
      <c r="H38" s="536">
        <v>23367846.383003995</v>
      </c>
    </row>
    <row r="39" spans="1:8">
      <c r="A39" s="376">
        <v>10.1</v>
      </c>
      <c r="B39" s="360" t="s">
        <v>195</v>
      </c>
      <c r="C39" s="534">
        <v>283711.84000000003</v>
      </c>
      <c r="D39" s="534">
        <v>64065.745337999993</v>
      </c>
      <c r="E39" s="535">
        <v>347777.58533800003</v>
      </c>
      <c r="F39" s="534">
        <v>308619.7</v>
      </c>
      <c r="G39" s="534">
        <v>176775.880932</v>
      </c>
      <c r="H39" s="536">
        <v>485395.58093200001</v>
      </c>
    </row>
    <row r="40" spans="1:8">
      <c r="A40" s="376">
        <v>10.199999999999999</v>
      </c>
      <c r="B40" s="360" t="s">
        <v>196</v>
      </c>
      <c r="C40" s="534">
        <v>18830.25</v>
      </c>
      <c r="D40" s="534">
        <v>0</v>
      </c>
      <c r="E40" s="535">
        <v>18830.25</v>
      </c>
      <c r="F40" s="534">
        <v>81875.199999999997</v>
      </c>
      <c r="G40" s="534">
        <v>21601.932072</v>
      </c>
      <c r="H40" s="536">
        <v>103477.13207199999</v>
      </c>
    </row>
    <row r="41" spans="1:8">
      <c r="A41" s="376">
        <v>10.3</v>
      </c>
      <c r="B41" s="360" t="s">
        <v>199</v>
      </c>
      <c r="C41" s="534">
        <v>4864434.0600000005</v>
      </c>
      <c r="D41" s="534">
        <v>9529039.4990299996</v>
      </c>
      <c r="E41" s="535">
        <v>14393473.55903</v>
      </c>
      <c r="F41" s="534">
        <v>6362544.96</v>
      </c>
      <c r="G41" s="534">
        <v>12019060.489999995</v>
      </c>
      <c r="H41" s="536">
        <v>18381605.449999996</v>
      </c>
    </row>
    <row r="42" spans="1:8" ht="25.5">
      <c r="A42" s="376">
        <v>10.4</v>
      </c>
      <c r="B42" s="360" t="s">
        <v>200</v>
      </c>
      <c r="C42" s="534">
        <v>857997.50000000012</v>
      </c>
      <c r="D42" s="534">
        <v>1164228.0458200001</v>
      </c>
      <c r="E42" s="535">
        <v>2022225.5458200001</v>
      </c>
      <c r="F42" s="534">
        <v>1749104.06</v>
      </c>
      <c r="G42" s="534">
        <v>2648264.1599999997</v>
      </c>
      <c r="H42" s="536">
        <v>4397368.22</v>
      </c>
    </row>
    <row r="43" spans="1:8" ht="15.75" thickBot="1">
      <c r="A43" s="376">
        <v>11</v>
      </c>
      <c r="B43" s="112" t="s">
        <v>197</v>
      </c>
      <c r="C43" s="534"/>
      <c r="D43" s="534"/>
      <c r="E43" s="535">
        <v>0</v>
      </c>
      <c r="F43" s="534">
        <v>0</v>
      </c>
      <c r="G43" s="534">
        <v>0</v>
      </c>
      <c r="H43" s="536">
        <v>0</v>
      </c>
    </row>
    <row r="44" spans="1:8">
      <c r="C44" s="361"/>
      <c r="D44" s="361"/>
      <c r="E44" s="361"/>
      <c r="F44" s="361"/>
      <c r="G44" s="361"/>
      <c r="H44" s="361"/>
    </row>
    <row r="45" spans="1:8">
      <c r="C45" s="361"/>
      <c r="D45" s="361"/>
      <c r="E45" s="361"/>
      <c r="F45" s="361"/>
      <c r="G45" s="361"/>
      <c r="H45" s="361"/>
    </row>
    <row r="46" spans="1:8">
      <c r="C46" s="361"/>
      <c r="D46" s="361"/>
      <c r="E46" s="361"/>
      <c r="F46" s="361"/>
      <c r="G46" s="361"/>
      <c r="H46" s="361"/>
    </row>
    <row r="47" spans="1:8">
      <c r="C47" s="361"/>
      <c r="D47" s="361"/>
      <c r="E47" s="361"/>
      <c r="F47" s="361"/>
      <c r="G47" s="361"/>
      <c r="H47" s="361"/>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28" sqref="E28"/>
    </sheetView>
  </sheetViews>
  <sheetFormatPr defaultColWidth="9.140625" defaultRowHeight="12.75"/>
  <cols>
    <col min="1" max="1" width="9.5703125" style="4" bestFit="1" customWidth="1"/>
    <col min="2" max="2" width="93.5703125" style="4" customWidth="1"/>
    <col min="3" max="4" width="13.5703125" style="4" bestFit="1" customWidth="1"/>
    <col min="5" max="7" width="13.5703125" style="19" bestFit="1" customWidth="1"/>
    <col min="8" max="11" width="9.85546875" style="19" customWidth="1"/>
    <col min="12" max="16384" width="9.140625" style="19"/>
  </cols>
  <sheetData>
    <row r="1" spans="1:7">
      <c r="A1" s="2" t="s">
        <v>30</v>
      </c>
      <c r="B1" s="3" t="str">
        <f>'Info '!C2</f>
        <v>JSC ProCredit Bank</v>
      </c>
      <c r="C1" s="3"/>
    </row>
    <row r="2" spans="1:7">
      <c r="A2" s="2" t="s">
        <v>31</v>
      </c>
      <c r="B2" s="266">
        <f>'1. key ratios'!B2</f>
        <v>45747</v>
      </c>
      <c r="C2" s="3"/>
    </row>
    <row r="3" spans="1:7">
      <c r="A3" s="2"/>
      <c r="B3" s="3"/>
      <c r="C3" s="3"/>
    </row>
    <row r="4" spans="1:7" ht="15" customHeight="1" thickBot="1">
      <c r="A4" s="4" t="s">
        <v>96</v>
      </c>
      <c r="B4" s="89" t="s">
        <v>174</v>
      </c>
      <c r="C4" s="22" t="s">
        <v>35</v>
      </c>
    </row>
    <row r="5" spans="1:7" ht="15" customHeight="1">
      <c r="A5" s="134" t="s">
        <v>6</v>
      </c>
      <c r="B5" s="135"/>
      <c r="C5" s="264" t="str">
        <f>INT((MONTH($B$2))/3)&amp;"Q"&amp;"-"&amp;YEAR($B$2)</f>
        <v>1Q-2025</v>
      </c>
      <c r="D5" s="264" t="str">
        <f>IF(INT(MONTH($B$2))=3, "4"&amp;"Q"&amp;"-"&amp;YEAR($B$2)-1, IF(INT(MONTH($B$2))=6, "1"&amp;"Q"&amp;"-"&amp;YEAR($B$2), IF(INT(MONTH($B$2))=9, "2"&amp;"Q"&amp;"-"&amp;YEAR($B$2),IF(INT(MONTH($B$2))=12, "3"&amp;"Q"&amp;"-"&amp;YEAR($B$2), 0))))</f>
        <v>4Q-2024</v>
      </c>
      <c r="E5" s="264" t="str">
        <f>IF(INT(MONTH($B$2))=3, "3"&amp;"Q"&amp;"-"&amp;YEAR($B$2)-1, IF(INT(MONTH($B$2))=6, "4"&amp;"Q"&amp;"-"&amp;YEAR($B$2)-1, IF(INT(MONTH($B$2))=9, "1"&amp;"Q"&amp;"-"&amp;YEAR($B$2),IF(INT(MONTH($B$2))=12, "2"&amp;"Q"&amp;"-"&amp;YEAR($B$2), 0))))</f>
        <v>3Q-2024</v>
      </c>
      <c r="F5" s="264" t="str">
        <f>IF(INT(MONTH($B$2))=3, "2"&amp;"Q"&amp;"-"&amp;YEAR($B$2)-1, IF(INT(MONTH($B$2))=6, "3"&amp;"Q"&amp;"-"&amp;YEAR($B$2)-1, IF(INT(MONTH($B$2))=9, "4"&amp;"Q"&amp;"-"&amp;YEAR($B$2)-1,IF(INT(MONTH($B$2))=12, "1"&amp;"Q"&amp;"-"&amp;YEAR($B$2), 0))))</f>
        <v>2Q-2024</v>
      </c>
      <c r="G5" s="265" t="str">
        <f>IF(INT(MONTH($B$2))=3, "1"&amp;"Q"&amp;"-"&amp;YEAR($B$2)-1, IF(INT(MONTH($B$2))=6, "2"&amp;"Q"&amp;"-"&amp;YEAR($B$2)-1, IF(INT(MONTH($B$2))=9, "3"&amp;"Q"&amp;"-"&amp;YEAR($B$2)-1,IF(INT(MONTH($B$2))=12, "4"&amp;"Q"&amp;"-"&amp;YEAR($B$2)-1, 0))))</f>
        <v>1Q-2024</v>
      </c>
    </row>
    <row r="6" spans="1:7" ht="15" customHeight="1">
      <c r="A6" s="23">
        <v>1</v>
      </c>
      <c r="B6" s="220" t="s">
        <v>178</v>
      </c>
      <c r="C6" s="256">
        <v>1344435180.8842382</v>
      </c>
      <c r="D6" s="258">
        <v>1324918790.2043343</v>
      </c>
      <c r="E6" s="222">
        <v>1342862276.3380327</v>
      </c>
      <c r="F6" s="256">
        <v>1292620485.6068509</v>
      </c>
      <c r="G6" s="261">
        <v>1202420970.2015409</v>
      </c>
    </row>
    <row r="7" spans="1:7" ht="15" customHeight="1">
      <c r="A7" s="23">
        <v>1.1000000000000001</v>
      </c>
      <c r="B7" s="220" t="s">
        <v>742</v>
      </c>
      <c r="C7" s="257">
        <v>1260959597.3188682</v>
      </c>
      <c r="D7" s="259">
        <v>1244982023.3632944</v>
      </c>
      <c r="E7" s="257">
        <v>1265881442.5640428</v>
      </c>
      <c r="F7" s="257">
        <v>1211221330.271251</v>
      </c>
      <c r="G7" s="262">
        <v>1118290373.5674169</v>
      </c>
    </row>
    <row r="8" spans="1:7">
      <c r="A8" s="23" t="s">
        <v>14</v>
      </c>
      <c r="B8" s="220" t="s">
        <v>95</v>
      </c>
      <c r="C8" s="257"/>
      <c r="D8" s="259">
        <v>0</v>
      </c>
      <c r="E8" s="257">
        <v>0</v>
      </c>
      <c r="F8" s="257">
        <v>0</v>
      </c>
      <c r="G8" s="262">
        <v>0</v>
      </c>
    </row>
    <row r="9" spans="1:7" ht="15" customHeight="1">
      <c r="A9" s="23">
        <v>1.2</v>
      </c>
      <c r="B9" s="221" t="s">
        <v>94</v>
      </c>
      <c r="C9" s="257">
        <v>83475583.565370008</v>
      </c>
      <c r="D9" s="259">
        <v>79936766.84104</v>
      </c>
      <c r="E9" s="257">
        <v>76980833.77398999</v>
      </c>
      <c r="F9" s="257">
        <v>81399155.335600004</v>
      </c>
      <c r="G9" s="262">
        <v>84130596.634123996</v>
      </c>
    </row>
    <row r="10" spans="1:7" ht="15" customHeight="1">
      <c r="A10" s="23">
        <v>1.3</v>
      </c>
      <c r="B10" s="220" t="s">
        <v>28</v>
      </c>
      <c r="C10" s="257">
        <v>0</v>
      </c>
      <c r="D10" s="259">
        <v>0</v>
      </c>
      <c r="E10" s="257">
        <v>0</v>
      </c>
      <c r="F10" s="257">
        <v>0</v>
      </c>
      <c r="G10" s="262">
        <v>0</v>
      </c>
    </row>
    <row r="11" spans="1:7" ht="15" customHeight="1">
      <c r="A11" s="23">
        <v>2</v>
      </c>
      <c r="B11" s="220" t="s">
        <v>175</v>
      </c>
      <c r="C11" s="257">
        <v>6040842.5555376988</v>
      </c>
      <c r="D11" s="259">
        <v>3894648.3479693402</v>
      </c>
      <c r="E11" s="257">
        <v>5665686.9446402555</v>
      </c>
      <c r="F11" s="257">
        <v>6976231.6372282691</v>
      </c>
      <c r="G11" s="262">
        <v>2909780.1571054664</v>
      </c>
    </row>
    <row r="12" spans="1:7" ht="15" customHeight="1">
      <c r="A12" s="23">
        <v>3</v>
      </c>
      <c r="B12" s="220" t="s">
        <v>176</v>
      </c>
      <c r="C12" s="257">
        <v>184038122.83749998</v>
      </c>
      <c r="D12" s="259">
        <v>184038122.83749998</v>
      </c>
      <c r="E12" s="257">
        <v>177590182.32499996</v>
      </c>
      <c r="F12" s="257">
        <v>177590182.32499996</v>
      </c>
      <c r="G12" s="262">
        <v>177590182.32499996</v>
      </c>
    </row>
    <row r="13" spans="1:7" ht="15" customHeight="1" thickBot="1">
      <c r="A13" s="25">
        <v>4</v>
      </c>
      <c r="B13" s="26" t="s">
        <v>177</v>
      </c>
      <c r="C13" s="223">
        <v>1534514146.277276</v>
      </c>
      <c r="D13" s="260">
        <v>1512851561.3898034</v>
      </c>
      <c r="E13" s="224">
        <v>1526121317.0139229</v>
      </c>
      <c r="F13" s="223">
        <v>1477190070.9753292</v>
      </c>
      <c r="G13" s="263">
        <v>1382924104.0898964</v>
      </c>
    </row>
    <row r="14" spans="1:7">
      <c r="B14" s="29"/>
    </row>
    <row r="15" spans="1:7">
      <c r="B15" s="29"/>
    </row>
    <row r="16" spans="1:7">
      <c r="B16" s="29"/>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32" sqref="J32"/>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66">
        <f>'1. key ratios'!B2</f>
        <v>45747</v>
      </c>
    </row>
    <row r="4" spans="1:8" ht="27.95" customHeight="1" thickBot="1">
      <c r="A4" s="30" t="s">
        <v>41</v>
      </c>
      <c r="B4" s="31" t="s">
        <v>151</v>
      </c>
      <c r="C4" s="32"/>
    </row>
    <row r="5" spans="1:8">
      <c r="A5" s="33"/>
      <c r="B5" s="251" t="s">
        <v>42</v>
      </c>
      <c r="C5" s="252" t="s">
        <v>333</v>
      </c>
    </row>
    <row r="6" spans="1:8">
      <c r="A6" s="34">
        <v>1</v>
      </c>
      <c r="B6" s="596" t="s">
        <v>752</v>
      </c>
      <c r="C6" s="597" t="s">
        <v>755</v>
      </c>
    </row>
    <row r="7" spans="1:8">
      <c r="A7" s="34">
        <v>2</v>
      </c>
      <c r="B7" s="596" t="s">
        <v>756</v>
      </c>
      <c r="C7" s="597" t="s">
        <v>757</v>
      </c>
    </row>
    <row r="8" spans="1:8">
      <c r="A8" s="34">
        <v>3</v>
      </c>
      <c r="B8" s="596" t="s">
        <v>758</v>
      </c>
      <c r="C8" s="597" t="s">
        <v>759</v>
      </c>
    </row>
    <row r="9" spans="1:8">
      <c r="A9" s="34">
        <v>4</v>
      </c>
      <c r="B9" s="596" t="s">
        <v>760</v>
      </c>
      <c r="C9" s="597" t="s">
        <v>759</v>
      </c>
    </row>
    <row r="10" spans="1:8">
      <c r="A10" s="34">
        <v>5</v>
      </c>
      <c r="B10" s="596" t="s">
        <v>774</v>
      </c>
      <c r="C10" s="597" t="s">
        <v>759</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53"/>
      <c r="C16" s="254"/>
    </row>
    <row r="17" spans="1:3">
      <c r="A17" s="34"/>
      <c r="B17" s="118" t="s">
        <v>43</v>
      </c>
      <c r="C17" s="255" t="s">
        <v>334</v>
      </c>
    </row>
    <row r="18" spans="1:3">
      <c r="A18" s="34">
        <v>1</v>
      </c>
      <c r="B18" s="35" t="s">
        <v>753</v>
      </c>
      <c r="C18" s="38" t="s">
        <v>761</v>
      </c>
    </row>
    <row r="19" spans="1:3">
      <c r="A19" s="34">
        <v>2</v>
      </c>
      <c r="B19" s="35" t="s">
        <v>762</v>
      </c>
      <c r="C19" s="38" t="s">
        <v>763</v>
      </c>
    </row>
    <row r="20" spans="1:3">
      <c r="A20" s="34">
        <v>3</v>
      </c>
      <c r="B20" s="35" t="s">
        <v>764</v>
      </c>
      <c r="C20" s="38" t="s">
        <v>765</v>
      </c>
    </row>
    <row r="21" spans="1:3">
      <c r="A21" s="34">
        <v>4</v>
      </c>
      <c r="B21" s="35" t="s">
        <v>766</v>
      </c>
      <c r="C21" s="38" t="s">
        <v>767</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30" t="s">
        <v>44</v>
      </c>
      <c r="C29" s="731"/>
    </row>
    <row r="30" spans="1:3">
      <c r="A30" s="34">
        <v>1</v>
      </c>
      <c r="B30" s="35" t="s">
        <v>768</v>
      </c>
      <c r="C30" s="601">
        <v>1</v>
      </c>
    </row>
    <row r="31" spans="1:3" ht="15.75" customHeight="1">
      <c r="A31" s="34"/>
      <c r="B31" s="35"/>
      <c r="C31" s="36"/>
    </row>
    <row r="32" spans="1:3" ht="29.25" customHeight="1">
      <c r="A32" s="34"/>
      <c r="B32" s="730" t="s">
        <v>45</v>
      </c>
      <c r="C32" s="731"/>
    </row>
    <row r="33" spans="1:3">
      <c r="A33" s="34">
        <v>1</v>
      </c>
      <c r="B33" s="35" t="s">
        <v>769</v>
      </c>
      <c r="C33" s="602">
        <v>0.183</v>
      </c>
    </row>
    <row r="34" spans="1:3">
      <c r="A34" s="598">
        <v>2</v>
      </c>
      <c r="B34" s="599" t="s">
        <v>770</v>
      </c>
      <c r="C34" s="603">
        <v>0.13200000000000001</v>
      </c>
    </row>
    <row r="35" spans="1:3">
      <c r="A35" s="598">
        <v>3</v>
      </c>
      <c r="B35" s="599" t="s">
        <v>771</v>
      </c>
      <c r="C35" s="603">
        <v>0.125</v>
      </c>
    </row>
    <row r="36" spans="1:3">
      <c r="A36" s="598">
        <v>4</v>
      </c>
      <c r="B36" s="599" t="s">
        <v>772</v>
      </c>
      <c r="C36" s="603">
        <v>8.6999999999999994E-2</v>
      </c>
    </row>
    <row r="37" spans="1:3">
      <c r="A37" s="598">
        <v>5</v>
      </c>
      <c r="B37" s="599" t="s">
        <v>773</v>
      </c>
      <c r="C37" s="603">
        <v>8.5999999999999993E-2</v>
      </c>
    </row>
    <row r="38" spans="1:3">
      <c r="A38" s="598"/>
      <c r="B38" s="599"/>
      <c r="C38" s="600"/>
    </row>
    <row r="39" spans="1:3" ht="15" thickBot="1">
      <c r="A39" s="40"/>
      <c r="B39" s="41"/>
      <c r="C39" s="42"/>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8" activePane="bottomRight" state="frozen"/>
      <selection activeCell="B19" sqref="B19"/>
      <selection pane="topRight" activeCell="B19" sqref="B19"/>
      <selection pane="bottomLeft" activeCell="B19" sqref="B19"/>
      <selection pane="bottomRight" activeCell="E37" sqref="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8" t="s">
        <v>30</v>
      </c>
      <c r="B1" s="3" t="str">
        <f>'Info '!C2</f>
        <v>JSC ProCredit Bank</v>
      </c>
    </row>
    <row r="2" spans="1:5" s="2" customFormat="1" ht="15.75" customHeight="1">
      <c r="A2" s="28" t="s">
        <v>31</v>
      </c>
      <c r="B2" s="266">
        <f>'1. key ratios'!B2</f>
        <v>45747</v>
      </c>
    </row>
    <row r="3" spans="1:5" s="2" customFormat="1" ht="15.75" customHeight="1">
      <c r="A3" s="28"/>
    </row>
    <row r="4" spans="1:5" s="2" customFormat="1" ht="15.75" customHeight="1" thickBot="1">
      <c r="A4" s="172" t="s">
        <v>99</v>
      </c>
      <c r="B4" s="736" t="s">
        <v>212</v>
      </c>
      <c r="C4" s="737"/>
      <c r="D4" s="737"/>
      <c r="E4" s="737"/>
    </row>
    <row r="5" spans="1:5" s="46" customFormat="1" ht="17.45" customHeight="1">
      <c r="A5" s="121"/>
      <c r="B5" s="122"/>
      <c r="C5" s="44" t="s">
        <v>0</v>
      </c>
      <c r="D5" s="44" t="s">
        <v>1</v>
      </c>
      <c r="E5" s="45" t="s">
        <v>2</v>
      </c>
    </row>
    <row r="6" spans="1:5" ht="14.45" customHeight="1">
      <c r="A6" s="106"/>
      <c r="B6" s="732" t="s">
        <v>219</v>
      </c>
      <c r="C6" s="732" t="s">
        <v>622</v>
      </c>
      <c r="D6" s="734" t="s">
        <v>98</v>
      </c>
      <c r="E6" s="735"/>
    </row>
    <row r="7" spans="1:5" ht="99.6" customHeight="1">
      <c r="A7" s="106"/>
      <c r="B7" s="733"/>
      <c r="C7" s="732"/>
      <c r="D7" s="206" t="s">
        <v>97</v>
      </c>
      <c r="E7" s="207" t="s">
        <v>220</v>
      </c>
    </row>
    <row r="8" spans="1:5" ht="21">
      <c r="A8" s="318">
        <v>1</v>
      </c>
      <c r="B8" s="319" t="s">
        <v>523</v>
      </c>
      <c r="C8" s="362">
        <v>433937081.97327399</v>
      </c>
      <c r="D8" s="362">
        <v>0</v>
      </c>
      <c r="E8" s="362">
        <v>433937081.97327399</v>
      </c>
    </row>
    <row r="9" spans="1:5" ht="15">
      <c r="A9" s="318">
        <v>1.1000000000000001</v>
      </c>
      <c r="B9" s="320" t="s">
        <v>524</v>
      </c>
      <c r="C9" s="362">
        <v>53478505.802299991</v>
      </c>
      <c r="D9" s="362"/>
      <c r="E9" s="362">
        <v>53478505.802299991</v>
      </c>
    </row>
    <row r="10" spans="1:5" ht="15">
      <c r="A10" s="318">
        <v>1.2</v>
      </c>
      <c r="B10" s="320" t="s">
        <v>525</v>
      </c>
      <c r="C10" s="362">
        <v>265872314.92235199</v>
      </c>
      <c r="D10" s="362"/>
      <c r="E10" s="362">
        <v>265872314.92235199</v>
      </c>
    </row>
    <row r="11" spans="1:5" ht="15">
      <c r="A11" s="318">
        <v>1.3</v>
      </c>
      <c r="B11" s="320" t="s">
        <v>526</v>
      </c>
      <c r="C11" s="362">
        <v>114586261.24862197</v>
      </c>
      <c r="D11" s="362"/>
      <c r="E11" s="362">
        <v>114586261.24862197</v>
      </c>
    </row>
    <row r="12" spans="1:5" ht="15">
      <c r="A12" s="318">
        <v>2</v>
      </c>
      <c r="B12" s="321" t="s">
        <v>527</v>
      </c>
      <c r="C12" s="362">
        <v>0</v>
      </c>
      <c r="D12" s="362"/>
      <c r="E12" s="362">
        <v>0</v>
      </c>
    </row>
    <row r="13" spans="1:5" ht="15">
      <c r="A13" s="318">
        <v>2.1</v>
      </c>
      <c r="B13" s="322" t="s">
        <v>528</v>
      </c>
      <c r="C13" s="363">
        <v>0</v>
      </c>
      <c r="D13" s="363"/>
      <c r="E13" s="363">
        <v>0</v>
      </c>
    </row>
    <row r="14" spans="1:5" ht="21">
      <c r="A14" s="318">
        <v>3</v>
      </c>
      <c r="B14" s="323" t="s">
        <v>529</v>
      </c>
      <c r="C14" s="363">
        <v>0</v>
      </c>
      <c r="D14" s="363"/>
      <c r="E14" s="363">
        <v>0</v>
      </c>
    </row>
    <row r="15" spans="1:5" ht="21">
      <c r="A15" s="318">
        <v>4</v>
      </c>
      <c r="B15" s="324" t="s">
        <v>530</v>
      </c>
      <c r="C15" s="363">
        <v>0</v>
      </c>
      <c r="D15" s="363"/>
      <c r="E15" s="363">
        <v>0</v>
      </c>
    </row>
    <row r="16" spans="1:5" ht="21">
      <c r="A16" s="318">
        <v>5</v>
      </c>
      <c r="B16" s="325" t="s">
        <v>531</v>
      </c>
      <c r="C16" s="363">
        <v>139527.79999999999</v>
      </c>
      <c r="D16" s="363">
        <v>0</v>
      </c>
      <c r="E16" s="363">
        <v>139527.79999999999</v>
      </c>
    </row>
    <row r="17" spans="1:5" ht="15">
      <c r="A17" s="318">
        <v>5.0999999999999996</v>
      </c>
      <c r="B17" s="326" t="s">
        <v>532</v>
      </c>
      <c r="C17" s="363">
        <v>139527.79999999999</v>
      </c>
      <c r="D17" s="363"/>
      <c r="E17" s="363">
        <v>139527.79999999999</v>
      </c>
    </row>
    <row r="18" spans="1:5" ht="15">
      <c r="A18" s="318">
        <v>5.2</v>
      </c>
      <c r="B18" s="326" t="s">
        <v>533</v>
      </c>
      <c r="C18" s="363">
        <v>0</v>
      </c>
      <c r="D18" s="363"/>
      <c r="E18" s="363">
        <v>0</v>
      </c>
    </row>
    <row r="19" spans="1:5" ht="15">
      <c r="A19" s="318">
        <v>5.3</v>
      </c>
      <c r="B19" s="327" t="s">
        <v>534</v>
      </c>
      <c r="C19" s="363">
        <v>0</v>
      </c>
      <c r="D19" s="363"/>
      <c r="E19" s="363">
        <v>0</v>
      </c>
    </row>
    <row r="20" spans="1:5" ht="15">
      <c r="A20" s="318">
        <v>6</v>
      </c>
      <c r="B20" s="323" t="s">
        <v>535</v>
      </c>
      <c r="C20" s="363">
        <v>1449551413.5350389</v>
      </c>
      <c r="D20" s="363">
        <v>0</v>
      </c>
      <c r="E20" s="363">
        <v>1449551413.5350389</v>
      </c>
    </row>
    <row r="21" spans="1:5" ht="15">
      <c r="A21" s="318">
        <v>6.1</v>
      </c>
      <c r="B21" s="326" t="s">
        <v>533</v>
      </c>
      <c r="C21" s="363">
        <v>102497576.79000002</v>
      </c>
      <c r="D21" s="363"/>
      <c r="E21" s="363">
        <v>102497576.79000002</v>
      </c>
    </row>
    <row r="22" spans="1:5" ht="15">
      <c r="A22" s="318">
        <v>6.2</v>
      </c>
      <c r="B22" s="327" t="s">
        <v>534</v>
      </c>
      <c r="C22" s="363">
        <v>1347053836.745039</v>
      </c>
      <c r="D22" s="363"/>
      <c r="E22" s="363">
        <v>1347053836.745039</v>
      </c>
    </row>
    <row r="23" spans="1:5" ht="21">
      <c r="A23" s="318">
        <v>7</v>
      </c>
      <c r="B23" s="321" t="s">
        <v>536</v>
      </c>
      <c r="C23" s="363">
        <v>9500057.0999999996</v>
      </c>
      <c r="D23" s="363">
        <v>9500057.0999999996</v>
      </c>
      <c r="E23" s="363">
        <v>0</v>
      </c>
    </row>
    <row r="24" spans="1:5" ht="21">
      <c r="A24" s="318">
        <v>8</v>
      </c>
      <c r="B24" s="328" t="s">
        <v>537</v>
      </c>
      <c r="C24" s="363">
        <v>0</v>
      </c>
      <c r="D24" s="363"/>
      <c r="E24" s="363">
        <v>0</v>
      </c>
    </row>
    <row r="25" spans="1:5" ht="15">
      <c r="A25" s="318">
        <v>9</v>
      </c>
      <c r="B25" s="324" t="s">
        <v>538</v>
      </c>
      <c r="C25" s="363">
        <v>48426676.019999996</v>
      </c>
      <c r="D25" s="363">
        <v>0</v>
      </c>
      <c r="E25" s="363">
        <v>48426676.019999996</v>
      </c>
    </row>
    <row r="26" spans="1:5" ht="15">
      <c r="A26" s="318">
        <v>9.1</v>
      </c>
      <c r="B26" s="326" t="s">
        <v>539</v>
      </c>
      <c r="C26" s="363">
        <v>44330691.749999993</v>
      </c>
      <c r="D26" s="363"/>
      <c r="E26" s="363">
        <v>44330691.749999993</v>
      </c>
    </row>
    <row r="27" spans="1:5" ht="15">
      <c r="A27" s="318">
        <v>9.1999999999999993</v>
      </c>
      <c r="B27" s="326" t="s">
        <v>540</v>
      </c>
      <c r="C27" s="363">
        <v>4095984.2699999996</v>
      </c>
      <c r="D27" s="363"/>
      <c r="E27" s="363">
        <v>4095984.2699999996</v>
      </c>
    </row>
    <row r="28" spans="1:5" ht="15">
      <c r="A28" s="318">
        <v>10</v>
      </c>
      <c r="B28" s="324" t="s">
        <v>541</v>
      </c>
      <c r="C28" s="363">
        <v>1951083.0600000005</v>
      </c>
      <c r="D28" s="363">
        <v>1951083.0600000005</v>
      </c>
      <c r="E28" s="363">
        <v>0</v>
      </c>
    </row>
    <row r="29" spans="1:5" ht="15">
      <c r="A29" s="318">
        <v>10.1</v>
      </c>
      <c r="B29" s="326" t="s">
        <v>542</v>
      </c>
      <c r="C29" s="363">
        <v>0</v>
      </c>
      <c r="D29" s="363"/>
      <c r="E29" s="363">
        <v>0</v>
      </c>
    </row>
    <row r="30" spans="1:5" ht="15">
      <c r="A30" s="318">
        <v>10.199999999999999</v>
      </c>
      <c r="B30" s="326" t="s">
        <v>543</v>
      </c>
      <c r="C30" s="363">
        <v>1951083.0600000005</v>
      </c>
      <c r="D30" s="363">
        <v>1951083.0600000005</v>
      </c>
      <c r="E30" s="363">
        <v>0</v>
      </c>
    </row>
    <row r="31" spans="1:5" ht="15">
      <c r="A31" s="318">
        <v>11</v>
      </c>
      <c r="B31" s="324" t="s">
        <v>544</v>
      </c>
      <c r="C31" s="363">
        <v>3549808.5199999996</v>
      </c>
      <c r="D31" s="363">
        <v>0</v>
      </c>
      <c r="E31" s="363">
        <v>3549808.5199999996</v>
      </c>
    </row>
    <row r="32" spans="1:5" ht="15">
      <c r="A32" s="318">
        <v>11.1</v>
      </c>
      <c r="B32" s="326" t="s">
        <v>545</v>
      </c>
      <c r="C32" s="363">
        <v>3549808.5199999996</v>
      </c>
      <c r="D32" s="363"/>
      <c r="E32" s="363">
        <v>3549808.5199999996</v>
      </c>
    </row>
    <row r="33" spans="1:7" ht="15">
      <c r="A33" s="318">
        <v>11.2</v>
      </c>
      <c r="B33" s="326" t="s">
        <v>546</v>
      </c>
      <c r="C33" s="363">
        <v>0</v>
      </c>
      <c r="D33" s="363"/>
      <c r="E33" s="363">
        <v>0</v>
      </c>
    </row>
    <row r="34" spans="1:7" ht="15">
      <c r="A34" s="318">
        <v>13</v>
      </c>
      <c r="B34" s="324" t="s">
        <v>547</v>
      </c>
      <c r="C34" s="363">
        <v>8702811.8418609984</v>
      </c>
      <c r="D34" s="363"/>
      <c r="E34" s="363">
        <v>8702811.8418609984</v>
      </c>
    </row>
    <row r="35" spans="1:7" ht="15">
      <c r="A35" s="318">
        <v>13.1</v>
      </c>
      <c r="B35" s="329" t="s">
        <v>548</v>
      </c>
      <c r="C35" s="363">
        <v>13200</v>
      </c>
      <c r="D35" s="363"/>
      <c r="E35" s="363">
        <v>13200</v>
      </c>
    </row>
    <row r="36" spans="1:7" ht="15">
      <c r="A36" s="318">
        <v>13.2</v>
      </c>
      <c r="B36" s="329" t="s">
        <v>549</v>
      </c>
      <c r="C36" s="363">
        <v>0</v>
      </c>
      <c r="D36" s="363"/>
      <c r="E36" s="363">
        <v>0</v>
      </c>
    </row>
    <row r="37" spans="1:7" ht="26.25" thickBot="1">
      <c r="A37" s="109"/>
      <c r="B37" s="173" t="s">
        <v>221</v>
      </c>
      <c r="C37" s="123">
        <v>1955758459.8501737</v>
      </c>
      <c r="D37" s="123">
        <v>11451140.16</v>
      </c>
      <c r="E37" s="123">
        <v>1944307319.6901739</v>
      </c>
    </row>
    <row r="38" spans="1:7">
      <c r="A38" s="5"/>
      <c r="B38" s="5"/>
      <c r="C38" s="5"/>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36" sqref="E36"/>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66">
        <f>'1. key ratios'!B2</f>
        <v>45747</v>
      </c>
      <c r="C2" s="4"/>
      <c r="D2" s="4"/>
      <c r="E2" s="4"/>
      <c r="F2" s="4"/>
    </row>
    <row r="3" spans="1:6" s="2" customFormat="1" ht="15.75" customHeight="1">
      <c r="C3" s="4"/>
      <c r="D3" s="4"/>
      <c r="E3" s="4"/>
      <c r="F3" s="4"/>
    </row>
    <row r="4" spans="1:6" s="2" customFormat="1" ht="13.5" thickBot="1">
      <c r="A4" s="2" t="s">
        <v>46</v>
      </c>
      <c r="B4" s="174" t="s">
        <v>516</v>
      </c>
      <c r="C4" s="43" t="s">
        <v>35</v>
      </c>
      <c r="D4" s="4"/>
      <c r="E4" s="4"/>
      <c r="F4" s="4"/>
    </row>
    <row r="5" spans="1:6">
      <c r="A5" s="127">
        <v>1</v>
      </c>
      <c r="B5" s="175" t="s">
        <v>518</v>
      </c>
      <c r="C5" s="128">
        <v>1944307319.6901739</v>
      </c>
    </row>
    <row r="6" spans="1:6">
      <c r="A6" s="48">
        <v>2.1</v>
      </c>
      <c r="B6" s="107" t="s">
        <v>201</v>
      </c>
      <c r="C6" s="98">
        <v>151330408.98549998</v>
      </c>
    </row>
    <row r="7" spans="1:6" s="29" customFormat="1" outlineLevel="1">
      <c r="A7" s="23">
        <v>2.2000000000000002</v>
      </c>
      <c r="B7" s="24" t="s">
        <v>202</v>
      </c>
      <c r="C7" s="129">
        <v>0</v>
      </c>
    </row>
    <row r="8" spans="1:6" s="29" customFormat="1">
      <c r="A8" s="23">
        <v>3</v>
      </c>
      <c r="B8" s="125" t="s">
        <v>517</v>
      </c>
      <c r="C8" s="130">
        <v>2095637728.675674</v>
      </c>
    </row>
    <row r="9" spans="1:6">
      <c r="A9" s="48">
        <v>4</v>
      </c>
      <c r="B9" s="49" t="s">
        <v>48</v>
      </c>
      <c r="C9" s="98"/>
    </row>
    <row r="10" spans="1:6" s="29" customFormat="1" outlineLevel="1">
      <c r="A10" s="23">
        <v>5.0999999999999996</v>
      </c>
      <c r="B10" s="24" t="s">
        <v>203</v>
      </c>
      <c r="C10" s="129">
        <v>-67438817.601629972</v>
      </c>
    </row>
    <row r="11" spans="1:6" s="29" customFormat="1" outlineLevel="1">
      <c r="A11" s="23">
        <v>5.2</v>
      </c>
      <c r="B11" s="24" t="s">
        <v>204</v>
      </c>
      <c r="C11" s="129">
        <v>0</v>
      </c>
    </row>
    <row r="12" spans="1:6" s="29" customFormat="1">
      <c r="A12" s="23">
        <v>6</v>
      </c>
      <c r="B12" s="124" t="s">
        <v>743</v>
      </c>
      <c r="C12" s="129"/>
    </row>
    <row r="13" spans="1:6" s="29" customFormat="1" ht="13.5" thickBot="1">
      <c r="A13" s="25">
        <v>7</v>
      </c>
      <c r="B13" s="126" t="s">
        <v>164</v>
      </c>
      <c r="C13" s="131">
        <v>2028198911.074044</v>
      </c>
    </row>
    <row r="15" spans="1:6">
      <c r="B15" s="29"/>
    </row>
    <row r="17" spans="1:2" ht="15">
      <c r="A17" s="136"/>
      <c r="B17" s="137"/>
    </row>
    <row r="18" spans="1:2" ht="15">
      <c r="A18" s="141"/>
      <c r="B18" s="142"/>
    </row>
    <row r="19" spans="1:2">
      <c r="A19" s="143"/>
      <c r="B19" s="138"/>
    </row>
    <row r="20" spans="1:2">
      <c r="A20" s="144"/>
      <c r="B20" s="139"/>
    </row>
    <row r="21" spans="1:2">
      <c r="A21" s="144"/>
      <c r="B21" s="142"/>
    </row>
    <row r="22" spans="1:2">
      <c r="A22" s="143"/>
      <c r="B22" s="140"/>
    </row>
    <row r="23" spans="1:2">
      <c r="A23" s="144"/>
      <c r="B23" s="139"/>
    </row>
    <row r="24" spans="1:2">
      <c r="A24" s="144"/>
      <c r="B24" s="139"/>
    </row>
    <row r="25" spans="1:2">
      <c r="A25" s="144"/>
      <c r="B25" s="145"/>
    </row>
    <row r="26" spans="1:2">
      <c r="A26" s="144"/>
      <c r="B26" s="142"/>
    </row>
    <row r="27" spans="1:2">
      <c r="B27" s="47"/>
    </row>
    <row r="28" spans="1:2">
      <c r="B28" s="47"/>
    </row>
    <row r="29" spans="1:2">
      <c r="B29" s="47"/>
    </row>
    <row r="30" spans="1:2">
      <c r="B30" s="47"/>
    </row>
    <row r="31" spans="1:2">
      <c r="B31" s="47"/>
    </row>
    <row r="32" spans="1:2">
      <c r="B32" s="47"/>
    </row>
    <row r="33" spans="2:2">
      <c r="B33" s="4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2025-05-01T15:12:09Z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2025-04-25T11:12:15Z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f5fc5351-8354-46e4-949f-f815d8aab335</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