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activeTab="28"/>
  </bookViews>
  <sheets>
    <sheet name="Info " sheetId="82" r:id="rId1"/>
    <sheet name="1. key ratios " sheetId="84" r:id="rId2"/>
    <sheet name="2. RC" sheetId="83" r:id="rId3"/>
    <sheet name="3. PL" sheetId="85" r:id="rId4"/>
    <sheet name="4. Off-Balance" sheetId="75"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8" i="98" l="1"/>
  <c r="H9" i="98"/>
  <c r="H10" i="98"/>
  <c r="H11" i="98"/>
  <c r="H12" i="98"/>
  <c r="H13" i="98"/>
  <c r="H14" i="98"/>
  <c r="H15" i="98"/>
  <c r="H16" i="98"/>
  <c r="H17" i="98"/>
  <c r="H18" i="98"/>
  <c r="H19" i="98"/>
  <c r="H20" i="98"/>
  <c r="H21" i="98"/>
  <c r="C22" i="98"/>
  <c r="D22" i="98"/>
  <c r="E22" i="98"/>
  <c r="F22" i="98"/>
  <c r="G22" i="98"/>
  <c r="H22" i="98" l="1"/>
  <c r="B2" i="86"/>
  <c r="B2" i="52"/>
  <c r="B2" i="88"/>
  <c r="B2" i="73"/>
  <c r="B2" i="89"/>
  <c r="B2" i="94"/>
  <c r="B2" i="69"/>
  <c r="B2" i="90"/>
  <c r="B2" i="64"/>
  <c r="B2" i="91"/>
  <c r="B2" i="93"/>
  <c r="B2" i="92"/>
  <c r="B2" i="95"/>
  <c r="B2" i="97"/>
  <c r="B2" i="98"/>
  <c r="B2" i="99"/>
  <c r="B2" i="100"/>
  <c r="B2" i="101"/>
  <c r="B2" i="102"/>
  <c r="B2" i="103"/>
  <c r="B2" i="104"/>
  <c r="B2" i="105"/>
  <c r="B2" i="106"/>
  <c r="B2" i="107"/>
  <c r="B2" i="75"/>
  <c r="B1" i="69" l="1"/>
  <c r="B1" i="107" l="1"/>
  <c r="B1" i="106" l="1"/>
  <c r="B1" i="105"/>
  <c r="B1" i="104"/>
  <c r="B1" i="103"/>
  <c r="B1" i="102"/>
  <c r="B1" i="101"/>
  <c r="B1" i="100"/>
  <c r="B1" i="99"/>
  <c r="B1" i="98"/>
  <c r="D19" i="101" l="1"/>
  <c r="C19" i="101"/>
  <c r="D12" i="101"/>
  <c r="D7" i="101"/>
  <c r="H34" i="100"/>
  <c r="G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1" i="99" s="1"/>
  <c r="I20" i="99"/>
  <c r="I19" i="99"/>
  <c r="I18" i="99"/>
  <c r="I17" i="99"/>
  <c r="I16" i="99"/>
  <c r="I15" i="99"/>
  <c r="I14" i="99"/>
  <c r="I13" i="99"/>
  <c r="I12" i="99"/>
  <c r="I11" i="99"/>
  <c r="I10" i="99"/>
  <c r="I9" i="99"/>
  <c r="I8" i="99"/>
  <c r="I7" i="99"/>
  <c r="B1" i="97" l="1"/>
  <c r="G39" i="97" l="1"/>
  <c r="B1" i="95"/>
  <c r="B1" i="92"/>
  <c r="B1" i="93"/>
  <c r="C1" i="91"/>
  <c r="B1" i="64"/>
  <c r="B1" i="90"/>
  <c r="B1" i="94"/>
  <c r="B1" i="89"/>
  <c r="B1" i="73"/>
  <c r="B1" i="88"/>
  <c r="B1" i="52"/>
  <c r="B1" i="86"/>
  <c r="B1" i="75"/>
  <c r="B2" i="83"/>
  <c r="C2" i="85" s="1"/>
  <c r="G5" i="86"/>
  <c r="F5" i="86"/>
  <c r="E5" i="86"/>
  <c r="D5" i="86"/>
  <c r="C5" i="86"/>
  <c r="G5" i="84"/>
  <c r="F5" i="84"/>
  <c r="E5" i="84"/>
  <c r="D5" i="84"/>
  <c r="C5" i="84"/>
  <c r="C21" i="94" l="1"/>
  <c r="C20" i="94"/>
  <c r="C19" i="94"/>
  <c r="B1" i="91" l="1"/>
  <c r="B1" i="85"/>
  <c r="B1" i="83"/>
  <c r="B1" i="84"/>
  <c r="D19" i="94"/>
  <c r="D8" i="94"/>
  <c r="D9" i="94"/>
  <c r="D20" i="94"/>
  <c r="D21" i="94"/>
  <c r="D7" i="94"/>
  <c r="N20" i="92" l="1"/>
  <c r="N19" i="92"/>
  <c r="E19" i="92"/>
  <c r="N18" i="92"/>
  <c r="E18" i="92"/>
  <c r="N17" i="92"/>
  <c r="E17" i="92"/>
  <c r="N16" i="92"/>
  <c r="E16" i="92"/>
  <c r="N15" i="92"/>
  <c r="N14" i="92" s="1"/>
  <c r="N21" i="92" s="1"/>
  <c r="E15" i="92"/>
  <c r="M14" i="92"/>
  <c r="L14" i="92"/>
  <c r="K14" i="92"/>
  <c r="J14" i="92"/>
  <c r="I14" i="92"/>
  <c r="H14" i="92"/>
  <c r="G14" i="92"/>
  <c r="F14" i="92"/>
  <c r="E14" i="92"/>
  <c r="C14" i="92"/>
  <c r="N13" i="92"/>
  <c r="N12" i="92"/>
  <c r="E12" i="92"/>
  <c r="N11" i="92"/>
  <c r="E11" i="92"/>
  <c r="N10" i="92"/>
  <c r="E10" i="92"/>
  <c r="N9" i="92"/>
  <c r="E9" i="92"/>
  <c r="N8" i="92"/>
  <c r="N7" i="92" s="1"/>
  <c r="E8" i="92"/>
  <c r="E7" i="92" s="1"/>
  <c r="M7" i="92"/>
  <c r="M21" i="92" s="1"/>
  <c r="L7" i="92"/>
  <c r="L21" i="92" s="1"/>
  <c r="K7" i="92"/>
  <c r="K21" i="92" s="1"/>
  <c r="J7" i="92"/>
  <c r="J21" i="92" s="1"/>
  <c r="I7" i="92"/>
  <c r="I21" i="92" s="1"/>
  <c r="H7" i="92"/>
  <c r="H21" i="92" s="1"/>
  <c r="G7" i="92"/>
  <c r="G21" i="92" s="1"/>
  <c r="F7" i="92"/>
  <c r="F21" i="92" s="1"/>
  <c r="C7" i="92"/>
  <c r="C21" i="92" l="1"/>
  <c r="E21" i="92"/>
  <c r="C5" i="73"/>
  <c r="C8" i="73" l="1"/>
  <c r="C13" i="73" s="1"/>
</calcChain>
</file>

<file path=xl/sharedStrings.xml><?xml version="1.0" encoding="utf-8"?>
<sst xmlns="http://schemas.openxmlformats.org/spreadsheetml/2006/main" count="1167" uniqueCount="761">
  <si>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</si>
  <si>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</si>
  <si>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</si>
  <si>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</si>
  <si>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</si>
  <si>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</si>
  <si>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</si>
  <si>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</si>
  <si>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</si>
  <si>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</si>
  <si>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</si>
  <si>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</si>
  <si>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</si>
  <si>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</si>
  <si>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</si>
  <si>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</si>
  <si>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</si>
  <si>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</si>
  <si>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</si>
  <si>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</si>
  <si>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</si>
  <si>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</si>
  <si>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</si>
  <si>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</si>
  <si>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</si>
  <si>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</si>
  <si>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</si>
  <si>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</si>
  <si>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</si>
  <si>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</si>
  <si>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</si>
  <si>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</si>
  <si>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</si>
  <si>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</si>
  <si>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</si>
  <si>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</si>
  <si>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</si>
  <si>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</si>
  <si>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</si>
  <si>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</si>
  <si>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</si>
  <si>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</si>
  <si>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</si>
  <si>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</si>
  <si>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</si>
  <si>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</si>
  <si>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</si>
  <si>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</si>
  <si>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</si>
  <si>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</si>
  <si>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</si>
  <si>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</si>
  <si>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</si>
  <si>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</si>
  <si>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</si>
  <si>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</si>
  <si>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</si>
  <si>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</si>
  <si>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</si>
  <si>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</si>
  <si>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</si>
  <si>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</si>
  <si>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</si>
  <si>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</si>
  <si>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</si>
  <si>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</si>
  <si>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</si>
  <si>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</si>
  <si>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</si>
  <si>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</si>
  <si>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</si>
  <si>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</si>
  <si>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</si>
  <si>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</si>
  <si>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</si>
  <si>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</si>
  <si>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</si>
  <si>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</si>
  <si>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</si>
  <si>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</si>
  <si>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</si>
  <si>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</si>
  <si>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</si>
  <si>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</si>
  <si>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</si>
  <si>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</si>
  <si>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</si>
  <si>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</si>
  <si>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</si>
  <si>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</si>
  <si>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</si>
  <si>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</si>
  <si>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</si>
  <si>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</si>
  <si>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</si>
  <si>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</si>
  <si>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</si>
  <si>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</si>
  <si>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</si>
  <si>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</si>
  <si>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</si>
  <si>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</si>
  <si>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</si>
  <si>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</si>
  <si>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</si>
  <si>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</si>
  <si>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</si>
  <si>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</si>
  <si>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</si>
  <si>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</si>
  <si>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</si>
  <si>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</si>
  <si>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</si>
  <si>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</si>
  <si>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</si>
  <si>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</si>
  <si>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</si>
  <si>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</si>
  <si>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</si>
  <si>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</si>
  <si>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</si>
  <si>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</si>
  <si>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</si>
  <si>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</si>
  <si>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</si>
  <si>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</si>
  <si>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</si>
  <si>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</si>
  <si>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</si>
  <si>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</si>
  <si>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</si>
  <si>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</si>
  <si>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</si>
  <si>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</si>
  <si>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</si>
  <si>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</si>
  <si>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</si>
  <si>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</si>
  <si>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</si>
  <si>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</si>
  <si>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</si>
  <si>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</si>
  <si>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</si>
  <si>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</si>
  <si>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</si>
  <si>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</si>
  <si>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</si>
  <si>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</si>
  <si>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</si>
  <si>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</si>
  <si>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</si>
  <si>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</si>
  <si>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</si>
  <si>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</si>
  <si>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</si>
  <si>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</si>
  <si>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</si>
  <si>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</si>
  <si>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</si>
  <si>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</si>
  <si>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</si>
  <si>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</si>
  <si>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</si>
  <si>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</si>
  <si>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</si>
  <si>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</si>
  <si>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</si>
  <si>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</si>
  <si>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</si>
  <si>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</si>
  <si>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</si>
  <si>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</si>
  <si>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</si>
  <si>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</si>
  <si>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</si>
  <si>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</si>
  <si>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</si>
  <si>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</si>
  <si>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</si>
  <si>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</si>
  <si>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</si>
  <si>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</si>
  <si>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</si>
  <si>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</si>
  <si>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</si>
  <si>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</si>
  <si>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</si>
  <si>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</si>
  <si>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</si>
  <si>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</si>
  <si>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</si>
  <si>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</si>
  <si>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</si>
  <si>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</si>
  <si>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</si>
  <si>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</si>
  <si>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</si>
  <si>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</si>
  <si>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</si>
  <si>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</si>
  <si>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</si>
  <si>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</si>
  <si>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</si>
  <si>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</si>
  <si>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</si>
  <si>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</si>
  <si>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</si>
  <si>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</si>
  <si>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</si>
  <si>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</si>
  <si>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</si>
  <si>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</si>
  <si>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</si>
  <si>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</si>
  <si>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</si>
  <si>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</si>
  <si>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</si>
  <si>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</si>
  <si>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</si>
  <si>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</si>
  <si>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</si>
  <si>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</si>
  <si>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</si>
  <si>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</si>
  <si>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</si>
  <si>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</si>
  <si>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</si>
  <si>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</si>
  <si>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</si>
  <si>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</si>
  <si>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</si>
  <si>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</si>
  <si>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</si>
  <si>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</si>
  <si>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</si>
  <si>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</si>
  <si>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</si>
  <si>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</si>
  <si>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</si>
  <si>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</si>
  <si>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</si>
  <si>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</si>
  <si>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</si>
  <si>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</si>
  <si>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</si>
  <si>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</si>
  <si>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</si>
  <si>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</si>
  <si>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</si>
  <si>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</si>
  <si>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</si>
  <si>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</si>
  <si>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</si>
  <si>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</si>
  <si>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</si>
  <si>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</si>
  <si>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</si>
  <si>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</si>
  <si>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</si>
  <si>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</si>
  <si>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</si>
  <si>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</si>
  <si>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</si>
  <si>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</si>
  <si>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</si>
  <si>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</si>
  <si>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</si>
  <si>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</si>
  <si>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</si>
  <si>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</si>
  <si>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</si>
  <si>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</si>
  <si>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</si>
  <si>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</si>
  <si>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</si>
  <si>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</si>
  <si>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</si>
  <si>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</si>
  <si>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</si>
  <si>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</si>
  <si>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</si>
  <si>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</si>
  <si>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</si>
  <si>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</si>
  <si>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</si>
  <si>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</si>
  <si>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</si>
  <si>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</si>
  <si>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</si>
  <si>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</si>
  <si>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</si>
  <si>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</si>
  <si>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</si>
  <si>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</si>
  <si>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</si>
  <si>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</si>
  <si>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</si>
  <si>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</si>
  <si>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</si>
  <si>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</si>
  <si>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</si>
  <si>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</si>
  <si>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</si>
  <si>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</si>
  <si>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</si>
  <si>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</si>
  <si>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</si>
  <si>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</si>
  <si>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</si>
  <si>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</si>
  <si>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</si>
  <si>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</si>
  <si>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</si>
  <si>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</si>
  <si>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</si>
  <si>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</si>
  <si>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</si>
  <si>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</si>
  <si>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</si>
  <si>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</si>
  <si>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</si>
  <si>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</si>
  <si>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</si>
  <si>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</si>
  <si>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</si>
  <si>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</si>
  <si>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</si>
  <si>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</si>
  <si>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</si>
  <si>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</si>
  <si>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</si>
  <si>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</si>
  <si>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</si>
  <si>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</si>
  <si>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</si>
  <si>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</si>
  <si>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</si>
  <si>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</si>
  <si>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</si>
  <si>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</si>
  <si>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</si>
  <si>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</si>
  <si>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</si>
  <si>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</si>
  <si>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</si>
  <si>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</si>
  <si>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</si>
  <si>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</si>
  <si>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</si>
  <si>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</si>
  <si>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</si>
  <si>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</si>
  <si>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</si>
  <si>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</si>
  <si>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</si>
  <si>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</si>
  <si>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</si>
  <si>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</si>
  <si>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</si>
  <si>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</si>
  <si>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</si>
  <si>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</si>
  <si>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</si>
  <si>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</si>
  <si>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</si>
  <si>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</si>
  <si>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</si>
  <si>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</si>
  <si>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</si>
  <si>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</si>
  <si>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</si>
  <si>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</si>
  <si>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</si>
  <si>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</si>
  <si>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</si>
  <si>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</si>
  <si>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</si>
  <si>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</si>
  <si>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</si>
  <si>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</si>
  <si>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</si>
  <si>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</si>
  <si>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</si>
  <si>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</si>
  <si>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</si>
  <si>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</si>
  <si>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</si>
  <si>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</si>
  <si>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</si>
  <si>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</si>
  <si>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</si>
  <si>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</si>
  <si>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</si>
  <si>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</si>
  <si>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</si>
  <si>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</si>
  <si>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</si>
  <si>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</si>
  <si>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</si>
  <si>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</si>
  <si>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</si>
  <si>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</si>
  <si>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</si>
  <si>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</si>
  <si>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</si>
  <si>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</si>
  <si>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</si>
  <si>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</si>
  <si>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</si>
  <si>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</si>
  <si>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</si>
  <si>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</si>
  <si>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</si>
  <si>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</si>
  <si>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</si>
  <si>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</si>
  <si>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</si>
  <si>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</si>
  <si>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</si>
  <si>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</si>
  <si>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</si>
  <si>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</si>
  <si>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</si>
  <si>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</si>
  <si>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</si>
  <si>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</si>
  <si>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</si>
  <si>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</si>
  <si>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</si>
  <si>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</si>
  <si>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</si>
  <si>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</si>
  <si>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</si>
  <si>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</si>
  <si>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</si>
  <si>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</si>
  <si>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</si>
  <si>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</si>
  <si>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</si>
  <si>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</si>
  <si>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</si>
  <si>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</si>
  <si>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</si>
  <si>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</si>
  <si>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</si>
  <si>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</si>
  <si>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</si>
  <si>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</si>
  <si>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</si>
  <si>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</si>
  <si>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</si>
  <si>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</si>
  <si>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</si>
  <si>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</si>
  <si>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</si>
  <si>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</si>
  <si>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</si>
  <si>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</si>
  <si>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</si>
  <si>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</si>
  <si>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</si>
  <si>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</si>
  <si>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</si>
  <si>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</si>
  <si>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</si>
  <si>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</si>
  <si>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</si>
  <si>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</si>
  <si>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</si>
  <si>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</si>
  <si>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</si>
  <si>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</si>
  <si>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</si>
  <si>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</si>
  <si>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</si>
  <si>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</si>
  <si>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</si>
  <si>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</si>
  <si>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</si>
  <si>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</si>
  <si>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</si>
  <si>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</si>
  <si>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</si>
  <si>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</si>
  <si>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</si>
  <si>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</si>
  <si>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</si>
  <si>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</si>
  <si>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</si>
  <si>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</si>
  <si>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</si>
  <si>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</si>
  <si>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</si>
  <si>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</si>
  <si>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</si>
  <si>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</si>
  <si>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</si>
  <si>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</si>
  <si>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</si>
  <si>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</si>
  <si>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</si>
  <si>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</si>
  <si>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</si>
  <si>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</si>
  <si>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</si>
  <si>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</si>
  <si>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</si>
  <si>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</si>
  <si>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</si>
  <si>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</si>
  <si>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</si>
  <si>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</si>
  <si>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</si>
  <si>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</si>
  <si>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</si>
  <si>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</si>
  <si>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</si>
  <si>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</si>
  <si>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</si>
  <si>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</si>
  <si>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</si>
  <si>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</si>
  <si>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</si>
  <si>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</si>
  <si>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</si>
  <si>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</si>
  <si>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</si>
  <si>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</si>
  <si>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</si>
  <si>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</si>
  <si>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</si>
  <si>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</si>
  <si>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</si>
  <si>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</si>
  <si>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</si>
  <si>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</si>
  <si>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</si>
  <si>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</si>
  <si>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</si>
  <si>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</si>
  <si>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</si>
  <si>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</si>
  <si>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</si>
  <si>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</si>
  <si>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</si>
  <si>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</si>
  <si>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</si>
  <si>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</si>
  <si>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</si>
  <si>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</si>
  <si>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</si>
  <si>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</si>
  <si>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</si>
  <si>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</si>
  <si>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</si>
  <si>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</si>
  <si>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</si>
  <si>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</si>
  <si>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</si>
  <si>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</si>
  <si>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</si>
  <si>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</si>
  <si>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</si>
  <si>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</si>
  <si>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</si>
  <si>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</si>
  <si>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</si>
  <si>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</si>
  <si>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</si>
  <si>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</si>
  <si>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</si>
  <si>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</si>
  <si>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</si>
  <si>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</si>
  <si>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</si>
  <si>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</si>
  <si>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</si>
  <si>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</si>
  <si>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</si>
  <si>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</si>
  <si>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</si>
  <si>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</si>
  <si>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</si>
  <si>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</si>
  <si>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</si>
  <si>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</si>
  <si>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</si>
  <si>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</si>
  <si>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</si>
  <si>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</si>
  <si>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</si>
  <si>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</si>
  <si>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</si>
  <si>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</si>
  <si>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</si>
  <si>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</si>
  <si>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</si>
  <si>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</si>
  <si>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</si>
  <si>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</si>
  <si>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</si>
  <si>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</si>
  <si>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</si>
  <si>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</si>
  <si>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</si>
  <si>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</si>
  <si>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</si>
  <si>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</si>
  <si>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</si>
  <si>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</si>
  <si>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</si>
  <si>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</si>
  <si>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</si>
  <si>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</si>
  <si>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</si>
  <si>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</si>
  <si>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</si>
  <si>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</si>
  <si>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</si>
  <si>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</si>
  <si>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</si>
  <si>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</si>
  <si>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</si>
  <si>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</si>
  <si>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</si>
  <si>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</si>
  <si>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</si>
  <si>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</si>
  <si>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</si>
  <si>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</si>
  <si>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</si>
  <si>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</si>
  <si>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</si>
  <si>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</si>
  <si>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</si>
  <si>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</si>
  <si>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</si>
  <si>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</si>
  <si>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</si>
  <si>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</si>
  <si>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</si>
  <si>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</si>
  <si>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</si>
  <si>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</si>
  <si>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</si>
  <si>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</si>
  <si>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</si>
  <si>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</si>
  <si>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</si>
  <si>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</si>
  <si>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</si>
  <si>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</si>
  <si>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</si>
  <si>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</si>
  <si>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</si>
  <si>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</si>
  <si>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</si>
  <si>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</si>
  <si>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</si>
  <si>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</si>
  <si>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</si>
  <si>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</si>
  <si>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</si>
  <si>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</si>
  <si>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</si>
  <si>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</si>
  <si>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</si>
  <si>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</si>
  <si>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</si>
  <si>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</si>
  <si>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</si>
  <si>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</si>
  <si>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</si>
  <si>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</si>
  <si>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</si>
  <si>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</si>
  <si>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</si>
  <si>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</si>
  <si>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</si>
  <si>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</si>
  <si>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</si>
  <si>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</si>
  <si>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</si>
  <si>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</si>
  <si>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</si>
  <si>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</si>
  <si>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</si>
  <si>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</si>
  <si>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</si>
  <si>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</si>
  <si>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</si>
  <si>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</si>
  <si>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</si>
  <si>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</si>
  <si>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</si>
  <si>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</si>
  <si>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</si>
  <si>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</si>
  <si>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</si>
  <si>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</si>
  <si>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</si>
  <si>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</si>
  <si>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</si>
  <si>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</si>
  <si>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</si>
  <si>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</si>
  <si>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</si>
  <si>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</si>
  <si>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</si>
  <si>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</si>
  <si>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</si>
  <si>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</si>
  <si>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</si>
  <si>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</si>
  <si>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</si>
  <si>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</si>
  <si>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</si>
  <si>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</si>
  <si>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</si>
  <si>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</si>
  <si>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</si>
  <si>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</si>
  <si>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</si>
  <si>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</si>
  <si>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</si>
  <si>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</si>
  <si>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</si>
  <si>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</si>
  <si>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</si>
  <si>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</si>
  <si>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</si>
  <si>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</si>
  <si>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</si>
  <si>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</si>
  <si>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</si>
  <si>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</si>
  <si>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</si>
  <si>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Marcel Sebastian Zeitinger</t>
  </si>
  <si>
    <t>Non-Independent Chairperson</t>
  </si>
  <si>
    <t>Gian Marco Felice</t>
  </si>
  <si>
    <t>Non-Independent member</t>
  </si>
  <si>
    <t>Independent member</t>
  </si>
  <si>
    <t>Rainer Peter Ottenstein</t>
  </si>
  <si>
    <t xml:space="preserve">Sandrine Massiani </t>
  </si>
  <si>
    <t>Nino Dadunashvili</t>
  </si>
  <si>
    <t>Alex Matua</t>
  </si>
  <si>
    <t>General Director/ Business clients, Finance Department</t>
  </si>
  <si>
    <t xml:space="preserve">Zeinab Lomashvili </t>
  </si>
  <si>
    <t>Director/ Credit risk, General risk Department</t>
  </si>
  <si>
    <t>Director/ Private clients, Small business Development</t>
  </si>
  <si>
    <t>Marita Sheshaberidze</t>
  </si>
  <si>
    <t>ProCredit Holding AG &amp; Co. KGaA</t>
  </si>
  <si>
    <t>Zeitinger Invest GmbH</t>
  </si>
  <si>
    <t>KfW - Kreditanstalt für Wiederaufbau</t>
  </si>
  <si>
    <t>DOEN Participaties BV</t>
  </si>
  <si>
    <t>IFC - International Finance Corporation</t>
  </si>
  <si>
    <t>TIAA-Teachers Insurance and Annuity Association</t>
  </si>
  <si>
    <t>JSC ProCredit Bank</t>
  </si>
  <si>
    <t>www.procreditbank.ge</t>
  </si>
  <si>
    <t>Table 14</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</si>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</sst>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9"/>
      <color theme="1"/>
      <name val="Arial"/>
      <family val="2"/>
    </font>
    <font>
      <b/>
      <sz val="9"/>
      <color theme="1"/>
      <name val="Arial"/>
      <family val="2"/>
    </font>
    <font>
      <b/>
      <i/>
      <sz val="9"/>
      <name val="Arial"/>
      <family val="2"/>
    </font>
    <font>
      <sz val="9"/>
      <color rgb="FF333333"/>
      <name val="Arial"/>
      <family val="2"/>
    </font>
    <font>
      <sz val="9"/>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cellStyleXfs>
  <cellXfs count="794">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Fill="1"/>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71"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7" fontId="84" fillId="0" borderId="34" xfId="0" applyNumberFormat="1" applyFont="1" applyBorder="1" applyAlignment="1">
      <alignment vertical="center"/>
    </xf>
    <xf numFmtId="171" fontId="84" fillId="0" borderId="67" xfId="0" applyNumberFormat="1" applyFont="1" applyBorder="1" applyAlignment="1">
      <alignment horizontal="center"/>
    </xf>
    <xf numFmtId="171" fontId="85" fillId="0" borderId="0" xfId="0" applyNumberFormat="1" applyFont="1" applyBorder="1" applyAlignment="1">
      <alignment horizontal="center"/>
    </xf>
    <xf numFmtId="0" fontId="84" fillId="0" borderId="11" xfId="0" applyFont="1" applyBorder="1" applyAlignment="1">
      <alignment wrapText="1"/>
    </xf>
    <xf numFmtId="197" fontId="84" fillId="0" borderId="13" xfId="0" applyNumberFormat="1" applyFont="1" applyBorder="1" applyAlignment="1">
      <alignment vertical="center"/>
    </xf>
    <xf numFmtId="171" fontId="84" fillId="0" borderId="65" xfId="0" applyNumberFormat="1" applyFont="1" applyBorder="1" applyAlignment="1">
      <alignment horizontal="center"/>
    </xf>
    <xf numFmtId="197" fontId="87" fillId="0" borderId="13" xfId="0" applyNumberFormat="1" applyFont="1" applyBorder="1" applyAlignment="1">
      <alignment vertical="center"/>
    </xf>
    <xf numFmtId="171" fontId="87" fillId="0" borderId="65" xfId="0" applyNumberFormat="1" applyFont="1" applyBorder="1" applyAlignment="1">
      <alignment horizontal="center"/>
    </xf>
    <xf numFmtId="171" fontId="91" fillId="0" borderId="0" xfId="0" applyNumberFormat="1" applyFont="1" applyBorder="1" applyAlignment="1">
      <alignment horizontal="center"/>
    </xf>
    <xf numFmtId="197" fontId="84" fillId="36" borderId="13" xfId="0" applyNumberFormat="1" applyFont="1" applyFill="1" applyBorder="1" applyAlignment="1">
      <alignment vertical="center"/>
    </xf>
    <xf numFmtId="0" fontId="87" fillId="0" borderId="11" xfId="0" applyFont="1" applyBorder="1" applyAlignment="1">
      <alignment horizontal="right" wrapText="1"/>
    </xf>
    <xf numFmtId="171" fontId="46" fillId="76" borderId="65" xfId="0" applyNumberFormat="1" applyFont="1" applyFill="1" applyBorder="1" applyAlignment="1">
      <alignment horizontal="center"/>
    </xf>
    <xf numFmtId="0" fontId="84" fillId="0" borderId="12" xfId="0" applyFont="1" applyBorder="1" applyAlignment="1">
      <alignment wrapText="1"/>
    </xf>
    <xf numFmtId="197" fontId="84" fillId="0" borderId="14" xfId="0" applyNumberFormat="1" applyFont="1" applyBorder="1" applyAlignment="1">
      <alignment vertical="center"/>
    </xf>
    <xf numFmtId="171" fontId="84" fillId="0" borderId="68" xfId="0" applyNumberFormat="1" applyFont="1" applyBorder="1" applyAlignment="1">
      <alignment horizontal="center"/>
    </xf>
    <xf numFmtId="0" fontId="86" fillId="36" borderId="15" xfId="0" applyFont="1" applyFill="1" applyBorder="1" applyAlignment="1">
      <alignment wrapText="1"/>
    </xf>
    <xf numFmtId="197" fontId="86" fillId="36" borderId="16" xfId="0" applyNumberFormat="1" applyFont="1" applyFill="1" applyBorder="1" applyAlignment="1">
      <alignment vertical="center"/>
    </xf>
    <xf numFmtId="171" fontId="86" fillId="36" borderId="60" xfId="0" applyNumberFormat="1" applyFont="1" applyFill="1" applyBorder="1" applyAlignment="1">
      <alignment horizontal="center"/>
    </xf>
    <xf numFmtId="171" fontId="89" fillId="0" borderId="0" xfId="0" applyNumberFormat="1" applyFont="1" applyFill="1" applyBorder="1" applyAlignment="1">
      <alignment horizontal="center"/>
    </xf>
    <xf numFmtId="197" fontId="84" fillId="0" borderId="17" xfId="0" applyNumberFormat="1" applyFont="1" applyBorder="1" applyAlignment="1">
      <alignment vertical="center"/>
    </xf>
    <xf numFmtId="171" fontId="84" fillId="0" borderId="64" xfId="0" applyNumberFormat="1" applyFont="1" applyBorder="1" applyAlignment="1">
      <alignment horizontal="center"/>
    </xf>
    <xf numFmtId="0" fontId="87" fillId="0" borderId="12" xfId="0" applyFont="1" applyBorder="1" applyAlignment="1">
      <alignment horizontal="right" wrapText="1"/>
    </xf>
    <xf numFmtId="197" fontId="87" fillId="0" borderId="14" xfId="0" applyNumberFormat="1" applyFont="1" applyBorder="1" applyAlignment="1">
      <alignment vertical="center"/>
    </xf>
    <xf numFmtId="171"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7" fontId="86" fillId="36" borderId="62" xfId="0" applyNumberFormat="1" applyFont="1" applyFill="1" applyBorder="1" applyAlignment="1">
      <alignment vertical="center"/>
    </xf>
    <xf numFmtId="171" fontId="86" fillId="36" borderId="63" xfId="0" applyNumberFormat="1" applyFont="1" applyFill="1" applyBorder="1" applyAlignment="1">
      <alignment horizontal="center"/>
    </xf>
    <xf numFmtId="0" fontId="84" fillId="0" borderId="21" xfId="0" applyFont="1" applyBorder="1" applyAlignment="1">
      <alignment vertical="center"/>
    </xf>
    <xf numFmtId="197"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7"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1" xfId="0" applyNumberFormat="1" applyFont="1" applyBorder="1" applyAlignment="1"/>
    <xf numFmtId="197" fontId="84" fillId="0" borderId="22" xfId="0" applyNumberFormat="1" applyFont="1" applyBorder="1" applyAlignment="1"/>
    <xf numFmtId="197" fontId="84" fillId="36" borderId="56" xfId="0" applyNumberFormat="1" applyFont="1" applyFill="1" applyBorder="1" applyAlignment="1"/>
    <xf numFmtId="0" fontId="45" fillId="3" borderId="26" xfId="16" applyFont="1" applyFill="1" applyBorder="1" applyAlignment="1" applyProtection="1">
      <protection locked="0"/>
    </xf>
    <xf numFmtId="197" fontId="84" fillId="36" borderId="24" xfId="0" applyNumberFormat="1" applyFont="1" applyFill="1" applyBorder="1"/>
    <xf numFmtId="197" fontId="84" fillId="36" borderId="26" xfId="0" applyNumberFormat="1" applyFont="1" applyFill="1" applyBorder="1"/>
    <xf numFmtId="197"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7"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7"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7" fontId="45" fillId="36" borderId="25" xfId="1" applyNumberFormat="1" applyFont="1" applyFill="1" applyBorder="1" applyAlignment="1" applyProtection="1">
      <protection locked="0"/>
    </xf>
    <xf numFmtId="197" fontId="2" fillId="3" borderId="25" xfId="5" applyNumberFormat="1" applyFont="1" applyFill="1" applyBorder="1" applyProtection="1">
      <protection locked="0"/>
    </xf>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7"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7" fontId="2" fillId="0" borderId="25" xfId="0" applyNumberFormat="1" applyFont="1" applyFill="1" applyBorder="1" applyAlignment="1" applyProtection="1">
      <alignment horizontal="right"/>
    </xf>
    <xf numFmtId="197"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70" xfId="0" applyFont="1" applyBorder="1"/>
    <xf numFmtId="197"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71" fontId="84" fillId="0" borderId="3" xfId="0" applyNumberFormat="1" applyFont="1" applyBorder="1" applyAlignment="1"/>
    <xf numFmtId="171"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71" fontId="85" fillId="0" borderId="0" xfId="0" applyNumberFormat="1" applyFont="1" applyFill="1"/>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2" fillId="0" borderId="0" xfId="0" applyFont="1" applyAlignment="1">
      <alignment wrapText="1"/>
    </xf>
    <xf numFmtId="0" fontId="3" fillId="0" borderId="0" xfId="0" applyFont="1" applyFill="1"/>
    <xf numFmtId="0" fontId="99" fillId="3" borderId="86" xfId="0" applyFont="1" applyFill="1" applyBorder="1" applyAlignment="1">
      <alignment horizontal="left"/>
    </xf>
    <xf numFmtId="0" fontId="99"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73" fontId="9" fillId="37" borderId="59" xfId="20" applyBorder="1"/>
    <xf numFmtId="0" fontId="3" fillId="0" borderId="29" xfId="0" applyFont="1" applyFill="1" applyBorder="1" applyAlignment="1">
      <alignment vertical="center"/>
    </xf>
    <xf numFmtId="0" fontId="3" fillId="0" borderId="20" xfId="0" applyFont="1" applyFill="1" applyBorder="1" applyAlignment="1">
      <alignment vertical="center"/>
    </xf>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73" fontId="9" fillId="37" borderId="27" xfId="20" applyBorder="1"/>
    <xf numFmtId="173" fontId="9" fillId="37" borderId="97" xfId="20" applyBorder="1"/>
    <xf numFmtId="173" fontId="9" fillId="37" borderId="28" xfId="20" applyBorder="1"/>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73"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7" fontId="84" fillId="0" borderId="88" xfId="0" applyNumberFormat="1" applyFont="1" applyFill="1" applyBorder="1" applyAlignment="1">
      <alignment horizontal="center" vertical="center"/>
    </xf>
    <xf numFmtId="197"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7" fontId="87" fillId="0" borderId="88" xfId="0" applyNumberFormat="1" applyFont="1" applyFill="1" applyBorder="1" applyAlignment="1">
      <alignment horizontal="center" vertical="center"/>
    </xf>
    <xf numFmtId="0" fontId="87" fillId="0" borderId="88" xfId="0" applyFont="1" applyFill="1" applyBorder="1" applyAlignment="1">
      <alignment horizontal="left" indent="1"/>
    </xf>
    <xf numFmtId="197"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3" fontId="103" fillId="36" borderId="89"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5" fillId="70" borderId="105" xfId="20964" applyFont="1" applyFill="1" applyBorder="1" applyAlignment="1">
      <alignment horizontal="center" vertical="center"/>
    </xf>
    <xf numFmtId="0" fontId="105" fillId="70" borderId="106" xfId="20964" applyFont="1" applyFill="1" applyBorder="1" applyAlignment="1">
      <alignment horizontal="left" vertical="center" wrapText="1"/>
    </xf>
    <xf numFmtId="169" fontId="105" fillId="0" borderId="107" xfId="7" applyNumberFormat="1" applyFont="1" applyFill="1" applyBorder="1" applyAlignment="1" applyProtection="1">
      <alignment horizontal="right" vertical="center"/>
      <protection locked="0"/>
    </xf>
    <xf numFmtId="0" fontId="104" fillId="78" borderId="107" xfId="20964" applyFont="1" applyFill="1" applyBorder="1" applyAlignment="1">
      <alignment horizontal="center" vertical="center"/>
    </xf>
    <xf numFmtId="0" fontId="104" fillId="78" borderId="109" xfId="20964" applyFont="1" applyFill="1" applyBorder="1" applyAlignment="1">
      <alignment vertical="top" wrapText="1"/>
    </xf>
    <xf numFmtId="169" fontId="45" fillId="77" borderId="106" xfId="7" applyNumberFormat="1" applyFont="1" applyFill="1" applyBorder="1" applyAlignment="1">
      <alignment horizontal="right" vertical="center"/>
    </xf>
    <xf numFmtId="0" fontId="106" fillId="70" borderId="105" xfId="20964" applyFont="1" applyFill="1" applyBorder="1" applyAlignment="1">
      <alignment horizontal="center" vertical="center"/>
    </xf>
    <xf numFmtId="0" fontId="105" fillId="70" borderId="109" xfId="20964" applyFont="1" applyFill="1" applyBorder="1" applyAlignment="1">
      <alignment vertical="center" wrapText="1"/>
    </xf>
    <xf numFmtId="0" fontId="105" fillId="70" borderId="106" xfId="20964" applyFont="1" applyFill="1" applyBorder="1" applyAlignment="1">
      <alignment horizontal="left" vertical="center"/>
    </xf>
    <xf numFmtId="0" fontId="106" fillId="3" borderId="105" xfId="20964" applyFont="1" applyFill="1" applyBorder="1" applyAlignment="1">
      <alignment horizontal="center" vertical="center"/>
    </xf>
    <xf numFmtId="0" fontId="105" fillId="3" borderId="106" xfId="20964" applyFont="1" applyFill="1" applyBorder="1" applyAlignment="1">
      <alignment horizontal="left" vertical="center"/>
    </xf>
    <xf numFmtId="0" fontId="106" fillId="0" borderId="105" xfId="20964" applyFont="1" applyFill="1" applyBorder="1" applyAlignment="1">
      <alignment horizontal="center" vertical="center"/>
    </xf>
    <xf numFmtId="0" fontId="105" fillId="0" borderId="106" xfId="20964" applyFont="1" applyFill="1" applyBorder="1" applyAlignment="1">
      <alignment horizontal="left" vertical="center"/>
    </xf>
    <xf numFmtId="0" fontId="107" fillId="78" borderId="107" xfId="20964" applyFont="1" applyFill="1" applyBorder="1" applyAlignment="1">
      <alignment horizontal="center" vertical="center"/>
    </xf>
    <xf numFmtId="0" fontId="104" fillId="78" borderId="109" xfId="20964" applyFont="1" applyFill="1" applyBorder="1" applyAlignment="1">
      <alignment vertical="center"/>
    </xf>
    <xf numFmtId="169" fontId="105" fillId="78" borderId="107" xfId="7" applyNumberFormat="1" applyFont="1" applyFill="1" applyBorder="1" applyAlignment="1" applyProtection="1">
      <alignment horizontal="right" vertical="center"/>
      <protection locked="0"/>
    </xf>
    <xf numFmtId="0" fontId="104" fillId="77" borderId="108" xfId="20964" applyFont="1" applyFill="1" applyBorder="1" applyAlignment="1">
      <alignment vertical="center"/>
    </xf>
    <xf numFmtId="0" fontId="104" fillId="77" borderId="109" xfId="20964" applyFont="1" applyFill="1" applyBorder="1" applyAlignment="1">
      <alignment vertical="center"/>
    </xf>
    <xf numFmtId="169" fontId="104" fillId="77" borderId="106" xfId="7" applyNumberFormat="1" applyFont="1" applyFill="1" applyBorder="1" applyAlignment="1">
      <alignment horizontal="right" vertical="center"/>
    </xf>
    <xf numFmtId="0" fontId="109" fillId="3" borderId="105" xfId="20964" applyFont="1" applyFill="1" applyBorder="1" applyAlignment="1">
      <alignment horizontal="center" vertical="center"/>
    </xf>
    <xf numFmtId="0" fontId="110"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9" fillId="70" borderId="105" xfId="20964" applyFont="1" applyFill="1" applyBorder="1" applyAlignment="1">
      <alignment horizontal="center" vertical="center"/>
    </xf>
    <xf numFmtId="169" fontId="105" fillId="3" borderId="107" xfId="7" applyNumberFormat="1" applyFont="1" applyFill="1" applyBorder="1" applyAlignment="1" applyProtection="1">
      <alignment horizontal="right" vertical="center"/>
      <protection locked="0"/>
    </xf>
    <xf numFmtId="0" fontId="110" fillId="3" borderId="107" xfId="20964" applyFont="1" applyFill="1" applyBorder="1" applyAlignment="1">
      <alignment horizontal="center" vertical="center"/>
    </xf>
    <xf numFmtId="0" fontId="45" fillId="3" borderId="109" xfId="20964" applyFont="1" applyFill="1" applyBorder="1" applyAlignment="1">
      <alignment vertical="center"/>
    </xf>
    <xf numFmtId="0" fontId="106"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100" fillId="0" borderId="107" xfId="0" applyFont="1" applyFill="1" applyBorder="1" applyAlignment="1">
      <alignment horizontal="left" vertical="center" wrapText="1"/>
    </xf>
    <xf numFmtId="10" fontId="96" fillId="0" borderId="107" xfId="20962" applyNumberFormat="1" applyFont="1" applyFill="1" applyBorder="1" applyAlignment="1">
      <alignment horizontal="lef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0"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0" borderId="107" xfId="0" applyNumberFormat="1" applyFont="1" applyFill="1" applyBorder="1" applyAlignment="1">
      <alignment vertical="center" wrapText="1"/>
    </xf>
    <xf numFmtId="3" fontId="103" fillId="36" borderId="108" xfId="0" applyNumberFormat="1" applyFont="1" applyFill="1" applyBorder="1" applyAlignment="1">
      <alignment vertical="center" wrapText="1"/>
    </xf>
    <xf numFmtId="3" fontId="103" fillId="0" borderId="108"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2" xfId="0" applyNumberFormat="1" applyFont="1" applyFill="1" applyBorder="1" applyAlignment="1">
      <alignment vertical="center" wrapText="1"/>
    </xf>
    <xf numFmtId="3" fontId="103" fillId="0" borderId="92" xfId="0" applyNumberFormat="1" applyFont="1" applyBorder="1" applyAlignment="1">
      <alignment vertical="center" wrapText="1"/>
    </xf>
    <xf numFmtId="3" fontId="103" fillId="0" borderId="92"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9" fontId="3" fillId="0" borderId="107" xfId="7" applyNumberFormat="1" applyFont="1" applyBorder="1"/>
    <xf numFmtId="169" fontId="3" fillId="0" borderId="89" xfId="7" applyNumberFormat="1" applyFont="1" applyBorder="1"/>
    <xf numFmtId="0" fontId="99" fillId="0" borderId="107" xfId="0" applyFont="1" applyBorder="1" applyAlignment="1">
      <alignment horizontal="left" wrapText="1" indent="2"/>
    </xf>
    <xf numFmtId="173" fontId="9" fillId="37" borderId="107" xfId="20" applyBorder="1"/>
    <xf numFmtId="169"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9" fontId="4" fillId="0" borderId="89" xfId="7" applyNumberFormat="1" applyFont="1" applyBorder="1"/>
    <xf numFmtId="0" fontId="111" fillId="3" borderId="70" xfId="0" applyFont="1" applyFill="1" applyBorder="1" applyAlignment="1">
      <alignment horizontal="left"/>
    </xf>
    <xf numFmtId="0" fontId="111"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4" xfId="7" applyNumberFormat="1" applyFont="1" applyFill="1" applyBorder="1"/>
    <xf numFmtId="169" fontId="3" fillId="0" borderId="107" xfId="7" applyNumberFormat="1" applyFont="1" applyFill="1" applyBorder="1"/>
    <xf numFmtId="169" fontId="3" fillId="0" borderId="107" xfId="7" applyNumberFormat="1" applyFont="1" applyFill="1" applyBorder="1" applyAlignment="1">
      <alignment vertical="center"/>
    </xf>
    <xf numFmtId="0" fontId="99"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2" xfId="13" applyFont="1" applyFill="1" applyBorder="1" applyAlignment="1" applyProtection="1">
      <alignment horizontal="left" vertical="center" wrapText="1"/>
      <protection locked="0"/>
    </xf>
    <xf numFmtId="49" fontId="117" fillId="0" borderId="122" xfId="5" applyNumberFormat="1" applyFont="1" applyFill="1" applyBorder="1" applyAlignment="1" applyProtection="1">
      <alignment horizontal="right" vertical="center"/>
      <protection locked="0"/>
    </xf>
    <xf numFmtId="49" fontId="118" fillId="0" borderId="122" xfId="5" applyNumberFormat="1" applyFont="1" applyFill="1" applyBorder="1" applyAlignment="1" applyProtection="1">
      <alignment horizontal="right" vertical="center"/>
      <protection locked="0"/>
    </xf>
    <xf numFmtId="0" fontId="113" fillId="0" borderId="122" xfId="0" applyFont="1" applyFill="1" applyBorder="1"/>
    <xf numFmtId="49" fontId="117" fillId="0" borderId="122" xfId="5" applyNumberFormat="1" applyFont="1" applyFill="1" applyBorder="1" applyAlignment="1" applyProtection="1">
      <alignment horizontal="right" vertical="center" wrapText="1"/>
      <protection locked="0"/>
    </xf>
    <xf numFmtId="49" fontId="118" fillId="0" borderId="122" xfId="5" applyNumberFormat="1" applyFont="1" applyFill="1" applyBorder="1" applyAlignment="1" applyProtection="1">
      <alignment horizontal="right" vertical="center" wrapText="1"/>
      <protection locked="0"/>
    </xf>
    <xf numFmtId="0" fontId="113" fillId="0" borderId="0" xfId="0" applyFont="1" applyFill="1"/>
    <xf numFmtId="0" fontId="112" fillId="0" borderId="122" xfId="0" applyNumberFormat="1" applyFont="1" applyFill="1" applyBorder="1" applyAlignment="1">
      <alignment horizontal="left" vertical="center" wrapText="1"/>
    </xf>
    <xf numFmtId="0" fontId="116" fillId="0" borderId="122" xfId="0" applyFont="1" applyFill="1" applyBorder="1"/>
    <xf numFmtId="0" fontId="113" fillId="0" borderId="0" xfId="0" applyFont="1" applyFill="1" applyBorder="1"/>
    <xf numFmtId="0" fontId="115" fillId="0" borderId="122" xfId="0" applyFont="1" applyFill="1" applyBorder="1" applyAlignment="1">
      <alignment horizontal="left" indent="1"/>
    </xf>
    <xf numFmtId="0" fontId="115" fillId="0" borderId="122" xfId="0" applyFont="1" applyFill="1" applyBorder="1" applyAlignment="1">
      <alignment horizontal="left" wrapText="1" indent="1"/>
    </xf>
    <xf numFmtId="0" fontId="112" fillId="0" borderId="122" xfId="0" applyFont="1" applyFill="1" applyBorder="1" applyAlignment="1">
      <alignment horizontal="left" indent="1"/>
    </xf>
    <xf numFmtId="0" fontId="112" fillId="0" borderId="122" xfId="0" applyNumberFormat="1" applyFont="1" applyFill="1" applyBorder="1" applyAlignment="1">
      <alignment horizontal="left" indent="1"/>
    </xf>
    <xf numFmtId="0" fontId="112" fillId="0" borderId="122" xfId="0" applyFont="1" applyFill="1" applyBorder="1" applyAlignment="1">
      <alignment horizontal="left" wrapText="1" indent="2"/>
    </xf>
    <xf numFmtId="0" fontId="115" fillId="0" borderId="122" xfId="0" applyFont="1" applyFill="1" applyBorder="1" applyAlignment="1">
      <alignment horizontal="left" vertical="center" indent="1"/>
    </xf>
    <xf numFmtId="0" fontId="113" fillId="0" borderId="122" xfId="0" applyFont="1" applyFill="1" applyBorder="1" applyAlignment="1">
      <alignment horizontal="left" wrapText="1"/>
    </xf>
    <xf numFmtId="0" fontId="113" fillId="0" borderId="122" xfId="0" applyFont="1" applyFill="1" applyBorder="1" applyAlignment="1">
      <alignment horizontal="left" wrapText="1" indent="2"/>
    </xf>
    <xf numFmtId="49" fontId="113" fillId="0" borderId="122" xfId="0" applyNumberFormat="1" applyFont="1" applyFill="1" applyBorder="1" applyAlignment="1">
      <alignment horizontal="left" indent="3"/>
    </xf>
    <xf numFmtId="49" fontId="113" fillId="0" borderId="122" xfId="0" applyNumberFormat="1" applyFont="1" applyFill="1" applyBorder="1" applyAlignment="1">
      <alignment horizontal="left" indent="1"/>
    </xf>
    <xf numFmtId="49" fontId="113" fillId="0" borderId="122" xfId="0" applyNumberFormat="1" applyFont="1" applyFill="1" applyBorder="1" applyAlignment="1">
      <alignment horizontal="left" vertical="top" wrapText="1" indent="2"/>
    </xf>
    <xf numFmtId="49" fontId="113" fillId="0" borderId="122" xfId="0" applyNumberFormat="1" applyFont="1" applyFill="1" applyBorder="1" applyAlignment="1">
      <alignment horizontal="left" wrapText="1" indent="3"/>
    </xf>
    <xf numFmtId="49" fontId="113" fillId="0" borderId="122" xfId="0" applyNumberFormat="1" applyFont="1" applyFill="1" applyBorder="1" applyAlignment="1">
      <alignment horizontal="left" wrapText="1" indent="2"/>
    </xf>
    <xf numFmtId="0" fontId="113" fillId="0" borderId="122" xfId="0" applyNumberFormat="1" applyFont="1" applyFill="1" applyBorder="1" applyAlignment="1">
      <alignment horizontal="left" wrapText="1" indent="1"/>
    </xf>
    <xf numFmtId="49" fontId="113" fillId="0" borderId="122" xfId="0" applyNumberFormat="1" applyFont="1" applyFill="1" applyBorder="1" applyAlignment="1">
      <alignment horizontal="left" wrapText="1" indent="1"/>
    </xf>
    <xf numFmtId="0" fontId="115" fillId="0" borderId="76" xfId="0" applyNumberFormat="1" applyFont="1" applyFill="1" applyBorder="1" applyAlignment="1">
      <alignment horizontal="left" vertical="center" wrapText="1"/>
    </xf>
    <xf numFmtId="0" fontId="113" fillId="0" borderId="123" xfId="0" applyFont="1" applyFill="1" applyBorder="1" applyAlignment="1">
      <alignment horizontal="center" vertical="center" wrapText="1"/>
    </xf>
    <xf numFmtId="0" fontId="115" fillId="0" borderId="122" xfId="0" applyNumberFormat="1" applyFont="1" applyFill="1" applyBorder="1" applyAlignment="1">
      <alignment horizontal="left" vertical="center" wrapText="1"/>
    </xf>
    <xf numFmtId="0" fontId="113" fillId="0" borderId="122" xfId="0" applyFont="1" applyFill="1" applyBorder="1" applyAlignment="1">
      <alignment horizontal="left" indent="1"/>
    </xf>
    <xf numFmtId="0" fontId="6" fillId="0" borderId="122" xfId="17" applyBorder="1" applyAlignment="1" applyProtection="1"/>
    <xf numFmtId="0" fontId="116"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2"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2" xfId="0" applyFont="1" applyFill="1" applyBorder="1" applyAlignment="1">
      <alignment horizontal="center" vertical="center"/>
    </xf>
    <xf numFmtId="0" fontId="113" fillId="0" borderId="122" xfId="0" applyFont="1" applyFill="1" applyBorder="1" applyAlignment="1">
      <alignment horizontal="center" vertical="center" wrapText="1"/>
    </xf>
    <xf numFmtId="0" fontId="116" fillId="0" borderId="0" xfId="0" applyFont="1" applyFill="1"/>
    <xf numFmtId="0" fontId="113" fillId="0" borderId="122" xfId="0" applyFont="1" applyFill="1" applyBorder="1" applyAlignment="1">
      <alignment wrapText="1"/>
    </xf>
    <xf numFmtId="0" fontId="113" fillId="0" borderId="122"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2" xfId="0" applyNumberFormat="1" applyFont="1" applyFill="1" applyBorder="1" applyAlignment="1">
      <alignment horizontal="center" vertical="center" wrapText="1"/>
    </xf>
    <xf numFmtId="0" fontId="113" fillId="0" borderId="122" xfId="0" applyFont="1" applyFill="1" applyBorder="1" applyAlignment="1">
      <alignment horizontal="center"/>
    </xf>
    <xf numFmtId="0" fontId="113" fillId="0" borderId="7" xfId="0" applyFont="1" applyFill="1" applyBorder="1"/>
    <xf numFmtId="0" fontId="113" fillId="0" borderId="122" xfId="0" applyFont="1" applyFill="1" applyBorder="1" applyAlignment="1">
      <alignment horizontal="left" indent="2"/>
    </xf>
    <xf numFmtId="0" fontId="113" fillId="0" borderId="122"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2" xfId="0" applyFont="1" applyFill="1" applyBorder="1" applyAlignment="1">
      <alignment horizontal="center" vertical="center" wrapText="1"/>
    </xf>
    <xf numFmtId="0" fontId="113" fillId="79" borderId="122" xfId="0" applyFont="1" applyFill="1" applyBorder="1"/>
    <xf numFmtId="0" fontId="116" fillId="79" borderId="122" xfId="0" applyFont="1" applyFill="1" applyBorder="1"/>
    <xf numFmtId="0" fontId="0" fillId="0" borderId="122" xfId="0" applyBorder="1" applyAlignment="1">
      <alignment horizontal="left" indent="2"/>
    </xf>
    <xf numFmtId="0" fontId="0" fillId="0" borderId="123" xfId="0" applyBorder="1" applyAlignment="1">
      <alignment horizontal="left" indent="2"/>
    </xf>
    <xf numFmtId="0" fontId="0" fillId="0" borderId="122" xfId="0" applyFill="1" applyBorder="1" applyAlignment="1">
      <alignment horizontal="left" indent="2"/>
    </xf>
    <xf numFmtId="0" fontId="123" fillId="0" borderId="129" xfId="0" applyNumberFormat="1" applyFont="1" applyFill="1" applyBorder="1" applyAlignment="1">
      <alignment vertical="center" wrapText="1" readingOrder="1"/>
    </xf>
    <xf numFmtId="0" fontId="123" fillId="0" borderId="130" xfId="0" applyNumberFormat="1" applyFont="1" applyFill="1" applyBorder="1" applyAlignment="1">
      <alignment vertical="center" wrapText="1" readingOrder="1"/>
    </xf>
    <xf numFmtId="0" fontId="123" fillId="0" borderId="130" xfId="0" applyNumberFormat="1" applyFont="1" applyFill="1" applyBorder="1" applyAlignment="1">
      <alignment horizontal="left" vertical="center" wrapText="1" indent="1" readingOrder="1"/>
    </xf>
    <xf numFmtId="0" fontId="123" fillId="0" borderId="131" xfId="0" applyNumberFormat="1" applyFont="1" applyFill="1" applyBorder="1" applyAlignment="1">
      <alignment vertical="center" wrapText="1" readingOrder="1"/>
    </xf>
    <xf numFmtId="0" fontId="124" fillId="0" borderId="122" xfId="0" applyNumberFormat="1" applyFont="1" applyFill="1" applyBorder="1" applyAlignment="1">
      <alignment vertical="center" wrapText="1" readingOrder="1"/>
    </xf>
    <xf numFmtId="0" fontId="113" fillId="0" borderId="123" xfId="0" applyFont="1" applyFill="1" applyBorder="1" applyAlignment="1">
      <alignment horizontal="center" vertical="center" wrapText="1"/>
    </xf>
    <xf numFmtId="0" fontId="0" fillId="0" borderId="7" xfId="0" applyBorder="1"/>
    <xf numFmtId="0" fontId="113" fillId="0" borderId="114" xfId="0" applyFont="1" applyFill="1" applyBorder="1" applyAlignment="1">
      <alignment horizontal="center" vertical="center" wrapText="1"/>
    </xf>
    <xf numFmtId="0" fontId="0" fillId="0" borderId="122" xfId="0" applyBorder="1" applyAlignment="1">
      <alignment horizontal="left" indent="3"/>
    </xf>
    <xf numFmtId="0" fontId="2" fillId="0" borderId="124" xfId="0" applyFont="1" applyBorder="1" applyAlignment="1">
      <alignment wrapText="1"/>
    </xf>
    <xf numFmtId="9" fontId="84" fillId="0" borderId="92" xfId="20962" applyFont="1" applyBorder="1" applyAlignment="1"/>
    <xf numFmtId="10" fontId="84" fillId="0" borderId="92" xfId="20962" applyNumberFormat="1" applyFont="1" applyBorder="1" applyAlignment="1"/>
    <xf numFmtId="0" fontId="2" fillId="0" borderId="95" xfId="0" applyFont="1" applyBorder="1" applyAlignment="1">
      <alignment vertical="center"/>
    </xf>
    <xf numFmtId="0" fontId="2" fillId="0" borderId="114" xfId="0" applyFont="1" applyBorder="1" applyAlignment="1">
      <alignment wrapText="1"/>
    </xf>
    <xf numFmtId="10" fontId="84" fillId="0" borderId="132" xfId="20962" applyNumberFormat="1" applyFont="1" applyBorder="1" applyAlignment="1"/>
    <xf numFmtId="0" fontId="84" fillId="0" borderId="132" xfId="0" applyFont="1" applyBorder="1" applyAlignment="1"/>
    <xf numFmtId="0" fontId="85" fillId="0" borderId="122" xfId="0" applyFont="1" applyBorder="1"/>
    <xf numFmtId="168" fontId="3" fillId="0" borderId="0" xfId="7" applyFont="1" applyFill="1" applyAlignment="1">
      <alignment horizontal="left" vertical="center"/>
    </xf>
    <xf numFmtId="169" fontId="3" fillId="0" borderId="89" xfId="7" applyNumberFormat="1" applyFont="1" applyFill="1" applyBorder="1" applyAlignment="1">
      <alignment horizontal="right" vertical="center" wrapText="1"/>
    </xf>
    <xf numFmtId="169" fontId="4" fillId="36" borderId="89" xfId="7" applyNumberFormat="1" applyFont="1" applyFill="1" applyBorder="1" applyAlignment="1">
      <alignment horizontal="left" vertical="center" wrapText="1"/>
    </xf>
    <xf numFmtId="169" fontId="4" fillId="36" borderId="89" xfId="7" applyNumberFormat="1" applyFont="1" applyFill="1" applyBorder="1" applyAlignment="1">
      <alignment horizontal="center" vertical="center" wrapText="1"/>
    </xf>
    <xf numFmtId="169" fontId="3" fillId="0" borderId="26" xfId="7" applyNumberFormat="1" applyFont="1" applyFill="1" applyBorder="1" applyAlignment="1">
      <alignment horizontal="right" vertical="center" wrapText="1"/>
    </xf>
    <xf numFmtId="169" fontId="9" fillId="37" borderId="0" xfId="7" applyNumberFormat="1" applyFont="1" applyFill="1" applyBorder="1"/>
    <xf numFmtId="169" fontId="3" fillId="0" borderId="93"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3" borderId="91" xfId="7" applyNumberFormat="1" applyFont="1" applyFill="1" applyBorder="1" applyAlignment="1">
      <alignment vertical="center"/>
    </xf>
    <xf numFmtId="169" fontId="3" fillId="3" borderId="92"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94" xfId="7" applyNumberFormat="1" applyFont="1" applyFill="1" applyBorder="1" applyAlignment="1">
      <alignment vertical="center"/>
    </xf>
    <xf numFmtId="169" fontId="3" fillId="0" borderId="89"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9" fontId="3" fillId="0" borderId="102" xfId="20962" applyFont="1" applyFill="1" applyBorder="1" applyAlignment="1">
      <alignment vertical="center"/>
    </xf>
    <xf numFmtId="9" fontId="3" fillId="0" borderId="103" xfId="20962" applyFont="1" applyFill="1" applyBorder="1" applyAlignment="1">
      <alignment vertical="center"/>
    </xf>
    <xf numFmtId="9" fontId="105" fillId="0" borderId="107" xfId="20962" applyFont="1" applyFill="1" applyBorder="1" applyAlignment="1" applyProtection="1">
      <alignment horizontal="right" vertical="center"/>
      <protection locked="0"/>
    </xf>
    <xf numFmtId="0" fontId="105" fillId="0" borderId="0" xfId="11" applyFont="1" applyFill="1" applyBorder="1" applyProtection="1"/>
    <xf numFmtId="0" fontId="105" fillId="0" borderId="0" xfId="0" applyFont="1"/>
    <xf numFmtId="0" fontId="126" fillId="0" borderId="0" xfId="0" applyFont="1"/>
    <xf numFmtId="14" fontId="105" fillId="0" borderId="0" xfId="0" applyNumberFormat="1" applyFont="1"/>
    <xf numFmtId="0" fontId="105" fillId="0" borderId="0" xfId="0" applyFont="1" applyBorder="1"/>
    <xf numFmtId="0" fontId="126" fillId="0" borderId="0" xfId="0" applyFont="1" applyBorder="1"/>
    <xf numFmtId="0" fontId="105" fillId="0" borderId="1" xfId="0" applyFont="1" applyBorder="1"/>
    <xf numFmtId="0" fontId="127" fillId="0" borderId="1" xfId="0" applyFont="1" applyBorder="1" applyAlignment="1">
      <alignment horizontal="center" vertical="center"/>
    </xf>
    <xf numFmtId="0" fontId="105" fillId="0" borderId="21" xfId="0" applyFont="1" applyBorder="1" applyAlignment="1">
      <alignment horizontal="right" vertical="center" wrapText="1"/>
    </xf>
    <xf numFmtId="0" fontId="105" fillId="0" borderId="19" xfId="0" applyFont="1" applyBorder="1" applyAlignment="1">
      <alignment vertical="center" wrapText="1"/>
    </xf>
    <xf numFmtId="0" fontId="105" fillId="0" borderId="19" xfId="0" applyNumberFormat="1" applyFont="1" applyFill="1" applyBorder="1" applyAlignment="1">
      <alignment horizontal="left" vertical="center" wrapText="1" indent="1"/>
    </xf>
    <xf numFmtId="0" fontId="105" fillId="0" borderId="20" xfId="0" applyNumberFormat="1" applyFont="1" applyFill="1" applyBorder="1" applyAlignment="1">
      <alignment horizontal="left" vertical="center" wrapText="1" indent="1"/>
    </xf>
    <xf numFmtId="0" fontId="104" fillId="0" borderId="3" xfId="0" applyFont="1" applyFill="1" applyBorder="1" applyAlignment="1">
      <alignment horizontal="center" vertical="center" wrapText="1"/>
    </xf>
    <xf numFmtId="173" fontId="105" fillId="37" borderId="0" xfId="20" applyFont="1" applyBorder="1"/>
    <xf numFmtId="173" fontId="105" fillId="37" borderId="104" xfId="20" applyFont="1" applyBorder="1"/>
    <xf numFmtId="0" fontId="105" fillId="0" borderId="21" xfId="0" applyFont="1" applyFill="1" applyBorder="1" applyAlignment="1">
      <alignment horizontal="center" vertical="center" wrapText="1"/>
    </xf>
    <xf numFmtId="0" fontId="128" fillId="0" borderId="3" xfId="0" applyFont="1" applyFill="1" applyBorder="1" applyAlignment="1">
      <alignment horizontal="left" vertical="center" wrapText="1"/>
    </xf>
    <xf numFmtId="0" fontId="105" fillId="0" borderId="21" xfId="0" applyFont="1" applyFill="1" applyBorder="1" applyAlignment="1">
      <alignment horizontal="right" vertical="center" wrapText="1"/>
    </xf>
    <xf numFmtId="0" fontId="105" fillId="0" borderId="3" xfId="0" applyFont="1" applyBorder="1" applyAlignment="1">
      <alignment vertical="center" wrapText="1"/>
    </xf>
    <xf numFmtId="197" fontId="105" fillId="0" borderId="3" xfId="0" applyNumberFormat="1" applyFont="1" applyFill="1" applyBorder="1" applyAlignment="1" applyProtection="1">
      <alignment vertical="center" wrapText="1"/>
      <protection locked="0"/>
    </xf>
    <xf numFmtId="197" fontId="126" fillId="0" borderId="3" xfId="0" applyNumberFormat="1" applyFont="1" applyFill="1" applyBorder="1" applyAlignment="1" applyProtection="1">
      <alignment vertical="center" wrapText="1"/>
      <protection locked="0"/>
    </xf>
    <xf numFmtId="197" fontId="126" fillId="0" borderId="22" xfId="0" applyNumberFormat="1" applyFont="1" applyFill="1" applyBorder="1" applyAlignment="1" applyProtection="1">
      <alignment vertical="center" wrapText="1"/>
      <protection locked="0"/>
    </xf>
    <xf numFmtId="197" fontId="105" fillId="0" borderId="3" xfId="0" applyNumberFormat="1" applyFont="1" applyFill="1" applyBorder="1" applyAlignment="1" applyProtection="1">
      <alignment horizontal="right" vertical="center" wrapText="1"/>
      <protection locked="0"/>
    </xf>
    <xf numFmtId="197" fontId="104" fillId="0" borderId="3" xfId="0" applyNumberFormat="1" applyFont="1" applyFill="1" applyBorder="1" applyAlignment="1" applyProtection="1">
      <alignment horizontal="right" vertical="center" wrapText="1"/>
      <protection locked="0"/>
    </xf>
    <xf numFmtId="0" fontId="126" fillId="0" borderId="0" xfId="0" applyFont="1" applyFill="1"/>
    <xf numFmtId="10" fontId="105" fillId="0" borderId="3" xfId="20962" applyNumberFormat="1" applyFont="1" applyBorder="1" applyAlignment="1" applyProtection="1">
      <alignment horizontal="right" vertical="center" wrapText="1"/>
      <protection locked="0"/>
    </xf>
    <xf numFmtId="10" fontId="126" fillId="0" borderId="3" xfId="20962" applyNumberFormat="1" applyFont="1" applyBorder="1" applyAlignment="1" applyProtection="1">
      <alignment vertical="center" wrapText="1"/>
      <protection locked="0"/>
    </xf>
    <xf numFmtId="10" fontId="126" fillId="0" borderId="22" xfId="20962" applyNumberFormat="1" applyFont="1" applyBorder="1" applyAlignment="1" applyProtection="1">
      <alignment vertical="center" wrapText="1"/>
      <protection locked="0"/>
    </xf>
    <xf numFmtId="10" fontId="105" fillId="37" borderId="0" xfId="20962" applyNumberFormat="1" applyFont="1" applyFill="1" applyBorder="1"/>
    <xf numFmtId="10" fontId="105" fillId="37" borderId="104" xfId="20962" applyNumberFormat="1" applyFont="1" applyFill="1" applyBorder="1"/>
    <xf numFmtId="0" fontId="105" fillId="2" borderId="21" xfId="0" applyFont="1" applyFill="1" applyBorder="1" applyAlignment="1">
      <alignment horizontal="right" vertical="center"/>
    </xf>
    <xf numFmtId="10" fontId="105" fillId="2" borderId="3" xfId="20962" applyNumberFormat="1" applyFont="1" applyFill="1" applyBorder="1" applyAlignment="1" applyProtection="1">
      <alignment vertical="center"/>
      <protection locked="0"/>
    </xf>
    <xf numFmtId="10" fontId="129" fillId="2" borderId="3" xfId="20962" applyNumberFormat="1" applyFont="1" applyFill="1" applyBorder="1" applyAlignment="1" applyProtection="1">
      <alignment vertical="center"/>
      <protection locked="0"/>
    </xf>
    <xf numFmtId="10" fontId="129" fillId="2" borderId="22" xfId="20962" applyNumberFormat="1" applyFont="1" applyFill="1" applyBorder="1" applyAlignment="1" applyProtection="1">
      <alignment vertical="center"/>
      <protection locked="0"/>
    </xf>
    <xf numFmtId="9" fontId="105" fillId="2" borderId="3" xfId="20962" applyNumberFormat="1" applyFont="1" applyFill="1" applyBorder="1" applyAlignment="1" applyProtection="1">
      <alignment vertical="center"/>
      <protection locked="0"/>
    </xf>
    <xf numFmtId="9" fontId="129" fillId="2" borderId="3" xfId="20962" applyNumberFormat="1" applyFont="1" applyFill="1" applyBorder="1" applyAlignment="1" applyProtection="1">
      <alignment vertical="center"/>
      <protection locked="0"/>
    </xf>
    <xf numFmtId="9" fontId="129" fillId="2" borderId="22" xfId="20962" applyNumberFormat="1" applyFont="1" applyFill="1" applyBorder="1" applyAlignment="1" applyProtection="1">
      <alignment vertical="center"/>
      <protection locked="0"/>
    </xf>
    <xf numFmtId="9" fontId="105" fillId="37" borderId="0" xfId="20962" applyNumberFormat="1" applyFont="1" applyFill="1" applyBorder="1"/>
    <xf numFmtId="9" fontId="105" fillId="37" borderId="104" xfId="20962" applyNumberFormat="1" applyFont="1" applyFill="1" applyBorder="1"/>
    <xf numFmtId="9" fontId="105" fillId="0" borderId="3" xfId="20962" applyNumberFormat="1" applyFont="1" applyFill="1" applyBorder="1" applyAlignment="1" applyProtection="1">
      <alignment horizontal="center" vertical="center" wrapText="1"/>
      <protection locked="0"/>
    </xf>
    <xf numFmtId="9" fontId="126" fillId="0" borderId="3" xfId="20962" applyNumberFormat="1" applyFont="1" applyFill="1" applyBorder="1" applyAlignment="1" applyProtection="1">
      <alignment horizontal="center" vertical="center" wrapText="1"/>
      <protection locked="0"/>
    </xf>
    <xf numFmtId="9" fontId="126" fillId="0" borderId="22" xfId="20962" applyNumberFormat="1" applyFont="1" applyFill="1" applyBorder="1" applyAlignment="1" applyProtection="1">
      <alignment horizontal="center" vertical="center" wrapText="1"/>
      <protection locked="0"/>
    </xf>
    <xf numFmtId="0" fontId="104" fillId="0" borderId="21" xfId="0" applyFont="1" applyFill="1" applyBorder="1" applyAlignment="1">
      <alignment horizontal="center" vertical="center" wrapText="1"/>
    </xf>
    <xf numFmtId="197" fontId="105" fillId="2" borderId="3" xfId="0" applyNumberFormat="1" applyFont="1" applyFill="1" applyBorder="1" applyAlignment="1" applyProtection="1">
      <alignment vertical="center"/>
      <protection locked="0"/>
    </xf>
    <xf numFmtId="197" fontId="129" fillId="2" borderId="3" xfId="0" applyNumberFormat="1" applyFont="1" applyFill="1" applyBorder="1" applyAlignment="1" applyProtection="1">
      <alignment vertical="center"/>
      <protection locked="0"/>
    </xf>
    <xf numFmtId="197" fontId="129" fillId="2" borderId="22" xfId="0" applyNumberFormat="1" applyFont="1" applyFill="1" applyBorder="1" applyAlignment="1" applyProtection="1">
      <alignment vertical="center"/>
      <protection locked="0"/>
    </xf>
    <xf numFmtId="0" fontId="105" fillId="2" borderId="95" xfId="0" applyFont="1" applyFill="1" applyBorder="1" applyAlignment="1">
      <alignment horizontal="right" vertical="center"/>
    </xf>
    <xf numFmtId="0" fontId="105" fillId="0" borderId="105" xfId="0" applyFont="1" applyBorder="1" applyAlignment="1">
      <alignment vertical="center" wrapText="1"/>
    </xf>
    <xf numFmtId="9" fontId="105" fillId="2" borderId="105" xfId="20962" applyFont="1" applyFill="1" applyBorder="1" applyAlignment="1" applyProtection="1">
      <alignment vertical="center"/>
      <protection locked="0"/>
    </xf>
    <xf numFmtId="9" fontId="129" fillId="2" borderId="105" xfId="20962" applyFont="1" applyFill="1" applyBorder="1" applyAlignment="1" applyProtection="1">
      <alignment vertical="center"/>
      <protection locked="0"/>
    </xf>
    <xf numFmtId="9" fontId="129" fillId="2" borderId="99" xfId="20962" applyFont="1" applyFill="1" applyBorder="1" applyAlignment="1" applyProtection="1">
      <alignment vertical="center"/>
      <protection locked="0"/>
    </xf>
    <xf numFmtId="197" fontId="105" fillId="2" borderId="105" xfId="0" applyNumberFormat="1" applyFont="1" applyFill="1" applyBorder="1" applyAlignment="1" applyProtection="1">
      <alignment vertical="center"/>
      <protection locked="0"/>
    </xf>
    <xf numFmtId="197" fontId="129" fillId="2" borderId="105" xfId="0" applyNumberFormat="1" applyFont="1" applyFill="1" applyBorder="1" applyAlignment="1" applyProtection="1">
      <alignment vertical="center"/>
      <protection locked="0"/>
    </xf>
    <xf numFmtId="197" fontId="129" fillId="2" borderId="99" xfId="0" applyNumberFormat="1" applyFont="1" applyFill="1" applyBorder="1" applyAlignment="1" applyProtection="1">
      <alignment vertical="center"/>
      <protection locked="0"/>
    </xf>
    <xf numFmtId="0" fontId="105" fillId="2" borderId="24" xfId="0" applyFont="1" applyFill="1" applyBorder="1" applyAlignment="1">
      <alignment horizontal="right" vertical="center"/>
    </xf>
    <xf numFmtId="0" fontId="105" fillId="0" borderId="25" xfId="0" applyFont="1" applyBorder="1" applyAlignment="1">
      <alignment vertical="center" wrapText="1"/>
    </xf>
    <xf numFmtId="9" fontId="105" fillId="2" borderId="25" xfId="20962" applyFont="1" applyFill="1" applyBorder="1" applyAlignment="1" applyProtection="1">
      <alignment vertical="center"/>
      <protection locked="0"/>
    </xf>
    <xf numFmtId="9" fontId="129" fillId="2" borderId="25" xfId="20962" applyFont="1" applyFill="1" applyBorder="1" applyAlignment="1" applyProtection="1">
      <alignment vertical="center"/>
      <protection locked="0"/>
    </xf>
    <xf numFmtId="9" fontId="129" fillId="2" borderId="26" xfId="20962" applyFont="1" applyFill="1" applyBorder="1" applyAlignment="1" applyProtection="1">
      <alignment vertical="center"/>
      <protection locked="0"/>
    </xf>
    <xf numFmtId="0" fontId="105" fillId="0" borderId="0" xfId="0" applyFont="1" applyAlignment="1">
      <alignment horizontal="right"/>
    </xf>
    <xf numFmtId="0" fontId="105" fillId="0" borderId="0" xfId="0" applyFont="1" applyAlignment="1">
      <alignment wrapText="1"/>
    </xf>
    <xf numFmtId="0" fontId="130" fillId="0" borderId="0" xfId="0" applyFont="1" applyAlignment="1">
      <alignment wrapText="1"/>
    </xf>
    <xf numFmtId="169" fontId="116" fillId="0" borderId="122" xfId="7" applyNumberFormat="1" applyFont="1" applyFill="1" applyBorder="1"/>
    <xf numFmtId="169" fontId="113" fillId="0" borderId="122" xfId="7" applyNumberFormat="1" applyFont="1" applyFill="1" applyBorder="1"/>
    <xf numFmtId="169" fontId="112" fillId="0" borderId="122" xfId="7" applyNumberFormat="1" applyFont="1" applyFill="1" applyBorder="1"/>
    <xf numFmtId="169" fontId="115" fillId="0" borderId="122" xfId="7" applyNumberFormat="1" applyFont="1" applyFill="1" applyBorder="1"/>
    <xf numFmtId="169" fontId="113" fillId="0" borderId="122" xfId="7" applyNumberFormat="1" applyFont="1" applyFill="1" applyBorder="1" applyAlignment="1">
      <alignment horizontal="left" indent="1"/>
    </xf>
    <xf numFmtId="169" fontId="113" fillId="0" borderId="122" xfId="7" applyNumberFormat="1" applyFont="1" applyBorder="1"/>
    <xf numFmtId="169" fontId="113" fillId="80" borderId="122" xfId="7" applyNumberFormat="1" applyFont="1" applyFill="1" applyBorder="1"/>
    <xf numFmtId="169" fontId="113" fillId="0" borderId="122" xfId="7" applyNumberFormat="1" applyFont="1" applyBorder="1" applyAlignment="1">
      <alignment horizontal="left" indent="1"/>
    </xf>
    <xf numFmtId="169" fontId="113" fillId="0" borderId="122" xfId="7" applyNumberFormat="1" applyFont="1" applyFill="1" applyBorder="1" applyAlignment="1">
      <alignment horizontal="left" indent="2"/>
    </xf>
    <xf numFmtId="169" fontId="113" fillId="0" borderId="122" xfId="7" applyNumberFormat="1" applyFont="1" applyFill="1" applyBorder="1" applyAlignment="1">
      <alignment horizontal="left" indent="3"/>
    </xf>
    <xf numFmtId="169" fontId="113" fillId="0" borderId="122" xfId="7" applyNumberFormat="1" applyFont="1" applyFill="1" applyBorder="1" applyAlignment="1">
      <alignment horizontal="left" vertical="top" wrapText="1" indent="2"/>
    </xf>
    <xf numFmtId="169" fontId="113" fillId="0" borderId="122" xfId="7" applyNumberFormat="1" applyFont="1" applyFill="1" applyBorder="1" applyAlignment="1">
      <alignment horizontal="left" wrapText="1" indent="3"/>
    </xf>
    <xf numFmtId="169" fontId="113" fillId="0" borderId="122" xfId="7" applyNumberFormat="1" applyFont="1" applyFill="1" applyBorder="1" applyAlignment="1">
      <alignment horizontal="left" wrapText="1" indent="2"/>
    </xf>
    <xf numFmtId="169" fontId="113" fillId="0" borderId="122" xfId="7" applyNumberFormat="1" applyFont="1" applyFill="1" applyBorder="1" applyAlignment="1">
      <alignment horizontal="left" wrapText="1" indent="1"/>
    </xf>
    <xf numFmtId="169" fontId="113" fillId="0" borderId="7" xfId="7" applyNumberFormat="1" applyFont="1" applyFill="1" applyBorder="1"/>
    <xf numFmtId="169" fontId="112" fillId="0" borderId="122" xfId="7" applyNumberFormat="1" applyFont="1" applyFill="1" applyBorder="1" applyAlignment="1">
      <alignment horizontal="left" vertical="center" wrapText="1"/>
    </xf>
    <xf numFmtId="169" fontId="113" fillId="0" borderId="122" xfId="7" applyNumberFormat="1" applyFont="1" applyFill="1" applyBorder="1" applyAlignment="1">
      <alignment horizontal="center" vertical="center" wrapText="1"/>
    </xf>
    <xf numFmtId="169" fontId="113" fillId="0" borderId="122" xfId="7" applyNumberFormat="1" applyFont="1" applyFill="1" applyBorder="1" applyAlignment="1">
      <alignment horizontal="center" vertical="center"/>
    </xf>
    <xf numFmtId="169" fontId="121" fillId="0" borderId="122" xfId="7" applyNumberFormat="1" applyFont="1" applyBorder="1"/>
    <xf numFmtId="169" fontId="0" fillId="0" borderId="122" xfId="7" applyNumberFormat="1" applyFont="1" applyBorder="1"/>
    <xf numFmtId="169" fontId="121" fillId="0" borderId="123" xfId="7" applyNumberFormat="1" applyFont="1" applyBorder="1"/>
    <xf numFmtId="169" fontId="0" fillId="0" borderId="123" xfId="7" applyNumberFormat="1" applyFont="1" applyBorder="1"/>
    <xf numFmtId="9" fontId="0" fillId="0" borderId="122" xfId="20962" applyFont="1" applyBorder="1"/>
    <xf numFmtId="9" fontId="0" fillId="0" borderId="123" xfId="20962" applyFont="1" applyBorder="1"/>
    <xf numFmtId="0" fontId="93" fillId="0" borderId="73" xfId="0" applyFont="1" applyBorder="1" applyAlignment="1">
      <alignment horizontal="left" wrapText="1"/>
    </xf>
    <xf numFmtId="0" fontId="93"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9" xfId="13" applyFont="1" applyFill="1" applyBorder="1" applyAlignment="1" applyProtection="1">
      <alignment horizontal="center" vertical="center" wrapText="1"/>
      <protection locked="0"/>
    </xf>
    <xf numFmtId="0" fontId="98"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7"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80" xfId="1" applyNumberFormat="1" applyFont="1" applyFill="1" applyBorder="1" applyAlignment="1" applyProtection="1">
      <alignment horizontal="center" vertical="center" wrapText="1"/>
      <protection locked="0"/>
    </xf>
    <xf numFmtId="169"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5" fillId="0" borderId="112" xfId="0" applyNumberFormat="1" applyFont="1" applyFill="1" applyBorder="1" applyAlignment="1">
      <alignment horizontal="left" vertical="center" wrapText="1"/>
    </xf>
    <xf numFmtId="0" fontId="115" fillId="0" borderId="113"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8"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5" fillId="0" borderId="121" xfId="0" applyNumberFormat="1" applyFont="1" applyFill="1" applyBorder="1" applyAlignment="1">
      <alignment horizontal="left"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93" xfId="0" applyFont="1" applyFill="1" applyBorder="1" applyAlignment="1">
      <alignment horizontal="center" vertical="center" wrapText="1"/>
    </xf>
    <xf numFmtId="0" fontId="116" fillId="0" borderId="119"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20" fillId="0" borderId="122" xfId="0" applyFont="1" applyFill="1" applyBorder="1" applyAlignment="1">
      <alignment horizontal="center" vertical="center"/>
    </xf>
    <xf numFmtId="0" fontId="120" fillId="0" borderId="114" xfId="0" applyFont="1" applyFill="1" applyBorder="1" applyAlignment="1">
      <alignment horizontal="center" vertical="center"/>
    </xf>
    <xf numFmtId="0" fontId="120" fillId="0" borderId="116" xfId="0" applyFont="1" applyFill="1" applyBorder="1" applyAlignment="1">
      <alignment horizontal="center" vertical="center"/>
    </xf>
    <xf numFmtId="0" fontId="120" fillId="0" borderId="93" xfId="0" applyFont="1" applyFill="1" applyBorder="1" applyAlignment="1">
      <alignment horizontal="center" vertical="center"/>
    </xf>
    <xf numFmtId="0" fontId="120" fillId="0" borderId="83" xfId="0" applyFont="1" applyFill="1" applyBorder="1" applyAlignment="1">
      <alignment horizontal="center" vertical="center"/>
    </xf>
    <xf numFmtId="0" fontId="116" fillId="0" borderId="122" xfId="0" applyFont="1" applyFill="1" applyBorder="1" applyAlignment="1">
      <alignment horizontal="center" vertical="center" wrapText="1"/>
    </xf>
    <xf numFmtId="0" fontId="116" fillId="0" borderId="78" xfId="0" applyFont="1" applyFill="1" applyBorder="1" applyAlignment="1">
      <alignment horizontal="center" vertical="center" wrapText="1"/>
    </xf>
    <xf numFmtId="0" fontId="116" fillId="0" borderId="76"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3" fillId="0" borderId="126"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4" xfId="0" applyFont="1" applyFill="1" applyBorder="1" applyAlignment="1">
      <alignment horizontal="center" vertical="center" wrapText="1"/>
    </xf>
    <xf numFmtId="0" fontId="113" fillId="0" borderId="78"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6"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6" fillId="0" borderId="114" xfId="0" applyFont="1" applyFill="1" applyBorder="1" applyAlignment="1">
      <alignment horizontal="center" vertical="top" wrapText="1"/>
    </xf>
    <xf numFmtId="0" fontId="116" fillId="0" borderId="116" xfId="0" applyFont="1" applyFill="1" applyBorder="1" applyAlignment="1">
      <alignment horizontal="center" vertical="top" wrapText="1"/>
    </xf>
    <xf numFmtId="0" fontId="116" fillId="0" borderId="78" xfId="0" applyFont="1" applyFill="1" applyBorder="1" applyAlignment="1">
      <alignment horizontal="center" vertical="top" wrapText="1"/>
    </xf>
    <xf numFmtId="0" fontId="116" fillId="0" borderId="76" xfId="0" applyFont="1" applyFill="1" applyBorder="1" applyAlignment="1">
      <alignment horizontal="center" vertical="top" wrapText="1"/>
    </xf>
    <xf numFmtId="0" fontId="116" fillId="0" borderId="93" xfId="0" applyFont="1" applyFill="1" applyBorder="1" applyAlignment="1">
      <alignment horizontal="center" vertical="top" wrapText="1"/>
    </xf>
    <xf numFmtId="0" fontId="116" fillId="0" borderId="83"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6" xfId="0" applyFont="1" applyFill="1" applyBorder="1" applyAlignment="1">
      <alignment horizontal="center" vertical="center"/>
    </xf>
    <xf numFmtId="0" fontId="113" fillId="0" borderId="78"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26" xfId="0" applyFont="1" applyFill="1" applyBorder="1" applyAlignment="1">
      <alignment horizontal="center" vertical="center"/>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16"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6" xfId="0" applyFont="1" applyFill="1" applyBorder="1" applyAlignment="1">
      <alignment horizontal="center" vertical="top" wrapText="1"/>
    </xf>
    <xf numFmtId="0" fontId="113" fillId="0" borderId="123"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7" xfId="0" applyNumberFormat="1" applyFont="1" applyFill="1" applyBorder="1" applyAlignment="1">
      <alignment horizontal="left" vertical="top" wrapText="1"/>
    </xf>
    <xf numFmtId="0" fontId="115" fillId="0" borderId="128" xfId="0" applyNumberFormat="1" applyFont="1" applyFill="1" applyBorder="1" applyAlignment="1">
      <alignment horizontal="left" vertical="top" wrapText="1"/>
    </xf>
    <xf numFmtId="0" fontId="121" fillId="0" borderId="123" xfId="0" applyFont="1" applyBorder="1" applyAlignment="1">
      <alignment horizontal="center" vertical="center" wrapText="1"/>
    </xf>
    <xf numFmtId="0" fontId="121" fillId="0" borderId="114" xfId="0" applyFont="1" applyBorder="1" applyAlignment="1">
      <alignment horizontal="center" vertical="center" wrapText="1"/>
    </xf>
    <xf numFmtId="0" fontId="125" fillId="0" borderId="122" xfId="0" applyFont="1" applyBorder="1" applyAlignment="1">
      <alignment horizontal="center" vertical="center"/>
    </xf>
    <xf numFmtId="0" fontId="122" fillId="0" borderId="122" xfId="0" applyFont="1" applyBorder="1" applyAlignment="1">
      <alignment horizontal="center" vertical="center" wrapText="1"/>
    </xf>
    <xf numFmtId="168" fontId="2" fillId="0" borderId="3" xfId="7" applyFont="1" applyFill="1" applyBorder="1" applyAlignment="1" applyProtection="1">
      <alignment horizontal="right"/>
      <protection locked="0"/>
    </xf>
    <xf numFmtId="168" fontId="2" fillId="36" borderId="3" xfId="7" applyFont="1" applyFill="1" applyBorder="1" applyAlignment="1" applyProtection="1">
      <alignment horizontal="right"/>
    </xf>
    <xf numFmtId="168" fontId="2" fillId="36" borderId="22" xfId="7" applyFont="1" applyFill="1" applyBorder="1" applyAlignment="1" applyProtection="1">
      <alignment horizontal="right"/>
    </xf>
    <xf numFmtId="168" fontId="2" fillId="36" borderId="3" xfId="7" applyFont="1" applyFill="1" applyBorder="1" applyAlignment="1">
      <alignment horizontal="right"/>
    </xf>
    <xf numFmtId="168" fontId="2" fillId="3" borderId="3" xfId="7" applyFont="1" applyFill="1" applyBorder="1" applyAlignment="1" applyProtection="1">
      <alignment horizontal="right"/>
      <protection locked="0"/>
    </xf>
    <xf numFmtId="168" fontId="2" fillId="3" borderId="3" xfId="7" applyFont="1" applyFill="1" applyBorder="1" applyAlignment="1" applyProtection="1">
      <alignment horizontal="right"/>
    </xf>
    <xf numFmtId="168" fontId="2" fillId="3" borderId="22" xfId="7" applyFont="1" applyFill="1" applyBorder="1" applyAlignment="1" applyProtection="1">
      <alignment horizontal="right"/>
    </xf>
    <xf numFmtId="168" fontId="45" fillId="0" borderId="3" xfId="7" applyFont="1" applyFill="1" applyBorder="1" applyAlignment="1">
      <alignment horizontal="center"/>
    </xf>
    <xf numFmtId="168" fontId="45" fillId="3" borderId="3" xfId="7" applyFont="1" applyFill="1" applyBorder="1" applyAlignment="1">
      <alignment horizontal="center"/>
    </xf>
    <xf numFmtId="168" fontId="2" fillId="0" borderId="3" xfId="7" applyFont="1" applyFill="1" applyBorder="1" applyAlignment="1" applyProtection="1">
      <alignment horizontal="right" vertical="center"/>
      <protection locked="0"/>
    </xf>
    <xf numFmtId="168" fontId="2" fillId="36" borderId="25" xfId="7" applyFont="1" applyFill="1" applyBorder="1" applyAlignment="1">
      <alignment horizontal="right"/>
    </xf>
    <xf numFmtId="168" fontId="2" fillId="36" borderId="25" xfId="7" applyFont="1" applyFill="1" applyBorder="1" applyAlignment="1" applyProtection="1">
      <alignment horizontal="right"/>
    </xf>
    <xf numFmtId="168" fontId="2" fillId="36" borderId="26" xfId="7" applyFont="1" applyFill="1" applyBorder="1" applyAlignment="1" applyProtection="1">
      <alignment horizontal="right"/>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C17" sqref="C1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1"/>
      <c r="B1" s="229" t="s">
        <v>343</v>
      </c>
      <c r="C1" s="181"/>
    </row>
    <row r="2" spans="1:3">
      <c r="A2" s="230">
        <v>1</v>
      </c>
      <c r="B2" s="375" t="s">
        <v>344</v>
      </c>
      <c r="C2" s="567" t="s">
        <v>757</v>
      </c>
    </row>
    <row r="3" spans="1:3">
      <c r="A3" s="230">
        <v>2</v>
      </c>
      <c r="B3" s="376" t="s">
        <v>340</v>
      </c>
      <c r="C3" s="567" t="s">
        <v>737</v>
      </c>
    </row>
    <row r="4" spans="1:3">
      <c r="A4" s="230">
        <v>3</v>
      </c>
      <c r="B4" s="377" t="s">
        <v>345</v>
      </c>
      <c r="C4" s="567" t="s">
        <v>745</v>
      </c>
    </row>
    <row r="5" spans="1:3">
      <c r="A5" s="231">
        <v>4</v>
      </c>
      <c r="B5" s="378" t="s">
        <v>341</v>
      </c>
      <c r="C5" s="567" t="s">
        <v>758</v>
      </c>
    </row>
    <row r="6" spans="1:3" s="232" customFormat="1" ht="45.75" customHeight="1">
      <c r="A6" s="673" t="s">
        <v>419</v>
      </c>
      <c r="B6" s="674"/>
      <c r="C6" s="674"/>
    </row>
    <row r="7" spans="1:3" ht="15">
      <c r="A7" s="233" t="s">
        <v>29</v>
      </c>
      <c r="B7" s="229" t="s">
        <v>342</v>
      </c>
    </row>
    <row r="8" spans="1:3">
      <c r="A8" s="181">
        <v>1</v>
      </c>
      <c r="B8" s="275" t="s">
        <v>20</v>
      </c>
    </row>
    <row r="9" spans="1:3">
      <c r="A9" s="181">
        <v>2</v>
      </c>
      <c r="B9" s="276" t="s">
        <v>21</v>
      </c>
    </row>
    <row r="10" spans="1:3">
      <c r="A10" s="181">
        <v>3</v>
      </c>
      <c r="B10" s="276" t="s">
        <v>22</v>
      </c>
    </row>
    <row r="11" spans="1:3">
      <c r="A11" s="181">
        <v>4</v>
      </c>
      <c r="B11" s="276" t="s">
        <v>23</v>
      </c>
      <c r="C11" s="92"/>
    </row>
    <row r="12" spans="1:3">
      <c r="A12" s="181">
        <v>5</v>
      </c>
      <c r="B12" s="276" t="s">
        <v>24</v>
      </c>
    </row>
    <row r="13" spans="1:3">
      <c r="A13" s="181">
        <v>6</v>
      </c>
      <c r="B13" s="277" t="s">
        <v>352</v>
      </c>
    </row>
    <row r="14" spans="1:3">
      <c r="A14" s="181">
        <v>7</v>
      </c>
      <c r="B14" s="276" t="s">
        <v>346</v>
      </c>
    </row>
    <row r="15" spans="1:3">
      <c r="A15" s="181">
        <v>8</v>
      </c>
      <c r="B15" s="276" t="s">
        <v>347</v>
      </c>
    </row>
    <row r="16" spans="1:3">
      <c r="A16" s="181">
        <v>9</v>
      </c>
      <c r="B16" s="276" t="s">
        <v>25</v>
      </c>
    </row>
    <row r="17" spans="1:2">
      <c r="A17" s="374" t="s">
        <v>418</v>
      </c>
      <c r="B17" s="373" t="s">
        <v>405</v>
      </c>
    </row>
    <row r="18" spans="1:2">
      <c r="A18" s="181">
        <v>10</v>
      </c>
      <c r="B18" s="276" t="s">
        <v>26</v>
      </c>
    </row>
    <row r="19" spans="1:2">
      <c r="A19" s="181">
        <v>11</v>
      </c>
      <c r="B19" s="277" t="s">
        <v>348</v>
      </c>
    </row>
    <row r="20" spans="1:2">
      <c r="A20" s="181">
        <v>12</v>
      </c>
      <c r="B20" s="277" t="s">
        <v>27</v>
      </c>
    </row>
    <row r="21" spans="1:2">
      <c r="A21" s="425">
        <v>13</v>
      </c>
      <c r="B21" s="426" t="s">
        <v>349</v>
      </c>
    </row>
    <row r="22" spans="1:2">
      <c r="A22" s="425">
        <v>14</v>
      </c>
      <c r="B22" s="427" t="s">
        <v>376</v>
      </c>
    </row>
    <row r="23" spans="1:2">
      <c r="A23" s="428">
        <v>15</v>
      </c>
      <c r="B23" s="429" t="s">
        <v>28</v>
      </c>
    </row>
    <row r="24" spans="1:2">
      <c r="A24" s="428">
        <v>15.1</v>
      </c>
      <c r="B24" s="430" t="s">
        <v>432</v>
      </c>
    </row>
    <row r="25" spans="1:2">
      <c r="A25" s="428">
        <v>16</v>
      </c>
      <c r="B25" s="430" t="s">
        <v>493</v>
      </c>
    </row>
    <row r="26" spans="1:2">
      <c r="A26" s="428">
        <v>17</v>
      </c>
      <c r="B26" s="430" t="s">
        <v>534</v>
      </c>
    </row>
    <row r="27" spans="1:2">
      <c r="A27" s="428">
        <v>18</v>
      </c>
      <c r="B27" s="430" t="s">
        <v>704</v>
      </c>
    </row>
    <row r="28" spans="1:2">
      <c r="A28" s="428">
        <v>19</v>
      </c>
      <c r="B28" s="430" t="s">
        <v>705</v>
      </c>
    </row>
    <row r="29" spans="1:2">
      <c r="A29" s="428">
        <v>20</v>
      </c>
      <c r="B29" s="519" t="s">
        <v>535</v>
      </c>
    </row>
    <row r="30" spans="1:2">
      <c r="A30" s="428">
        <v>21</v>
      </c>
      <c r="B30" s="430" t="s">
        <v>701</v>
      </c>
    </row>
    <row r="31" spans="1:2">
      <c r="A31" s="428">
        <v>22</v>
      </c>
      <c r="B31" s="430" t="s">
        <v>536</v>
      </c>
    </row>
    <row r="32" spans="1:2">
      <c r="A32" s="428">
        <v>23</v>
      </c>
      <c r="B32" s="430" t="s">
        <v>537</v>
      </c>
    </row>
    <row r="33" spans="1:2">
      <c r="A33" s="428">
        <v>24</v>
      </c>
      <c r="B33" s="430" t="s">
        <v>538</v>
      </c>
    </row>
    <row r="34" spans="1:2">
      <c r="A34" s="428">
        <v>25</v>
      </c>
      <c r="B34" s="430" t="s">
        <v>539</v>
      </c>
    </row>
    <row r="35" spans="1:2">
      <c r="A35" s="428">
        <v>26</v>
      </c>
      <c r="B35" s="430" t="s">
        <v>736</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27" activePane="bottomRight" state="frozen"/>
      <selection activeCell="B3" sqref="B3"/>
      <selection pane="topRight" activeCell="B3" sqref="B3"/>
      <selection pane="bottomLeft" activeCell="B3" sqref="B3"/>
      <selection pane="bottomRight" activeCell="E53" sqref="E53"/>
    </sheetView>
  </sheetViews>
  <sheetFormatPr defaultColWidth="9.140625" defaultRowHeight="12.75"/>
  <cols>
    <col min="1" max="1" width="9.5703125" style="95" bestFit="1" customWidth="1"/>
    <col min="2" max="2" width="132.42578125" style="4" customWidth="1"/>
    <col min="3" max="3" width="18.42578125" style="4" customWidth="1"/>
    <col min="4" max="16384" width="9.140625" style="4"/>
  </cols>
  <sheetData>
    <row r="1" spans="1:3">
      <c r="A1" s="2" t="s">
        <v>30</v>
      </c>
      <c r="B1" s="3" t="str">
        <f>'Info '!C2</f>
        <v>JSC ProCredit Bank</v>
      </c>
    </row>
    <row r="2" spans="1:3" s="83" customFormat="1" ht="15.75" customHeight="1">
      <c r="A2" s="83" t="s">
        <v>31</v>
      </c>
      <c r="B2" s="449">
        <f>'1. key ratios '!B2</f>
        <v>44834</v>
      </c>
    </row>
    <row r="3" spans="1:3" s="83" customFormat="1" ht="15.75" customHeight="1"/>
    <row r="4" spans="1:3" ht="13.5" thickBot="1">
      <c r="A4" s="95" t="s">
        <v>245</v>
      </c>
      <c r="B4" s="162" t="s">
        <v>244</v>
      </c>
    </row>
    <row r="5" spans="1:3">
      <c r="A5" s="96" t="s">
        <v>6</v>
      </c>
      <c r="B5" s="97"/>
      <c r="C5" s="98" t="s">
        <v>73</v>
      </c>
    </row>
    <row r="6" spans="1:3">
      <c r="A6" s="99">
        <v>1</v>
      </c>
      <c r="B6" s="100" t="s">
        <v>243</v>
      </c>
      <c r="C6" s="101">
        <v>284978988.96560001</v>
      </c>
    </row>
    <row r="7" spans="1:3">
      <c r="A7" s="99">
        <v>2</v>
      </c>
      <c r="B7" s="102" t="s">
        <v>242</v>
      </c>
      <c r="C7" s="103">
        <v>112482804.98999999</v>
      </c>
    </row>
    <row r="8" spans="1:3">
      <c r="A8" s="99">
        <v>3</v>
      </c>
      <c r="B8" s="104" t="s">
        <v>241</v>
      </c>
      <c r="C8" s="103">
        <v>72117569.840000004</v>
      </c>
    </row>
    <row r="9" spans="1:3">
      <c r="A9" s="99">
        <v>4</v>
      </c>
      <c r="B9" s="104" t="s">
        <v>240</v>
      </c>
      <c r="C9" s="103"/>
    </row>
    <row r="10" spans="1:3">
      <c r="A10" s="99">
        <v>5</v>
      </c>
      <c r="B10" s="104" t="s">
        <v>239</v>
      </c>
      <c r="C10" s="103"/>
    </row>
    <row r="11" spans="1:3">
      <c r="A11" s="99">
        <v>6</v>
      </c>
      <c r="B11" s="105" t="s">
        <v>238</v>
      </c>
      <c r="C11" s="103">
        <v>100378614.1356</v>
      </c>
    </row>
    <row r="12" spans="1:3" s="68" customFormat="1">
      <c r="A12" s="99">
        <v>7</v>
      </c>
      <c r="B12" s="100" t="s">
        <v>237</v>
      </c>
      <c r="C12" s="106">
        <v>7575147.4399999995</v>
      </c>
    </row>
    <row r="13" spans="1:3" s="68" customFormat="1">
      <c r="A13" s="99">
        <v>8</v>
      </c>
      <c r="B13" s="107" t="s">
        <v>236</v>
      </c>
      <c r="C13" s="108"/>
    </row>
    <row r="14" spans="1:3" s="68" customFormat="1" ht="25.5">
      <c r="A14" s="99">
        <v>9</v>
      </c>
      <c r="B14" s="109" t="s">
        <v>235</v>
      </c>
      <c r="C14" s="108"/>
    </row>
    <row r="15" spans="1:3" s="68" customFormat="1">
      <c r="A15" s="99">
        <v>10</v>
      </c>
      <c r="B15" s="110" t="s">
        <v>234</v>
      </c>
      <c r="C15" s="108">
        <v>1380575.2600000002</v>
      </c>
    </row>
    <row r="16" spans="1:3" s="68" customFormat="1">
      <c r="A16" s="99">
        <v>11</v>
      </c>
      <c r="B16" s="111" t="s">
        <v>233</v>
      </c>
      <c r="C16" s="108"/>
    </row>
    <row r="17" spans="1:3" s="68" customFormat="1">
      <c r="A17" s="99">
        <v>12</v>
      </c>
      <c r="B17" s="110" t="s">
        <v>232</v>
      </c>
      <c r="C17" s="108"/>
    </row>
    <row r="18" spans="1:3" s="68" customFormat="1">
      <c r="A18" s="99">
        <v>13</v>
      </c>
      <c r="B18" s="110" t="s">
        <v>231</v>
      </c>
      <c r="C18" s="108"/>
    </row>
    <row r="19" spans="1:3" s="68" customFormat="1">
      <c r="A19" s="99">
        <v>14</v>
      </c>
      <c r="B19" s="110" t="s">
        <v>230</v>
      </c>
      <c r="C19" s="108"/>
    </row>
    <row r="20" spans="1:3" s="68" customFormat="1">
      <c r="A20" s="99">
        <v>15</v>
      </c>
      <c r="B20" s="110" t="s">
        <v>229</v>
      </c>
      <c r="C20" s="108"/>
    </row>
    <row r="21" spans="1:3" s="68" customFormat="1" ht="25.5">
      <c r="A21" s="99">
        <v>16</v>
      </c>
      <c r="B21" s="109" t="s">
        <v>228</v>
      </c>
      <c r="C21" s="108"/>
    </row>
    <row r="22" spans="1:3" s="68" customFormat="1">
      <c r="A22" s="99">
        <v>17</v>
      </c>
      <c r="B22" s="112" t="s">
        <v>227</v>
      </c>
      <c r="C22" s="108">
        <v>6194572.1799999997</v>
      </c>
    </row>
    <row r="23" spans="1:3" s="68" customFormat="1">
      <c r="A23" s="99">
        <v>18</v>
      </c>
      <c r="B23" s="109" t="s">
        <v>226</v>
      </c>
      <c r="C23" s="108">
        <v>0</v>
      </c>
    </row>
    <row r="24" spans="1:3" s="68" customFormat="1" ht="25.5">
      <c r="A24" s="99">
        <v>19</v>
      </c>
      <c r="B24" s="109" t="s">
        <v>203</v>
      </c>
      <c r="C24" s="108">
        <v>0</v>
      </c>
    </row>
    <row r="25" spans="1:3" s="68" customFormat="1">
      <c r="A25" s="99">
        <v>20</v>
      </c>
      <c r="B25" s="113" t="s">
        <v>225</v>
      </c>
      <c r="C25" s="108">
        <v>0</v>
      </c>
    </row>
    <row r="26" spans="1:3" s="68" customFormat="1">
      <c r="A26" s="99">
        <v>21</v>
      </c>
      <c r="B26" s="113" t="s">
        <v>224</v>
      </c>
      <c r="C26" s="108">
        <v>0</v>
      </c>
    </row>
    <row r="27" spans="1:3" s="68" customFormat="1">
      <c r="A27" s="99">
        <v>22</v>
      </c>
      <c r="B27" s="113" t="s">
        <v>223</v>
      </c>
      <c r="C27" s="108">
        <v>0</v>
      </c>
    </row>
    <row r="28" spans="1:3" s="68" customFormat="1">
      <c r="A28" s="99">
        <v>23</v>
      </c>
      <c r="B28" s="114" t="s">
        <v>222</v>
      </c>
      <c r="C28" s="106">
        <v>277403841.52560002</v>
      </c>
    </row>
    <row r="29" spans="1:3" s="68" customFormat="1">
      <c r="A29" s="115"/>
      <c r="B29" s="116"/>
      <c r="C29" s="108"/>
    </row>
    <row r="30" spans="1:3" s="68" customFormat="1">
      <c r="A30" s="115">
        <v>24</v>
      </c>
      <c r="B30" s="114" t="s">
        <v>221</v>
      </c>
      <c r="C30" s="106">
        <v>0</v>
      </c>
    </row>
    <row r="31" spans="1:3" s="68" customFormat="1">
      <c r="A31" s="115">
        <v>25</v>
      </c>
      <c r="B31" s="104" t="s">
        <v>220</v>
      </c>
      <c r="C31" s="117">
        <v>0</v>
      </c>
    </row>
    <row r="32" spans="1:3" s="68" customFormat="1">
      <c r="A32" s="115">
        <v>26</v>
      </c>
      <c r="B32" s="118" t="s">
        <v>301</v>
      </c>
      <c r="C32" s="108"/>
    </row>
    <row r="33" spans="1:3" s="68" customFormat="1">
      <c r="A33" s="115">
        <v>27</v>
      </c>
      <c r="B33" s="118" t="s">
        <v>219</v>
      </c>
      <c r="C33" s="108"/>
    </row>
    <row r="34" spans="1:3" s="68" customFormat="1">
      <c r="A34" s="115">
        <v>28</v>
      </c>
      <c r="B34" s="104" t="s">
        <v>218</v>
      </c>
      <c r="C34" s="108"/>
    </row>
    <row r="35" spans="1:3" s="68" customFormat="1">
      <c r="A35" s="115">
        <v>29</v>
      </c>
      <c r="B35" s="114" t="s">
        <v>217</v>
      </c>
      <c r="C35" s="106">
        <v>0</v>
      </c>
    </row>
    <row r="36" spans="1:3" s="68" customFormat="1">
      <c r="A36" s="115">
        <v>30</v>
      </c>
      <c r="B36" s="109" t="s">
        <v>216</v>
      </c>
      <c r="C36" s="108">
        <v>0</v>
      </c>
    </row>
    <row r="37" spans="1:3" s="68" customFormat="1">
      <c r="A37" s="115">
        <v>31</v>
      </c>
      <c r="B37" s="110" t="s">
        <v>215</v>
      </c>
      <c r="C37" s="108">
        <v>0</v>
      </c>
    </row>
    <row r="38" spans="1:3" s="68" customFormat="1" ht="25.5">
      <c r="A38" s="115">
        <v>32</v>
      </c>
      <c r="B38" s="109" t="s">
        <v>214</v>
      </c>
      <c r="C38" s="108">
        <v>0</v>
      </c>
    </row>
    <row r="39" spans="1:3" s="68" customFormat="1" ht="25.5">
      <c r="A39" s="115">
        <v>33</v>
      </c>
      <c r="B39" s="109" t="s">
        <v>203</v>
      </c>
      <c r="C39" s="108">
        <v>0</v>
      </c>
    </row>
    <row r="40" spans="1:3" s="68" customFormat="1">
      <c r="A40" s="115">
        <v>34</v>
      </c>
      <c r="B40" s="113" t="s">
        <v>213</v>
      </c>
      <c r="C40" s="108">
        <v>0</v>
      </c>
    </row>
    <row r="41" spans="1:3" s="68" customFormat="1">
      <c r="A41" s="115">
        <v>35</v>
      </c>
      <c r="B41" s="114" t="s">
        <v>212</v>
      </c>
      <c r="C41" s="106">
        <v>0</v>
      </c>
    </row>
    <row r="42" spans="1:3" s="68" customFormat="1">
      <c r="A42" s="115"/>
      <c r="B42" s="116"/>
      <c r="C42" s="108"/>
    </row>
    <row r="43" spans="1:3" s="68" customFormat="1">
      <c r="A43" s="115">
        <v>36</v>
      </c>
      <c r="B43" s="119" t="s">
        <v>211</v>
      </c>
      <c r="C43" s="106">
        <v>32081475.543295249</v>
      </c>
    </row>
    <row r="44" spans="1:3" s="68" customFormat="1">
      <c r="A44" s="115">
        <v>37</v>
      </c>
      <c r="B44" s="104" t="s">
        <v>210</v>
      </c>
      <c r="C44" s="108">
        <v>16576200</v>
      </c>
    </row>
    <row r="45" spans="1:3" s="68" customFormat="1">
      <c r="A45" s="115">
        <v>38</v>
      </c>
      <c r="B45" s="104" t="s">
        <v>209</v>
      </c>
      <c r="C45" s="108"/>
    </row>
    <row r="46" spans="1:3" s="68" customFormat="1">
      <c r="A46" s="115">
        <v>39</v>
      </c>
      <c r="B46" s="104" t="s">
        <v>208</v>
      </c>
      <c r="C46" s="108">
        <v>15505275.543295249</v>
      </c>
    </row>
    <row r="47" spans="1:3" s="68" customFormat="1">
      <c r="A47" s="115">
        <v>40</v>
      </c>
      <c r="B47" s="119" t="s">
        <v>207</v>
      </c>
      <c r="C47" s="106">
        <v>0</v>
      </c>
    </row>
    <row r="48" spans="1:3" s="68" customFormat="1">
      <c r="A48" s="115">
        <v>41</v>
      </c>
      <c r="B48" s="109" t="s">
        <v>206</v>
      </c>
      <c r="C48" s="108">
        <v>0</v>
      </c>
    </row>
    <row r="49" spans="1:3" s="68" customFormat="1">
      <c r="A49" s="115">
        <v>42</v>
      </c>
      <c r="B49" s="110" t="s">
        <v>205</v>
      </c>
      <c r="C49" s="108">
        <v>0</v>
      </c>
    </row>
    <row r="50" spans="1:3" s="68" customFormat="1">
      <c r="A50" s="115">
        <v>43</v>
      </c>
      <c r="B50" s="109" t="s">
        <v>204</v>
      </c>
      <c r="C50" s="108">
        <v>0</v>
      </c>
    </row>
    <row r="51" spans="1:3" s="68" customFormat="1" ht="25.5">
      <c r="A51" s="115">
        <v>44</v>
      </c>
      <c r="B51" s="109" t="s">
        <v>203</v>
      </c>
      <c r="C51" s="108">
        <v>0</v>
      </c>
    </row>
    <row r="52" spans="1:3" s="68" customFormat="1" ht="13.5" thickBot="1">
      <c r="A52" s="120">
        <v>45</v>
      </c>
      <c r="B52" s="121" t="s">
        <v>202</v>
      </c>
      <c r="C52" s="122">
        <v>32081475.543295249</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K36" sqref="K36"/>
    </sheetView>
  </sheetViews>
  <sheetFormatPr defaultColWidth="9.140625" defaultRowHeight="12.75"/>
  <cols>
    <col min="1" max="1" width="9.42578125" style="291" bestFit="1" customWidth="1"/>
    <col min="2" max="2" width="59" style="291" customWidth="1"/>
    <col min="3" max="3" width="16.7109375" style="291" bestFit="1" customWidth="1"/>
    <col min="4" max="4" width="14.28515625" style="291" bestFit="1" customWidth="1"/>
    <col min="5" max="16384" width="9.140625" style="291"/>
  </cols>
  <sheetData>
    <row r="1" spans="1:5" ht="15">
      <c r="A1" s="354" t="s">
        <v>30</v>
      </c>
      <c r="B1" s="3" t="str">
        <f>'Info '!C2</f>
        <v>JSC ProCredit Bank</v>
      </c>
    </row>
    <row r="2" spans="1:5" s="258" customFormat="1" ht="15.75" customHeight="1">
      <c r="A2" s="258" t="s">
        <v>31</v>
      </c>
      <c r="B2" s="449">
        <f>'1. key ratios '!B2</f>
        <v>44834</v>
      </c>
    </row>
    <row r="3" spans="1:5" s="258" customFormat="1" ht="15.75" customHeight="1"/>
    <row r="4" spans="1:5" ht="13.5" thickBot="1">
      <c r="A4" s="314" t="s">
        <v>404</v>
      </c>
      <c r="B4" s="362" t="s">
        <v>405</v>
      </c>
    </row>
    <row r="5" spans="1:5" s="363" customFormat="1" ht="12.75" customHeight="1">
      <c r="A5" s="423"/>
      <c r="B5" s="424" t="s">
        <v>408</v>
      </c>
      <c r="C5" s="355" t="s">
        <v>406</v>
      </c>
      <c r="D5" s="356" t="s">
        <v>407</v>
      </c>
    </row>
    <row r="6" spans="1:5" s="364" customFormat="1">
      <c r="A6" s="357">
        <v>1</v>
      </c>
      <c r="B6" s="419" t="s">
        <v>409</v>
      </c>
      <c r="C6" s="419"/>
      <c r="D6" s="358"/>
    </row>
    <row r="7" spans="1:5" s="364" customFormat="1">
      <c r="A7" s="359" t="s">
        <v>395</v>
      </c>
      <c r="B7" s="420" t="s">
        <v>410</v>
      </c>
      <c r="C7" s="412">
        <v>4.4999999999999998E-2</v>
      </c>
      <c r="D7" s="569">
        <f>C7*'5. RWA'!$C$13</f>
        <v>63423696.945881307</v>
      </c>
      <c r="E7" s="568"/>
    </row>
    <row r="8" spans="1:5" s="364" customFormat="1">
      <c r="A8" s="359" t="s">
        <v>396</v>
      </c>
      <c r="B8" s="420" t="s">
        <v>411</v>
      </c>
      <c r="C8" s="413">
        <v>0.06</v>
      </c>
      <c r="D8" s="569">
        <f>C8*'5. RWA'!$C$13</f>
        <v>84564929.261175081</v>
      </c>
      <c r="E8" s="568"/>
    </row>
    <row r="9" spans="1:5" s="364" customFormat="1">
      <c r="A9" s="359" t="s">
        <v>397</v>
      </c>
      <c r="B9" s="420" t="s">
        <v>412</v>
      </c>
      <c r="C9" s="413">
        <v>0.08</v>
      </c>
      <c r="D9" s="569">
        <f>C9*'5. RWA'!$C$13</f>
        <v>112753239.01490012</v>
      </c>
      <c r="E9" s="568"/>
    </row>
    <row r="10" spans="1:5" s="364" customFormat="1">
      <c r="A10" s="357" t="s">
        <v>398</v>
      </c>
      <c r="B10" s="419" t="s">
        <v>413</v>
      </c>
      <c r="C10" s="414"/>
      <c r="D10" s="570"/>
      <c r="E10" s="568"/>
    </row>
    <row r="11" spans="1:5" s="365" customFormat="1">
      <c r="A11" s="360" t="s">
        <v>399</v>
      </c>
      <c r="B11" s="411" t="s">
        <v>478</v>
      </c>
      <c r="C11" s="415">
        <v>2.5000000000000001E-2</v>
      </c>
      <c r="D11" s="569">
        <v>35235387.192156285</v>
      </c>
      <c r="E11" s="568"/>
    </row>
    <row r="12" spans="1:5" s="365" customFormat="1">
      <c r="A12" s="360" t="s">
        <v>400</v>
      </c>
      <c r="B12" s="411" t="s">
        <v>414</v>
      </c>
      <c r="C12" s="415">
        <v>0</v>
      </c>
      <c r="D12" s="569">
        <v>0</v>
      </c>
      <c r="E12" s="568"/>
    </row>
    <row r="13" spans="1:5" s="365" customFormat="1">
      <c r="A13" s="360" t="s">
        <v>401</v>
      </c>
      <c r="B13" s="411" t="s">
        <v>415</v>
      </c>
      <c r="C13" s="415">
        <v>0</v>
      </c>
      <c r="D13" s="569">
        <v>0</v>
      </c>
      <c r="E13" s="568"/>
    </row>
    <row r="14" spans="1:5" s="365" customFormat="1">
      <c r="A14" s="357" t="s">
        <v>402</v>
      </c>
      <c r="B14" s="419" t="s">
        <v>476</v>
      </c>
      <c r="C14" s="416"/>
      <c r="D14" s="570"/>
      <c r="E14" s="568"/>
    </row>
    <row r="15" spans="1:5" s="365" customFormat="1">
      <c r="A15" s="360">
        <v>3.1</v>
      </c>
      <c r="B15" s="411" t="s">
        <v>420</v>
      </c>
      <c r="C15" s="415">
        <v>2.5661918179142391E-2</v>
      </c>
      <c r="D15" s="569">
        <v>36168304.925420649</v>
      </c>
      <c r="E15" s="568"/>
    </row>
    <row r="16" spans="1:5" s="365" customFormat="1">
      <c r="A16" s="360">
        <v>3.2</v>
      </c>
      <c r="B16" s="411" t="s">
        <v>421</v>
      </c>
      <c r="C16" s="415">
        <v>3.4323484946632683E-2</v>
      </c>
      <c r="D16" s="569">
        <v>48376051.275150008</v>
      </c>
      <c r="E16" s="568"/>
    </row>
    <row r="17" spans="1:6" s="364" customFormat="1">
      <c r="A17" s="360">
        <v>3.3</v>
      </c>
      <c r="B17" s="411" t="s">
        <v>422</v>
      </c>
      <c r="C17" s="415">
        <v>4.9136255161175327E-2</v>
      </c>
      <c r="D17" s="569">
        <v>69253399.031064004</v>
      </c>
      <c r="E17" s="568"/>
    </row>
    <row r="18" spans="1:6" s="363" customFormat="1" ht="12.75" customHeight="1">
      <c r="A18" s="421"/>
      <c r="B18" s="422" t="s">
        <v>475</v>
      </c>
      <c r="C18" s="417" t="s">
        <v>406</v>
      </c>
      <c r="D18" s="571" t="s">
        <v>407</v>
      </c>
      <c r="E18" s="568"/>
    </row>
    <row r="19" spans="1:6" s="364" customFormat="1">
      <c r="A19" s="361">
        <v>4</v>
      </c>
      <c r="B19" s="411" t="s">
        <v>416</v>
      </c>
      <c r="C19" s="415">
        <f>C7+C11+C12+C13+C15</f>
        <v>9.5661918179142394E-2</v>
      </c>
      <c r="D19" s="569">
        <f>C19*'5. RWA'!$C$13</f>
        <v>134827389.06345826</v>
      </c>
      <c r="E19" s="568"/>
    </row>
    <row r="20" spans="1:6" s="364" customFormat="1">
      <c r="A20" s="361">
        <v>5</v>
      </c>
      <c r="B20" s="411" t="s">
        <v>136</v>
      </c>
      <c r="C20" s="415">
        <f>C8+C11+C12+C13+C16</f>
        <v>0.11932348494663267</v>
      </c>
      <c r="D20" s="569">
        <f>C20*'5. RWA'!$C$13</f>
        <v>168176367.72848135</v>
      </c>
      <c r="E20" s="568"/>
    </row>
    <row r="21" spans="1:6" s="364" customFormat="1" ht="13.5" thickBot="1">
      <c r="A21" s="366" t="s">
        <v>403</v>
      </c>
      <c r="B21" s="367" t="s">
        <v>417</v>
      </c>
      <c r="C21" s="418">
        <f>C9+C11+C12+C13+C17</f>
        <v>0.15413625516117535</v>
      </c>
      <c r="D21" s="572">
        <f>C21*'5. RWA'!$C$13</f>
        <v>217242025.23812044</v>
      </c>
      <c r="E21" s="568"/>
    </row>
    <row r="22" spans="1:6">
      <c r="F22" s="314"/>
    </row>
    <row r="23" spans="1:6">
      <c r="B23" s="313"/>
    </row>
  </sheetData>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30" activePane="bottomRight" state="frozen"/>
      <selection activeCell="B3" sqref="B3"/>
      <selection pane="topRight" activeCell="B3" sqref="B3"/>
      <selection pane="bottomLeft" activeCell="B3" sqref="B3"/>
      <selection pane="bottomRight" activeCell="D27" sqref="D27"/>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83" customFormat="1" ht="15.75" customHeight="1">
      <c r="A2" s="2" t="s">
        <v>31</v>
      </c>
      <c r="B2" s="449">
        <f>'1. key ratios '!B2</f>
        <v>44834</v>
      </c>
    </row>
    <row r="3" spans="1:6" s="83" customFormat="1" ht="15.75" customHeight="1">
      <c r="A3" s="123"/>
    </row>
    <row r="4" spans="1:6" s="83" customFormat="1" ht="15.75" customHeight="1" thickBot="1">
      <c r="A4" s="83" t="s">
        <v>86</v>
      </c>
      <c r="B4" s="249" t="s">
        <v>285</v>
      </c>
      <c r="D4" s="40" t="s">
        <v>73</v>
      </c>
    </row>
    <row r="5" spans="1:6" ht="25.5">
      <c r="A5" s="124" t="s">
        <v>6</v>
      </c>
      <c r="B5" s="280" t="s">
        <v>339</v>
      </c>
      <c r="C5" s="125" t="s">
        <v>92</v>
      </c>
      <c r="D5" s="126" t="s">
        <v>93</v>
      </c>
    </row>
    <row r="6" spans="1:6">
      <c r="A6" s="88">
        <v>1</v>
      </c>
      <c r="B6" s="127" t="s">
        <v>35</v>
      </c>
      <c r="C6" s="128">
        <v>37773036.25</v>
      </c>
      <c r="D6" s="129"/>
      <c r="E6" s="130"/>
    </row>
    <row r="7" spans="1:6">
      <c r="A7" s="88">
        <v>2</v>
      </c>
      <c r="B7" s="131" t="s">
        <v>36</v>
      </c>
      <c r="C7" s="132">
        <v>251944704.23000002</v>
      </c>
      <c r="D7" s="133"/>
      <c r="E7" s="130"/>
    </row>
    <row r="8" spans="1:6">
      <c r="A8" s="88">
        <v>3</v>
      </c>
      <c r="B8" s="131" t="s">
        <v>37</v>
      </c>
      <c r="C8" s="132">
        <v>118240560.19999999</v>
      </c>
      <c r="D8" s="133"/>
      <c r="E8" s="130"/>
    </row>
    <row r="9" spans="1:6">
      <c r="A9" s="88">
        <v>4</v>
      </c>
      <c r="B9" s="131" t="s">
        <v>38</v>
      </c>
      <c r="C9" s="132">
        <v>0</v>
      </c>
      <c r="D9" s="133"/>
      <c r="E9" s="130"/>
    </row>
    <row r="10" spans="1:6">
      <c r="A10" s="88">
        <v>5</v>
      </c>
      <c r="B10" s="131" t="s">
        <v>39</v>
      </c>
      <c r="C10" s="132">
        <v>84527806.770000011</v>
      </c>
      <c r="D10" s="133"/>
      <c r="E10" s="130"/>
    </row>
    <row r="11" spans="1:6">
      <c r="A11" s="88">
        <v>6.1</v>
      </c>
      <c r="B11" s="250" t="s">
        <v>40</v>
      </c>
      <c r="C11" s="134">
        <v>1171948908.79</v>
      </c>
      <c r="D11" s="135"/>
      <c r="E11" s="136"/>
    </row>
    <row r="12" spans="1:6">
      <c r="A12" s="88">
        <v>6.2</v>
      </c>
      <c r="B12" s="251" t="s">
        <v>41</v>
      </c>
      <c r="C12" s="134">
        <v>-41223533.049999997</v>
      </c>
      <c r="D12" s="135"/>
      <c r="E12" s="136"/>
    </row>
    <row r="13" spans="1:6">
      <c r="A13" s="88" t="s">
        <v>707</v>
      </c>
      <c r="B13" s="138" t="s">
        <v>709</v>
      </c>
      <c r="C13" s="134">
        <v>-15505275.543295249</v>
      </c>
      <c r="D13" s="135"/>
      <c r="E13" s="136"/>
    </row>
    <row r="14" spans="1:6">
      <c r="A14" s="88" t="s">
        <v>708</v>
      </c>
      <c r="B14" s="138" t="s">
        <v>710</v>
      </c>
      <c r="C14" s="134">
        <v>0</v>
      </c>
      <c r="D14" s="135"/>
      <c r="E14" s="136"/>
    </row>
    <row r="15" spans="1:6">
      <c r="A15" s="88">
        <v>6</v>
      </c>
      <c r="B15" s="131" t="s">
        <v>42</v>
      </c>
      <c r="C15" s="137">
        <v>1130725375.74</v>
      </c>
      <c r="D15" s="135"/>
      <c r="E15" s="130"/>
    </row>
    <row r="16" spans="1:6">
      <c r="A16" s="88">
        <v>7</v>
      </c>
      <c r="B16" s="131" t="s">
        <v>43</v>
      </c>
      <c r="C16" s="132">
        <v>4870386.7200000007</v>
      </c>
      <c r="D16" s="133"/>
      <c r="E16" s="130"/>
    </row>
    <row r="17" spans="1:5">
      <c r="A17" s="88">
        <v>8</v>
      </c>
      <c r="B17" s="278" t="s">
        <v>198</v>
      </c>
      <c r="C17" s="132">
        <v>173606.97</v>
      </c>
      <c r="D17" s="133"/>
      <c r="E17" s="130"/>
    </row>
    <row r="18" spans="1:5">
      <c r="A18" s="88">
        <v>9</v>
      </c>
      <c r="B18" s="131" t="s">
        <v>44</v>
      </c>
      <c r="C18" s="132">
        <v>6343917.4799999995</v>
      </c>
      <c r="D18" s="133"/>
      <c r="E18" s="130"/>
    </row>
    <row r="19" spans="1:5">
      <c r="A19" s="88">
        <v>9.1</v>
      </c>
      <c r="B19" s="138" t="s">
        <v>88</v>
      </c>
      <c r="C19" s="134">
        <v>6194572.1799999997</v>
      </c>
      <c r="D19" s="133"/>
      <c r="E19" s="130"/>
    </row>
    <row r="20" spans="1:5">
      <c r="A20" s="88">
        <v>9.1999999999999993</v>
      </c>
      <c r="B20" s="138" t="s">
        <v>89</v>
      </c>
      <c r="C20" s="134"/>
      <c r="D20" s="133"/>
      <c r="E20" s="130"/>
    </row>
    <row r="21" spans="1:5">
      <c r="A21" s="88">
        <v>9.3000000000000007</v>
      </c>
      <c r="B21" s="252" t="s">
        <v>267</v>
      </c>
      <c r="C21" s="134"/>
      <c r="D21" s="133"/>
      <c r="E21" s="130"/>
    </row>
    <row r="22" spans="1:5">
      <c r="A22" s="88">
        <v>10</v>
      </c>
      <c r="B22" s="131" t="s">
        <v>45</v>
      </c>
      <c r="C22" s="132">
        <v>47775830.109999999</v>
      </c>
      <c r="D22" s="133"/>
      <c r="E22" s="130"/>
    </row>
    <row r="23" spans="1:5">
      <c r="A23" s="88">
        <v>10.1</v>
      </c>
      <c r="B23" s="138" t="s">
        <v>90</v>
      </c>
      <c r="C23" s="132">
        <v>1380575.2600000002</v>
      </c>
      <c r="D23" s="139" t="s">
        <v>91</v>
      </c>
      <c r="E23" s="130"/>
    </row>
    <row r="24" spans="1:5">
      <c r="A24" s="88">
        <v>11</v>
      </c>
      <c r="B24" s="140" t="s">
        <v>46</v>
      </c>
      <c r="C24" s="141">
        <v>23252611.089999996</v>
      </c>
      <c r="D24" s="142"/>
      <c r="E24" s="130"/>
    </row>
    <row r="25" spans="1:5" ht="15">
      <c r="A25" s="88">
        <v>12</v>
      </c>
      <c r="B25" s="143" t="s">
        <v>47</v>
      </c>
      <c r="C25" s="144">
        <v>1705627835.5599999</v>
      </c>
      <c r="D25" s="145"/>
      <c r="E25" s="146"/>
    </row>
    <row r="26" spans="1:5">
      <c r="A26" s="88">
        <v>13</v>
      </c>
      <c r="B26" s="131" t="s">
        <v>49</v>
      </c>
      <c r="C26" s="147">
        <v>0</v>
      </c>
      <c r="D26" s="148"/>
      <c r="E26" s="130"/>
    </row>
    <row r="27" spans="1:5">
      <c r="A27" s="88">
        <v>14</v>
      </c>
      <c r="B27" s="131" t="s">
        <v>50</v>
      </c>
      <c r="C27" s="132">
        <v>250440284.64999998</v>
      </c>
      <c r="D27" s="133"/>
      <c r="E27" s="130"/>
    </row>
    <row r="28" spans="1:5">
      <c r="A28" s="88">
        <v>15</v>
      </c>
      <c r="B28" s="131" t="s">
        <v>51</v>
      </c>
      <c r="C28" s="132">
        <v>391733305.19999999</v>
      </c>
      <c r="D28" s="133"/>
      <c r="E28" s="130"/>
    </row>
    <row r="29" spans="1:5">
      <c r="A29" s="88">
        <v>16</v>
      </c>
      <c r="B29" s="131" t="s">
        <v>52</v>
      </c>
      <c r="C29" s="132">
        <v>306565144</v>
      </c>
      <c r="D29" s="133"/>
      <c r="E29" s="130"/>
    </row>
    <row r="30" spans="1:5">
      <c r="A30" s="88">
        <v>17</v>
      </c>
      <c r="B30" s="131" t="s">
        <v>53</v>
      </c>
      <c r="C30" s="132">
        <v>0</v>
      </c>
      <c r="D30" s="133"/>
      <c r="E30" s="130"/>
    </row>
    <row r="31" spans="1:5">
      <c r="A31" s="88">
        <v>18</v>
      </c>
      <c r="B31" s="131" t="s">
        <v>54</v>
      </c>
      <c r="C31" s="132">
        <v>419032194.83462572</v>
      </c>
      <c r="D31" s="133"/>
      <c r="E31" s="130"/>
    </row>
    <row r="32" spans="1:5">
      <c r="A32" s="88">
        <v>19</v>
      </c>
      <c r="B32" s="131" t="s">
        <v>55</v>
      </c>
      <c r="C32" s="132">
        <v>7836995.6200000001</v>
      </c>
      <c r="D32" s="133"/>
      <c r="E32" s="130"/>
    </row>
    <row r="33" spans="1:5">
      <c r="A33" s="88">
        <v>20</v>
      </c>
      <c r="B33" s="131" t="s">
        <v>56</v>
      </c>
      <c r="C33" s="132">
        <v>24211922.210000001</v>
      </c>
      <c r="D33" s="133"/>
      <c r="E33" s="130"/>
    </row>
    <row r="34" spans="1:5">
      <c r="A34" s="88">
        <v>20.100000000000001</v>
      </c>
      <c r="B34" s="149" t="s">
        <v>712</v>
      </c>
      <c r="C34" s="141">
        <v>1243054.6018000001</v>
      </c>
      <c r="D34" s="142"/>
      <c r="E34" s="130"/>
    </row>
    <row r="35" spans="1:5">
      <c r="A35" s="88">
        <v>21</v>
      </c>
      <c r="B35" s="140" t="s">
        <v>57</v>
      </c>
      <c r="C35" s="141">
        <v>20829000</v>
      </c>
      <c r="D35" s="142"/>
      <c r="E35" s="130"/>
    </row>
    <row r="36" spans="1:5">
      <c r="A36" s="88">
        <v>21.1</v>
      </c>
      <c r="B36" s="149" t="s">
        <v>711</v>
      </c>
      <c r="C36" s="150">
        <v>16576200</v>
      </c>
      <c r="D36" s="151"/>
      <c r="E36" s="130"/>
    </row>
    <row r="37" spans="1:5" ht="15">
      <c r="A37" s="88">
        <v>22</v>
      </c>
      <c r="B37" s="143" t="s">
        <v>58</v>
      </c>
      <c r="C37" s="144">
        <v>1420648846.5146255</v>
      </c>
      <c r="D37" s="145"/>
      <c r="E37" s="146"/>
    </row>
    <row r="38" spans="1:5">
      <c r="A38" s="88">
        <v>23</v>
      </c>
      <c r="B38" s="140" t="s">
        <v>60</v>
      </c>
      <c r="C38" s="132">
        <v>112482804.98999999</v>
      </c>
      <c r="D38" s="133"/>
      <c r="E38" s="130"/>
    </row>
    <row r="39" spans="1:5">
      <c r="A39" s="88">
        <v>24</v>
      </c>
      <c r="B39" s="140" t="s">
        <v>61</v>
      </c>
      <c r="C39" s="132">
        <v>0</v>
      </c>
      <c r="D39" s="133"/>
      <c r="E39" s="130"/>
    </row>
    <row r="40" spans="1:5">
      <c r="A40" s="88">
        <v>25</v>
      </c>
      <c r="B40" s="140" t="s">
        <v>62</v>
      </c>
      <c r="C40" s="132">
        <v>0</v>
      </c>
      <c r="D40" s="133"/>
      <c r="E40" s="130"/>
    </row>
    <row r="41" spans="1:5">
      <c r="A41" s="88">
        <v>26</v>
      </c>
      <c r="B41" s="140" t="s">
        <v>63</v>
      </c>
      <c r="C41" s="132">
        <v>72117569.840000004</v>
      </c>
      <c r="D41" s="133"/>
      <c r="E41" s="130"/>
    </row>
    <row r="42" spans="1:5">
      <c r="A42" s="88">
        <v>27</v>
      </c>
      <c r="B42" s="140" t="s">
        <v>64</v>
      </c>
      <c r="C42" s="132">
        <v>0</v>
      </c>
      <c r="D42" s="133"/>
      <c r="E42" s="130"/>
    </row>
    <row r="43" spans="1:5">
      <c r="A43" s="88">
        <v>28</v>
      </c>
      <c r="B43" s="140" t="s">
        <v>65</v>
      </c>
      <c r="C43" s="132">
        <v>100378614.1356</v>
      </c>
      <c r="D43" s="133"/>
      <c r="E43" s="130"/>
    </row>
    <row r="44" spans="1:5">
      <c r="A44" s="88">
        <v>29</v>
      </c>
      <c r="B44" s="140" t="s">
        <v>66</v>
      </c>
      <c r="C44" s="132">
        <v>0</v>
      </c>
      <c r="D44" s="133"/>
      <c r="E44" s="130"/>
    </row>
    <row r="45" spans="1:5" ht="15.75" thickBot="1">
      <c r="A45" s="152">
        <v>30</v>
      </c>
      <c r="B45" s="153" t="s">
        <v>265</v>
      </c>
      <c r="C45" s="154">
        <v>284978988.96560001</v>
      </c>
      <c r="D45" s="155"/>
      <c r="E45" s="146"/>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3" sqref="B3"/>
      <selection pane="topRight" activeCell="B3" sqref="B3"/>
      <selection pane="bottomLeft" activeCell="B3" sqref="B3"/>
      <selection pane="bottomRight" activeCell="N37" sqref="N37"/>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8" bestFit="1" customWidth="1"/>
    <col min="17" max="17" width="14.7109375" style="38" customWidth="1"/>
    <col min="18" max="18" width="13" style="38" bestFit="1" customWidth="1"/>
    <col min="19" max="19" width="34.85546875" style="38" customWidth="1"/>
    <col min="20" max="16384" width="9.140625" style="38"/>
  </cols>
  <sheetData>
    <row r="1" spans="1:19">
      <c r="A1" s="2" t="s">
        <v>30</v>
      </c>
      <c r="B1" s="3" t="str">
        <f>'Info '!C2</f>
        <v>JSC ProCredit Bank</v>
      </c>
    </row>
    <row r="2" spans="1:19">
      <c r="A2" s="2" t="s">
        <v>31</v>
      </c>
      <c r="B2" s="449">
        <f>'1. key ratios '!B2</f>
        <v>44834</v>
      </c>
    </row>
    <row r="4" spans="1:19" ht="26.25" thickBot="1">
      <c r="A4" s="4" t="s">
        <v>248</v>
      </c>
      <c r="B4" s="302" t="s">
        <v>374</v>
      </c>
    </row>
    <row r="5" spans="1:19" s="288" customFormat="1">
      <c r="A5" s="283"/>
      <c r="B5" s="284"/>
      <c r="C5" s="285" t="s">
        <v>0</v>
      </c>
      <c r="D5" s="285" t="s">
        <v>1</v>
      </c>
      <c r="E5" s="285" t="s">
        <v>2</v>
      </c>
      <c r="F5" s="285" t="s">
        <v>3</v>
      </c>
      <c r="G5" s="285" t="s">
        <v>4</v>
      </c>
      <c r="H5" s="285" t="s">
        <v>5</v>
      </c>
      <c r="I5" s="285" t="s">
        <v>8</v>
      </c>
      <c r="J5" s="285" t="s">
        <v>9</v>
      </c>
      <c r="K5" s="285" t="s">
        <v>10</v>
      </c>
      <c r="L5" s="285" t="s">
        <v>11</v>
      </c>
      <c r="M5" s="285" t="s">
        <v>12</v>
      </c>
      <c r="N5" s="285" t="s">
        <v>13</v>
      </c>
      <c r="O5" s="285" t="s">
        <v>357</v>
      </c>
      <c r="P5" s="285" t="s">
        <v>358</v>
      </c>
      <c r="Q5" s="285" t="s">
        <v>359</v>
      </c>
      <c r="R5" s="286" t="s">
        <v>360</v>
      </c>
      <c r="S5" s="287" t="s">
        <v>361</v>
      </c>
    </row>
    <row r="6" spans="1:19" s="288" customFormat="1" ht="99" customHeight="1">
      <c r="A6" s="289"/>
      <c r="B6" s="695" t="s">
        <v>362</v>
      </c>
      <c r="C6" s="691">
        <v>0</v>
      </c>
      <c r="D6" s="692"/>
      <c r="E6" s="691">
        <v>0.2</v>
      </c>
      <c r="F6" s="692"/>
      <c r="G6" s="691">
        <v>0.35</v>
      </c>
      <c r="H6" s="692"/>
      <c r="I6" s="691">
        <v>0.5</v>
      </c>
      <c r="J6" s="692"/>
      <c r="K6" s="691">
        <v>0.75</v>
      </c>
      <c r="L6" s="692"/>
      <c r="M6" s="691">
        <v>1</v>
      </c>
      <c r="N6" s="692"/>
      <c r="O6" s="691">
        <v>1.5</v>
      </c>
      <c r="P6" s="692"/>
      <c r="Q6" s="691">
        <v>2.5</v>
      </c>
      <c r="R6" s="692"/>
      <c r="S6" s="693" t="s">
        <v>247</v>
      </c>
    </row>
    <row r="7" spans="1:19" s="288" customFormat="1" ht="30.75" customHeight="1">
      <c r="A7" s="289"/>
      <c r="B7" s="696"/>
      <c r="C7" s="279" t="s">
        <v>250</v>
      </c>
      <c r="D7" s="279" t="s">
        <v>249</v>
      </c>
      <c r="E7" s="279" t="s">
        <v>250</v>
      </c>
      <c r="F7" s="279" t="s">
        <v>249</v>
      </c>
      <c r="G7" s="279" t="s">
        <v>250</v>
      </c>
      <c r="H7" s="279" t="s">
        <v>249</v>
      </c>
      <c r="I7" s="279" t="s">
        <v>250</v>
      </c>
      <c r="J7" s="279" t="s">
        <v>249</v>
      </c>
      <c r="K7" s="279" t="s">
        <v>250</v>
      </c>
      <c r="L7" s="279" t="s">
        <v>249</v>
      </c>
      <c r="M7" s="279" t="s">
        <v>250</v>
      </c>
      <c r="N7" s="279" t="s">
        <v>249</v>
      </c>
      <c r="O7" s="279" t="s">
        <v>250</v>
      </c>
      <c r="P7" s="279" t="s">
        <v>249</v>
      </c>
      <c r="Q7" s="279" t="s">
        <v>250</v>
      </c>
      <c r="R7" s="279" t="s">
        <v>249</v>
      </c>
      <c r="S7" s="694"/>
    </row>
    <row r="8" spans="1:19" s="158" customFormat="1">
      <c r="A8" s="156">
        <v>1</v>
      </c>
      <c r="B8" s="1" t="s">
        <v>95</v>
      </c>
      <c r="C8" s="157">
        <v>131688812.76000001</v>
      </c>
      <c r="D8" s="157"/>
      <c r="E8" s="157"/>
      <c r="F8" s="157"/>
      <c r="G8" s="157"/>
      <c r="H8" s="157"/>
      <c r="I8" s="157"/>
      <c r="J8" s="157"/>
      <c r="K8" s="157"/>
      <c r="L8" s="157"/>
      <c r="M8" s="157">
        <v>204789704.38820001</v>
      </c>
      <c r="N8" s="157"/>
      <c r="O8" s="157"/>
      <c r="P8" s="157"/>
      <c r="Q8" s="157"/>
      <c r="R8" s="157"/>
      <c r="S8" s="303">
        <v>204789704.38820001</v>
      </c>
    </row>
    <row r="9" spans="1:19" s="158" customFormat="1">
      <c r="A9" s="156">
        <v>2</v>
      </c>
      <c r="B9" s="1" t="s">
        <v>96</v>
      </c>
      <c r="C9" s="157"/>
      <c r="D9" s="157"/>
      <c r="E9" s="157"/>
      <c r="F9" s="157"/>
      <c r="G9" s="157"/>
      <c r="H9" s="157"/>
      <c r="I9" s="157"/>
      <c r="J9" s="157"/>
      <c r="K9" s="157"/>
      <c r="L9" s="157"/>
      <c r="M9" s="157"/>
      <c r="N9" s="157"/>
      <c r="O9" s="157"/>
      <c r="P9" s="157"/>
      <c r="Q9" s="157"/>
      <c r="R9" s="157"/>
      <c r="S9" s="303">
        <v>0</v>
      </c>
    </row>
    <row r="10" spans="1:19" s="158" customFormat="1">
      <c r="A10" s="156">
        <v>3</v>
      </c>
      <c r="B10" s="1" t="s">
        <v>268</v>
      </c>
      <c r="C10" s="157"/>
      <c r="D10" s="157"/>
      <c r="E10" s="157"/>
      <c r="F10" s="157"/>
      <c r="G10" s="157"/>
      <c r="H10" s="157"/>
      <c r="I10" s="157"/>
      <c r="J10" s="157"/>
      <c r="K10" s="157"/>
      <c r="L10" s="157"/>
      <c r="M10" s="157"/>
      <c r="N10" s="157"/>
      <c r="O10" s="157"/>
      <c r="P10" s="157"/>
      <c r="Q10" s="157"/>
      <c r="R10" s="157"/>
      <c r="S10" s="303">
        <v>0</v>
      </c>
    </row>
    <row r="11" spans="1:19" s="158" customFormat="1">
      <c r="A11" s="156">
        <v>4</v>
      </c>
      <c r="B11" s="1" t="s">
        <v>97</v>
      </c>
      <c r="C11" s="157"/>
      <c r="D11" s="157"/>
      <c r="E11" s="157"/>
      <c r="F11" s="157"/>
      <c r="G11" s="157"/>
      <c r="H11" s="157"/>
      <c r="I11" s="157"/>
      <c r="J11" s="157"/>
      <c r="K11" s="157"/>
      <c r="L11" s="157"/>
      <c r="M11" s="157"/>
      <c r="N11" s="157"/>
      <c r="O11" s="157"/>
      <c r="P11" s="157"/>
      <c r="Q11" s="157"/>
      <c r="R11" s="157"/>
      <c r="S11" s="303">
        <v>0</v>
      </c>
    </row>
    <row r="12" spans="1:19" s="158" customFormat="1">
      <c r="A12" s="156">
        <v>5</v>
      </c>
      <c r="B12" s="1" t="s">
        <v>98</v>
      </c>
      <c r="C12" s="157"/>
      <c r="D12" s="157"/>
      <c r="E12" s="157"/>
      <c r="F12" s="157"/>
      <c r="G12" s="157"/>
      <c r="H12" s="157"/>
      <c r="I12" s="157"/>
      <c r="J12" s="157"/>
      <c r="K12" s="157"/>
      <c r="L12" s="157"/>
      <c r="M12" s="157"/>
      <c r="N12" s="157"/>
      <c r="O12" s="157"/>
      <c r="P12" s="157"/>
      <c r="Q12" s="157"/>
      <c r="R12" s="157"/>
      <c r="S12" s="303">
        <v>0</v>
      </c>
    </row>
    <row r="13" spans="1:19" s="158" customFormat="1">
      <c r="A13" s="156">
        <v>6</v>
      </c>
      <c r="B13" s="1" t="s">
        <v>99</v>
      </c>
      <c r="C13" s="157"/>
      <c r="D13" s="157"/>
      <c r="E13" s="157">
        <v>108278607.37</v>
      </c>
      <c r="F13" s="157"/>
      <c r="G13" s="157"/>
      <c r="H13" s="157"/>
      <c r="I13" s="157">
        <v>9765835.2304999996</v>
      </c>
      <c r="J13" s="157"/>
      <c r="K13" s="157"/>
      <c r="L13" s="157"/>
      <c r="M13" s="157">
        <v>0.82450000000000001</v>
      </c>
      <c r="N13" s="157"/>
      <c r="O13" s="157">
        <v>207005.04060000001</v>
      </c>
      <c r="P13" s="157"/>
      <c r="Q13" s="157"/>
      <c r="R13" s="157"/>
      <c r="S13" s="303">
        <v>26849147.474649999</v>
      </c>
    </row>
    <row r="14" spans="1:19" s="158" customFormat="1">
      <c r="A14" s="156">
        <v>7</v>
      </c>
      <c r="B14" s="1" t="s">
        <v>100</v>
      </c>
      <c r="C14" s="157"/>
      <c r="D14" s="157"/>
      <c r="E14" s="157"/>
      <c r="F14" s="157"/>
      <c r="G14" s="157">
        <v>0</v>
      </c>
      <c r="H14" s="157"/>
      <c r="I14" s="157">
        <v>0</v>
      </c>
      <c r="J14" s="157"/>
      <c r="K14" s="157">
        <v>0</v>
      </c>
      <c r="L14" s="157"/>
      <c r="M14" s="157">
        <v>760031135.18929994</v>
      </c>
      <c r="N14" s="157">
        <v>70973167.170870006</v>
      </c>
      <c r="O14" s="157">
        <v>0</v>
      </c>
      <c r="P14" s="157"/>
      <c r="Q14" s="157"/>
      <c r="R14" s="157"/>
      <c r="S14" s="303">
        <v>831004302.36016989</v>
      </c>
    </row>
    <row r="15" spans="1:19" s="158" customFormat="1">
      <c r="A15" s="156">
        <v>8</v>
      </c>
      <c r="B15" s="1" t="s">
        <v>101</v>
      </c>
      <c r="C15" s="157"/>
      <c r="D15" s="157"/>
      <c r="E15" s="157"/>
      <c r="F15" s="157"/>
      <c r="G15" s="157">
        <v>0</v>
      </c>
      <c r="H15" s="157"/>
      <c r="I15" s="157">
        <v>0</v>
      </c>
      <c r="J15" s="157"/>
      <c r="K15" s="157">
        <v>355717733.46420002</v>
      </c>
      <c r="L15" s="157"/>
      <c r="M15" s="157">
        <v>0</v>
      </c>
      <c r="N15" s="157"/>
      <c r="O15" s="157">
        <v>0</v>
      </c>
      <c r="P15" s="157"/>
      <c r="Q15" s="157"/>
      <c r="R15" s="157"/>
      <c r="S15" s="303">
        <v>266788300.09815001</v>
      </c>
    </row>
    <row r="16" spans="1:19" s="158" customFormat="1">
      <c r="A16" s="156">
        <v>9</v>
      </c>
      <c r="B16" s="1" t="s">
        <v>102</v>
      </c>
      <c r="C16" s="157"/>
      <c r="D16" s="157"/>
      <c r="E16" s="157"/>
      <c r="F16" s="157"/>
      <c r="G16" s="157">
        <v>0</v>
      </c>
      <c r="H16" s="157"/>
      <c r="I16" s="157">
        <v>0</v>
      </c>
      <c r="J16" s="157"/>
      <c r="K16" s="157">
        <v>0</v>
      </c>
      <c r="L16" s="157"/>
      <c r="M16" s="157">
        <v>0</v>
      </c>
      <c r="N16" s="157"/>
      <c r="O16" s="157">
        <v>0</v>
      </c>
      <c r="P16" s="157"/>
      <c r="Q16" s="157"/>
      <c r="R16" s="157"/>
      <c r="S16" s="303">
        <v>0</v>
      </c>
    </row>
    <row r="17" spans="1:19" s="158" customFormat="1">
      <c r="A17" s="156">
        <v>10</v>
      </c>
      <c r="B17" s="1" t="s">
        <v>103</v>
      </c>
      <c r="C17" s="157"/>
      <c r="D17" s="157"/>
      <c r="E17" s="157"/>
      <c r="F17" s="157"/>
      <c r="G17" s="157">
        <v>0</v>
      </c>
      <c r="H17" s="157"/>
      <c r="I17" s="157">
        <v>0</v>
      </c>
      <c r="J17" s="157"/>
      <c r="K17" s="157">
        <v>0</v>
      </c>
      <c r="L17" s="157"/>
      <c r="M17" s="157">
        <v>8844443.1286000013</v>
      </c>
      <c r="N17" s="157"/>
      <c r="O17" s="157">
        <v>0</v>
      </c>
      <c r="P17" s="157"/>
      <c r="Q17" s="157"/>
      <c r="R17" s="157"/>
      <c r="S17" s="303">
        <v>8844443.1286000013</v>
      </c>
    </row>
    <row r="18" spans="1:19" s="158" customFormat="1">
      <c r="A18" s="156">
        <v>11</v>
      </c>
      <c r="B18" s="1" t="s">
        <v>104</v>
      </c>
      <c r="C18" s="157"/>
      <c r="D18" s="157"/>
      <c r="E18" s="157"/>
      <c r="F18" s="157"/>
      <c r="G18" s="157">
        <v>0</v>
      </c>
      <c r="H18" s="157"/>
      <c r="I18" s="157">
        <v>0</v>
      </c>
      <c r="J18" s="157"/>
      <c r="K18" s="157">
        <v>0</v>
      </c>
      <c r="L18" s="157"/>
      <c r="M18" s="157">
        <v>0</v>
      </c>
      <c r="N18" s="157"/>
      <c r="O18" s="157">
        <v>30649571.850900002</v>
      </c>
      <c r="P18" s="157"/>
      <c r="Q18" s="157">
        <v>4407955.87</v>
      </c>
      <c r="R18" s="157"/>
      <c r="S18" s="303">
        <v>56994247.451350003</v>
      </c>
    </row>
    <row r="19" spans="1:19" s="158" customFormat="1">
      <c r="A19" s="156">
        <v>12</v>
      </c>
      <c r="B19" s="1" t="s">
        <v>105</v>
      </c>
      <c r="C19" s="157"/>
      <c r="D19" s="157"/>
      <c r="E19" s="157"/>
      <c r="F19" s="157"/>
      <c r="G19" s="157"/>
      <c r="H19" s="157"/>
      <c r="I19" s="157"/>
      <c r="J19" s="157"/>
      <c r="K19" s="157"/>
      <c r="L19" s="157"/>
      <c r="M19" s="157"/>
      <c r="N19" s="157"/>
      <c r="O19" s="157"/>
      <c r="P19" s="157"/>
      <c r="Q19" s="157"/>
      <c r="R19" s="157"/>
      <c r="S19" s="303">
        <v>0</v>
      </c>
    </row>
    <row r="20" spans="1:19" s="158" customFormat="1">
      <c r="A20" s="156">
        <v>13</v>
      </c>
      <c r="B20" s="1" t="s">
        <v>246</v>
      </c>
      <c r="C20" s="157"/>
      <c r="D20" s="157"/>
      <c r="E20" s="157"/>
      <c r="F20" s="157"/>
      <c r="G20" s="157"/>
      <c r="H20" s="157"/>
      <c r="I20" s="157"/>
      <c r="J20" s="157"/>
      <c r="K20" s="157"/>
      <c r="L20" s="157"/>
      <c r="M20" s="157"/>
      <c r="N20" s="157"/>
      <c r="O20" s="157"/>
      <c r="P20" s="157"/>
      <c r="Q20" s="157"/>
      <c r="R20" s="157"/>
      <c r="S20" s="303">
        <v>0</v>
      </c>
    </row>
    <row r="21" spans="1:19" s="158" customFormat="1">
      <c r="A21" s="156">
        <v>14</v>
      </c>
      <c r="B21" s="1" t="s">
        <v>107</v>
      </c>
      <c r="C21" s="157">
        <v>37773036.25</v>
      </c>
      <c r="D21" s="157"/>
      <c r="E21" s="157">
        <v>0</v>
      </c>
      <c r="F21" s="157"/>
      <c r="G21" s="157">
        <v>0</v>
      </c>
      <c r="H21" s="157"/>
      <c r="I21" s="157">
        <v>0</v>
      </c>
      <c r="J21" s="157"/>
      <c r="K21" s="157">
        <v>0</v>
      </c>
      <c r="L21" s="157"/>
      <c r="M21" s="157">
        <v>65624084.247000001</v>
      </c>
      <c r="N21" s="157"/>
      <c r="O21" s="157">
        <v>0</v>
      </c>
      <c r="P21" s="157"/>
      <c r="Q21" s="157">
        <v>0</v>
      </c>
      <c r="R21" s="157"/>
      <c r="S21" s="303">
        <v>65624084.247000001</v>
      </c>
    </row>
    <row r="22" spans="1:19" ht="13.5" thickBot="1">
      <c r="A22" s="159"/>
      <c r="B22" s="160" t="s">
        <v>108</v>
      </c>
      <c r="C22" s="161">
        <v>169461849.00999999</v>
      </c>
      <c r="D22" s="161">
        <v>0</v>
      </c>
      <c r="E22" s="161">
        <v>108278607.37</v>
      </c>
      <c r="F22" s="161">
        <v>0</v>
      </c>
      <c r="G22" s="161">
        <v>0</v>
      </c>
      <c r="H22" s="161">
        <v>0</v>
      </c>
      <c r="I22" s="161">
        <v>9765835.2304999996</v>
      </c>
      <c r="J22" s="161">
        <v>0</v>
      </c>
      <c r="K22" s="161">
        <v>355717733.46420002</v>
      </c>
      <c r="L22" s="161">
        <v>0</v>
      </c>
      <c r="M22" s="161">
        <v>1039289367.7775999</v>
      </c>
      <c r="N22" s="161">
        <v>70973167.170870006</v>
      </c>
      <c r="O22" s="161">
        <v>30856576.891500004</v>
      </c>
      <c r="P22" s="161">
        <v>0</v>
      </c>
      <c r="Q22" s="161">
        <v>4407955.87</v>
      </c>
      <c r="R22" s="161">
        <v>0</v>
      </c>
      <c r="S22" s="304">
        <v>1460894229.1481199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O7" activePane="bottomRight" state="frozen"/>
      <selection activeCell="B3" sqref="B3"/>
      <selection pane="topRight" activeCell="B3" sqref="B3"/>
      <selection pane="bottomLeft" activeCell="B3" sqref="B3"/>
      <selection pane="bottomRight" activeCell="T28" sqref="T28"/>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8"/>
  </cols>
  <sheetData>
    <row r="1" spans="1:22">
      <c r="A1" s="2" t="s">
        <v>30</v>
      </c>
      <c r="B1" s="3" t="str">
        <f>'Info '!C2</f>
        <v>JSC ProCredit Bank</v>
      </c>
    </row>
    <row r="2" spans="1:22">
      <c r="A2" s="2" t="s">
        <v>31</v>
      </c>
      <c r="B2" s="449">
        <f>'1. key ratios '!B2</f>
        <v>44834</v>
      </c>
    </row>
    <row r="4" spans="1:22" ht="13.5" thickBot="1">
      <c r="A4" s="4" t="s">
        <v>365</v>
      </c>
      <c r="B4" s="162" t="s">
        <v>94</v>
      </c>
      <c r="V4" s="40" t="s">
        <v>73</v>
      </c>
    </row>
    <row r="5" spans="1:22" ht="12.75" customHeight="1">
      <c r="A5" s="163"/>
      <c r="B5" s="164"/>
      <c r="C5" s="697" t="s">
        <v>276</v>
      </c>
      <c r="D5" s="698"/>
      <c r="E5" s="698"/>
      <c r="F5" s="698"/>
      <c r="G5" s="698"/>
      <c r="H5" s="698"/>
      <c r="I5" s="698"/>
      <c r="J5" s="698"/>
      <c r="K5" s="698"/>
      <c r="L5" s="699"/>
      <c r="M5" s="700" t="s">
        <v>277</v>
      </c>
      <c r="N5" s="701"/>
      <c r="O5" s="701"/>
      <c r="P5" s="701"/>
      <c r="Q5" s="701"/>
      <c r="R5" s="701"/>
      <c r="S5" s="702"/>
      <c r="T5" s="705" t="s">
        <v>363</v>
      </c>
      <c r="U5" s="705" t="s">
        <v>364</v>
      </c>
      <c r="V5" s="703" t="s">
        <v>120</v>
      </c>
    </row>
    <row r="6" spans="1:22" s="94" customFormat="1" ht="102">
      <c r="A6" s="91"/>
      <c r="B6" s="165"/>
      <c r="C6" s="166" t="s">
        <v>109</v>
      </c>
      <c r="D6" s="255" t="s">
        <v>110</v>
      </c>
      <c r="E6" s="193" t="s">
        <v>279</v>
      </c>
      <c r="F6" s="193" t="s">
        <v>280</v>
      </c>
      <c r="G6" s="255" t="s">
        <v>283</v>
      </c>
      <c r="H6" s="255" t="s">
        <v>278</v>
      </c>
      <c r="I6" s="255" t="s">
        <v>111</v>
      </c>
      <c r="J6" s="255" t="s">
        <v>112</v>
      </c>
      <c r="K6" s="167" t="s">
        <v>113</v>
      </c>
      <c r="L6" s="168" t="s">
        <v>114</v>
      </c>
      <c r="M6" s="166" t="s">
        <v>281</v>
      </c>
      <c r="N6" s="167" t="s">
        <v>115</v>
      </c>
      <c r="O6" s="167" t="s">
        <v>116</v>
      </c>
      <c r="P6" s="167" t="s">
        <v>117</v>
      </c>
      <c r="Q6" s="167" t="s">
        <v>118</v>
      </c>
      <c r="R6" s="167" t="s">
        <v>119</v>
      </c>
      <c r="S6" s="281" t="s">
        <v>282</v>
      </c>
      <c r="T6" s="706"/>
      <c r="U6" s="706"/>
      <c r="V6" s="704"/>
    </row>
    <row r="7" spans="1:22" s="158" customFormat="1">
      <c r="A7" s="169">
        <v>1</v>
      </c>
      <c r="B7" s="1" t="s">
        <v>95</v>
      </c>
      <c r="C7" s="170"/>
      <c r="D7" s="157"/>
      <c r="E7" s="157"/>
      <c r="F7" s="157"/>
      <c r="G7" s="157"/>
      <c r="H7" s="157"/>
      <c r="I7" s="157"/>
      <c r="J7" s="157"/>
      <c r="K7" s="157"/>
      <c r="L7" s="171"/>
      <c r="M7" s="170"/>
      <c r="N7" s="157"/>
      <c r="O7" s="157">
        <v>130539500.00000001</v>
      </c>
      <c r="P7" s="157"/>
      <c r="Q7" s="157"/>
      <c r="R7" s="157"/>
      <c r="S7" s="171"/>
      <c r="T7" s="290">
        <v>130539500.00000001</v>
      </c>
      <c r="U7" s="290"/>
      <c r="V7" s="172">
        <v>130539500.00000001</v>
      </c>
    </row>
    <row r="8" spans="1:22" s="158" customFormat="1">
      <c r="A8" s="169">
        <v>2</v>
      </c>
      <c r="B8" s="1" t="s">
        <v>96</v>
      </c>
      <c r="C8" s="170"/>
      <c r="D8" s="157"/>
      <c r="E8" s="157"/>
      <c r="F8" s="157"/>
      <c r="G8" s="157"/>
      <c r="H8" s="157"/>
      <c r="I8" s="157"/>
      <c r="J8" s="157"/>
      <c r="K8" s="157"/>
      <c r="L8" s="171"/>
      <c r="M8" s="170"/>
      <c r="N8" s="157"/>
      <c r="O8" s="157"/>
      <c r="P8" s="157"/>
      <c r="Q8" s="157"/>
      <c r="R8" s="157"/>
      <c r="S8" s="171"/>
      <c r="T8" s="290">
        <v>0</v>
      </c>
      <c r="U8" s="290"/>
      <c r="V8" s="172">
        <v>0</v>
      </c>
    </row>
    <row r="9" spans="1:22" s="158" customFormat="1">
      <c r="A9" s="169">
        <v>3</v>
      </c>
      <c r="B9" s="1" t="s">
        <v>269</v>
      </c>
      <c r="C9" s="170"/>
      <c r="D9" s="157"/>
      <c r="E9" s="157"/>
      <c r="F9" s="157"/>
      <c r="G9" s="157"/>
      <c r="H9" s="157"/>
      <c r="I9" s="157"/>
      <c r="J9" s="157"/>
      <c r="K9" s="157"/>
      <c r="L9" s="171"/>
      <c r="M9" s="170"/>
      <c r="N9" s="157"/>
      <c r="O9" s="157"/>
      <c r="P9" s="157"/>
      <c r="Q9" s="157"/>
      <c r="R9" s="157"/>
      <c r="S9" s="171"/>
      <c r="T9" s="290">
        <v>0</v>
      </c>
      <c r="U9" s="290"/>
      <c r="V9" s="172">
        <v>0</v>
      </c>
    </row>
    <row r="10" spans="1:22" s="158" customFormat="1">
      <c r="A10" s="169">
        <v>4</v>
      </c>
      <c r="B10" s="1" t="s">
        <v>97</v>
      </c>
      <c r="C10" s="170"/>
      <c r="D10" s="157"/>
      <c r="E10" s="157"/>
      <c r="F10" s="157"/>
      <c r="G10" s="157"/>
      <c r="H10" s="157"/>
      <c r="I10" s="157"/>
      <c r="J10" s="157"/>
      <c r="K10" s="157"/>
      <c r="L10" s="171"/>
      <c r="M10" s="170"/>
      <c r="N10" s="157"/>
      <c r="O10" s="157"/>
      <c r="P10" s="157"/>
      <c r="Q10" s="157"/>
      <c r="R10" s="157"/>
      <c r="S10" s="171"/>
      <c r="T10" s="290">
        <v>0</v>
      </c>
      <c r="U10" s="290"/>
      <c r="V10" s="172">
        <v>0</v>
      </c>
    </row>
    <row r="11" spans="1:22" s="158" customFormat="1">
      <c r="A11" s="169">
        <v>5</v>
      </c>
      <c r="B11" s="1" t="s">
        <v>98</v>
      </c>
      <c r="C11" s="170"/>
      <c r="D11" s="157"/>
      <c r="E11" s="157"/>
      <c r="F11" s="157"/>
      <c r="G11" s="157"/>
      <c r="H11" s="157"/>
      <c r="I11" s="157"/>
      <c r="J11" s="157"/>
      <c r="K11" s="157"/>
      <c r="L11" s="171"/>
      <c r="M11" s="170"/>
      <c r="N11" s="157"/>
      <c r="O11" s="157"/>
      <c r="P11" s="157"/>
      <c r="Q11" s="157"/>
      <c r="R11" s="157"/>
      <c r="S11" s="171"/>
      <c r="T11" s="290">
        <v>0</v>
      </c>
      <c r="U11" s="290"/>
      <c r="V11" s="172">
        <v>0</v>
      </c>
    </row>
    <row r="12" spans="1:22" s="158" customFormat="1">
      <c r="A12" s="169">
        <v>6</v>
      </c>
      <c r="B12" s="1" t="s">
        <v>99</v>
      </c>
      <c r="C12" s="170"/>
      <c r="D12" s="157"/>
      <c r="E12" s="157"/>
      <c r="F12" s="157"/>
      <c r="G12" s="157"/>
      <c r="H12" s="157"/>
      <c r="I12" s="157"/>
      <c r="J12" s="157"/>
      <c r="K12" s="157"/>
      <c r="L12" s="171"/>
      <c r="M12" s="170"/>
      <c r="N12" s="157"/>
      <c r="O12" s="157"/>
      <c r="P12" s="157"/>
      <c r="Q12" s="157"/>
      <c r="R12" s="157"/>
      <c r="S12" s="171"/>
      <c r="T12" s="290">
        <v>0</v>
      </c>
      <c r="U12" s="290"/>
      <c r="V12" s="172">
        <v>0</v>
      </c>
    </row>
    <row r="13" spans="1:22" s="158" customFormat="1">
      <c r="A13" s="169">
        <v>7</v>
      </c>
      <c r="B13" s="1" t="s">
        <v>100</v>
      </c>
      <c r="C13" s="170"/>
      <c r="D13" s="157">
        <v>1690961.8910000003</v>
      </c>
      <c r="E13" s="157"/>
      <c r="F13" s="157"/>
      <c r="G13" s="157"/>
      <c r="H13" s="157"/>
      <c r="I13" s="157"/>
      <c r="J13" s="157"/>
      <c r="K13" s="157"/>
      <c r="L13" s="171"/>
      <c r="M13" s="170"/>
      <c r="N13" s="157"/>
      <c r="O13" s="157">
        <v>79996710.021699995</v>
      </c>
      <c r="P13" s="157"/>
      <c r="Q13" s="157"/>
      <c r="R13" s="157"/>
      <c r="S13" s="171"/>
      <c r="T13" s="290">
        <v>80440318.928399995</v>
      </c>
      <c r="U13" s="290">
        <v>1247352.9843000001</v>
      </c>
      <c r="V13" s="172">
        <v>81687671.912699997</v>
      </c>
    </row>
    <row r="14" spans="1:22" s="158" customFormat="1">
      <c r="A14" s="169">
        <v>8</v>
      </c>
      <c r="B14" s="1" t="s">
        <v>101</v>
      </c>
      <c r="C14" s="170"/>
      <c r="D14" s="157">
        <v>109158.5457</v>
      </c>
      <c r="E14" s="157"/>
      <c r="F14" s="157"/>
      <c r="G14" s="157"/>
      <c r="H14" s="157"/>
      <c r="I14" s="157"/>
      <c r="J14" s="157"/>
      <c r="K14" s="157"/>
      <c r="L14" s="171"/>
      <c r="M14" s="170"/>
      <c r="N14" s="157"/>
      <c r="O14" s="157">
        <v>7382412.5652999999</v>
      </c>
      <c r="P14" s="157"/>
      <c r="Q14" s="157"/>
      <c r="R14" s="157"/>
      <c r="S14" s="171"/>
      <c r="T14" s="290">
        <v>7491571.1109999996</v>
      </c>
      <c r="U14" s="290"/>
      <c r="V14" s="172">
        <v>7491571.1109999996</v>
      </c>
    </row>
    <row r="15" spans="1:22" s="158" customFormat="1">
      <c r="A15" s="169">
        <v>9</v>
      </c>
      <c r="B15" s="1" t="s">
        <v>102</v>
      </c>
      <c r="C15" s="170"/>
      <c r="D15" s="157">
        <v>0</v>
      </c>
      <c r="E15" s="157"/>
      <c r="F15" s="157"/>
      <c r="G15" s="157"/>
      <c r="H15" s="157"/>
      <c r="I15" s="157"/>
      <c r="J15" s="157"/>
      <c r="K15" s="157"/>
      <c r="L15" s="171"/>
      <c r="M15" s="170"/>
      <c r="N15" s="157"/>
      <c r="O15" s="157">
        <v>0</v>
      </c>
      <c r="P15" s="157"/>
      <c r="Q15" s="157"/>
      <c r="R15" s="157"/>
      <c r="S15" s="171"/>
      <c r="T15" s="290">
        <v>0</v>
      </c>
      <c r="U15" s="290"/>
      <c r="V15" s="172">
        <v>0</v>
      </c>
    </row>
    <row r="16" spans="1:22" s="158" customFormat="1">
      <c r="A16" s="169">
        <v>10</v>
      </c>
      <c r="B16" s="1" t="s">
        <v>103</v>
      </c>
      <c r="C16" s="170"/>
      <c r="D16" s="157">
        <v>0</v>
      </c>
      <c r="E16" s="157"/>
      <c r="F16" s="157"/>
      <c r="G16" s="157"/>
      <c r="H16" s="157"/>
      <c r="I16" s="157"/>
      <c r="J16" s="157"/>
      <c r="K16" s="157"/>
      <c r="L16" s="171"/>
      <c r="M16" s="170"/>
      <c r="N16" s="157"/>
      <c r="O16" s="157">
        <v>235544.02</v>
      </c>
      <c r="P16" s="157"/>
      <c r="Q16" s="157"/>
      <c r="R16" s="157"/>
      <c r="S16" s="171"/>
      <c r="T16" s="290">
        <v>235544.02</v>
      </c>
      <c r="U16" s="290"/>
      <c r="V16" s="172">
        <v>235544.02</v>
      </c>
    </row>
    <row r="17" spans="1:22" s="158" customFormat="1">
      <c r="A17" s="169">
        <v>11</v>
      </c>
      <c r="B17" s="1" t="s">
        <v>104</v>
      </c>
      <c r="C17" s="170"/>
      <c r="D17" s="157">
        <v>618573.50249999994</v>
      </c>
      <c r="E17" s="157"/>
      <c r="F17" s="157"/>
      <c r="G17" s="157"/>
      <c r="H17" s="157"/>
      <c r="I17" s="157"/>
      <c r="J17" s="157"/>
      <c r="K17" s="157"/>
      <c r="L17" s="171"/>
      <c r="M17" s="170"/>
      <c r="N17" s="157"/>
      <c r="O17" s="157">
        <v>12733.138300000001</v>
      </c>
      <c r="P17" s="157"/>
      <c r="Q17" s="157"/>
      <c r="R17" s="157"/>
      <c r="S17" s="171"/>
      <c r="T17" s="290">
        <v>631306.64079999994</v>
      </c>
      <c r="U17" s="290"/>
      <c r="V17" s="172">
        <v>631306.64079999994</v>
      </c>
    </row>
    <row r="18" spans="1:22" s="158" customFormat="1">
      <c r="A18" s="169">
        <v>12</v>
      </c>
      <c r="B18" s="1" t="s">
        <v>105</v>
      </c>
      <c r="C18" s="170"/>
      <c r="D18" s="157"/>
      <c r="E18" s="157"/>
      <c r="F18" s="157"/>
      <c r="G18" s="157"/>
      <c r="H18" s="157"/>
      <c r="I18" s="157"/>
      <c r="J18" s="157"/>
      <c r="K18" s="157"/>
      <c r="L18" s="171"/>
      <c r="M18" s="170"/>
      <c r="N18" s="157"/>
      <c r="O18" s="157"/>
      <c r="P18" s="157"/>
      <c r="Q18" s="157"/>
      <c r="R18" s="157"/>
      <c r="S18" s="171"/>
      <c r="T18" s="290">
        <v>0</v>
      </c>
      <c r="U18" s="290"/>
      <c r="V18" s="172">
        <v>0</v>
      </c>
    </row>
    <row r="19" spans="1:22" s="158" customFormat="1">
      <c r="A19" s="169">
        <v>13</v>
      </c>
      <c r="B19" s="1" t="s">
        <v>106</v>
      </c>
      <c r="C19" s="170"/>
      <c r="D19" s="157"/>
      <c r="E19" s="157"/>
      <c r="F19" s="157"/>
      <c r="G19" s="157"/>
      <c r="H19" s="157"/>
      <c r="I19" s="157"/>
      <c r="J19" s="157"/>
      <c r="K19" s="157"/>
      <c r="L19" s="171"/>
      <c r="M19" s="170"/>
      <c r="N19" s="157"/>
      <c r="O19" s="157"/>
      <c r="P19" s="157"/>
      <c r="Q19" s="157"/>
      <c r="R19" s="157"/>
      <c r="S19" s="171"/>
      <c r="T19" s="290">
        <v>0</v>
      </c>
      <c r="U19" s="290"/>
      <c r="V19" s="172">
        <v>0</v>
      </c>
    </row>
    <row r="20" spans="1:22" s="158" customFormat="1">
      <c r="A20" s="169">
        <v>14</v>
      </c>
      <c r="B20" s="1" t="s">
        <v>107</v>
      </c>
      <c r="C20" s="170">
        <v>0</v>
      </c>
      <c r="D20" s="157">
        <v>0</v>
      </c>
      <c r="E20" s="157">
        <v>0</v>
      </c>
      <c r="F20" s="157">
        <v>0</v>
      </c>
      <c r="G20" s="157">
        <v>0</v>
      </c>
      <c r="H20" s="157">
        <v>0</v>
      </c>
      <c r="I20" s="157">
        <v>0</v>
      </c>
      <c r="J20" s="157">
        <v>0</v>
      </c>
      <c r="K20" s="157">
        <v>0</v>
      </c>
      <c r="L20" s="171">
        <v>0</v>
      </c>
      <c r="M20" s="170">
        <v>0</v>
      </c>
      <c r="N20" s="157">
        <v>0</v>
      </c>
      <c r="O20" s="157">
        <v>0</v>
      </c>
      <c r="P20" s="157">
        <v>0</v>
      </c>
      <c r="Q20" s="157">
        <v>0</v>
      </c>
      <c r="R20" s="157">
        <v>0</v>
      </c>
      <c r="S20" s="171">
        <v>0</v>
      </c>
      <c r="T20" s="290">
        <v>0</v>
      </c>
      <c r="U20" s="290"/>
      <c r="V20" s="172">
        <v>0</v>
      </c>
    </row>
    <row r="21" spans="1:22" ht="13.5" thickBot="1">
      <c r="A21" s="159"/>
      <c r="B21" s="173" t="s">
        <v>108</v>
      </c>
      <c r="C21" s="174">
        <v>0</v>
      </c>
      <c r="D21" s="161">
        <v>2418693.9391999999</v>
      </c>
      <c r="E21" s="161">
        <v>0</v>
      </c>
      <c r="F21" s="161">
        <v>0</v>
      </c>
      <c r="G21" s="161">
        <v>0</v>
      </c>
      <c r="H21" s="161">
        <v>0</v>
      </c>
      <c r="I21" s="161">
        <v>0</v>
      </c>
      <c r="J21" s="161">
        <v>0</v>
      </c>
      <c r="K21" s="161">
        <v>0</v>
      </c>
      <c r="L21" s="175">
        <v>0</v>
      </c>
      <c r="M21" s="174">
        <v>0</v>
      </c>
      <c r="N21" s="161">
        <v>0</v>
      </c>
      <c r="O21" s="161">
        <v>218166899.74530002</v>
      </c>
      <c r="P21" s="161">
        <v>0</v>
      </c>
      <c r="Q21" s="161">
        <v>0</v>
      </c>
      <c r="R21" s="161">
        <v>0</v>
      </c>
      <c r="S21" s="175">
        <v>0</v>
      </c>
      <c r="T21" s="175">
        <v>219338240.70020002</v>
      </c>
      <c r="U21" s="175">
        <v>1247352.9843000001</v>
      </c>
      <c r="V21" s="176">
        <v>220585593.68450001</v>
      </c>
    </row>
    <row r="24" spans="1:22">
      <c r="A24" s="7"/>
      <c r="B24" s="7"/>
      <c r="C24" s="66"/>
      <c r="D24" s="66"/>
      <c r="E24" s="66"/>
    </row>
    <row r="25" spans="1:22">
      <c r="A25" s="177"/>
      <c r="B25" s="177"/>
      <c r="C25" s="7"/>
      <c r="D25" s="66"/>
      <c r="E25" s="66"/>
    </row>
    <row r="26" spans="1:22">
      <c r="A26" s="177"/>
      <c r="B26" s="67"/>
      <c r="C26" s="7"/>
      <c r="D26" s="66"/>
      <c r="E26" s="66"/>
    </row>
    <row r="27" spans="1:22">
      <c r="A27" s="177"/>
      <c r="B27" s="177"/>
      <c r="C27" s="7"/>
      <c r="D27" s="66"/>
      <c r="E27" s="66"/>
    </row>
    <row r="28" spans="1:22">
      <c r="A28" s="177"/>
      <c r="B28" s="67"/>
      <c r="C28" s="7"/>
      <c r="D28" s="66"/>
      <c r="E28" s="66"/>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F31" sqref="F31"/>
    </sheetView>
  </sheetViews>
  <sheetFormatPr defaultColWidth="9.140625" defaultRowHeight="12.75"/>
  <cols>
    <col min="1" max="1" width="10.5703125" style="4" bestFit="1" customWidth="1"/>
    <col min="2" max="2" width="101.85546875" style="4" customWidth="1"/>
    <col min="3" max="3" width="13.7109375" style="291" customWidth="1"/>
    <col min="4" max="4" width="14.85546875" style="291" bestFit="1" customWidth="1"/>
    <col min="5" max="5" width="17.7109375" style="291" customWidth="1"/>
    <col min="6" max="6" width="15.85546875" style="291" customWidth="1"/>
    <col min="7" max="7" width="17.42578125" style="291" customWidth="1"/>
    <col min="8" max="8" width="15.28515625" style="291" customWidth="1"/>
    <col min="9" max="16384" width="9.140625" style="38"/>
  </cols>
  <sheetData>
    <row r="1" spans="1:9">
      <c r="A1" s="2" t="s">
        <v>30</v>
      </c>
      <c r="B1" s="4" t="str">
        <f>'Info '!C2</f>
        <v>JSC ProCredit Bank</v>
      </c>
      <c r="C1" s="3">
        <f>'Info '!D2</f>
        <v>0</v>
      </c>
    </row>
    <row r="2" spans="1:9">
      <c r="A2" s="2" t="s">
        <v>31</v>
      </c>
      <c r="B2" s="450">
        <f>'1. key ratios '!B2</f>
        <v>44834</v>
      </c>
      <c r="C2" s="449">
        <v>44286</v>
      </c>
    </row>
    <row r="4" spans="1:9" ht="13.5" thickBot="1">
      <c r="A4" s="2" t="s">
        <v>252</v>
      </c>
      <c r="B4" s="162" t="s">
        <v>375</v>
      </c>
    </row>
    <row r="5" spans="1:9">
      <c r="A5" s="163"/>
      <c r="B5" s="178"/>
      <c r="C5" s="292" t="s">
        <v>0</v>
      </c>
      <c r="D5" s="292" t="s">
        <v>1</v>
      </c>
      <c r="E5" s="292" t="s">
        <v>2</v>
      </c>
      <c r="F5" s="292" t="s">
        <v>3</v>
      </c>
      <c r="G5" s="293" t="s">
        <v>4</v>
      </c>
      <c r="H5" s="294" t="s">
        <v>5</v>
      </c>
      <c r="I5" s="179"/>
    </row>
    <row r="6" spans="1:9" s="179" customFormat="1" ht="12.75" customHeight="1">
      <c r="A6" s="180"/>
      <c r="B6" s="709" t="s">
        <v>251</v>
      </c>
      <c r="C6" s="711" t="s">
        <v>367</v>
      </c>
      <c r="D6" s="713" t="s">
        <v>366</v>
      </c>
      <c r="E6" s="714"/>
      <c r="F6" s="711" t="s">
        <v>371</v>
      </c>
      <c r="G6" s="711" t="s">
        <v>372</v>
      </c>
      <c r="H6" s="707" t="s">
        <v>370</v>
      </c>
    </row>
    <row r="7" spans="1:9" ht="38.25">
      <c r="A7" s="182"/>
      <c r="B7" s="710"/>
      <c r="C7" s="712"/>
      <c r="D7" s="295" t="s">
        <v>369</v>
      </c>
      <c r="E7" s="295" t="s">
        <v>368</v>
      </c>
      <c r="F7" s="712"/>
      <c r="G7" s="712"/>
      <c r="H7" s="708"/>
      <c r="I7" s="179"/>
    </row>
    <row r="8" spans="1:9">
      <c r="A8" s="180">
        <v>1</v>
      </c>
      <c r="B8" s="1" t="s">
        <v>95</v>
      </c>
      <c r="C8" s="296">
        <v>336478517.14820004</v>
      </c>
      <c r="D8" s="297"/>
      <c r="E8" s="296"/>
      <c r="F8" s="296">
        <v>204789704.38820001</v>
      </c>
      <c r="G8" s="298">
        <v>74250204.3882</v>
      </c>
      <c r="H8" s="300">
        <v>0.22066848432851635</v>
      </c>
    </row>
    <row r="9" spans="1:9" ht="15" customHeight="1">
      <c r="A9" s="180">
        <v>2</v>
      </c>
      <c r="B9" s="1" t="s">
        <v>96</v>
      </c>
      <c r="C9" s="296">
        <v>0</v>
      </c>
      <c r="D9" s="297"/>
      <c r="E9" s="296"/>
      <c r="F9" s="296">
        <v>0</v>
      </c>
      <c r="G9" s="298">
        <v>0</v>
      </c>
      <c r="H9" s="300"/>
    </row>
    <row r="10" spans="1:9">
      <c r="A10" s="180">
        <v>3</v>
      </c>
      <c r="B10" s="1" t="s">
        <v>269</v>
      </c>
      <c r="C10" s="296">
        <v>0</v>
      </c>
      <c r="D10" s="297"/>
      <c r="E10" s="296"/>
      <c r="F10" s="296">
        <v>0</v>
      </c>
      <c r="G10" s="298">
        <v>0</v>
      </c>
      <c r="H10" s="300"/>
    </row>
    <row r="11" spans="1:9">
      <c r="A11" s="180">
        <v>4</v>
      </c>
      <c r="B11" s="1" t="s">
        <v>97</v>
      </c>
      <c r="C11" s="296">
        <v>0</v>
      </c>
      <c r="D11" s="297"/>
      <c r="E11" s="296"/>
      <c r="F11" s="296">
        <v>0</v>
      </c>
      <c r="G11" s="298">
        <v>0</v>
      </c>
      <c r="H11" s="300"/>
    </row>
    <row r="12" spans="1:9">
      <c r="A12" s="180">
        <v>5</v>
      </c>
      <c r="B12" s="1" t="s">
        <v>98</v>
      </c>
      <c r="C12" s="296">
        <v>0</v>
      </c>
      <c r="D12" s="297"/>
      <c r="E12" s="296"/>
      <c r="F12" s="296">
        <v>0</v>
      </c>
      <c r="G12" s="298">
        <v>0</v>
      </c>
      <c r="H12" s="300"/>
    </row>
    <row r="13" spans="1:9">
      <c r="A13" s="180">
        <v>6</v>
      </c>
      <c r="B13" s="1" t="s">
        <v>99</v>
      </c>
      <c r="C13" s="296">
        <v>118251448.4656</v>
      </c>
      <c r="D13" s="297"/>
      <c r="E13" s="296"/>
      <c r="F13" s="296">
        <v>26849147.474649999</v>
      </c>
      <c r="G13" s="298">
        <v>26849147.474649999</v>
      </c>
      <c r="H13" s="300">
        <v>0.2270513200729255</v>
      </c>
    </row>
    <row r="14" spans="1:9">
      <c r="A14" s="180">
        <v>7</v>
      </c>
      <c r="B14" s="1" t="s">
        <v>100</v>
      </c>
      <c r="C14" s="296">
        <v>760031135.18929994</v>
      </c>
      <c r="D14" s="297">
        <v>139328401.54629999</v>
      </c>
      <c r="E14" s="296">
        <v>70973167.170870006</v>
      </c>
      <c r="F14" s="296">
        <v>831004302.36016989</v>
      </c>
      <c r="G14" s="298">
        <v>749316630.44746995</v>
      </c>
      <c r="H14" s="300">
        <v>0.90170006138272041</v>
      </c>
    </row>
    <row r="15" spans="1:9">
      <c r="A15" s="180">
        <v>8</v>
      </c>
      <c r="B15" s="1" t="s">
        <v>101</v>
      </c>
      <c r="C15" s="296">
        <v>355717733.46420002</v>
      </c>
      <c r="D15" s="297"/>
      <c r="E15" s="296"/>
      <c r="F15" s="296">
        <v>266788300.09815001</v>
      </c>
      <c r="G15" s="298">
        <v>259296728.98715001</v>
      </c>
      <c r="H15" s="300">
        <v>0.72893956245014146</v>
      </c>
    </row>
    <row r="16" spans="1:9">
      <c r="A16" s="180">
        <v>9</v>
      </c>
      <c r="B16" s="1" t="s">
        <v>102</v>
      </c>
      <c r="C16" s="296">
        <v>0</v>
      </c>
      <c r="D16" s="297"/>
      <c r="E16" s="296"/>
      <c r="F16" s="296">
        <v>0</v>
      </c>
      <c r="G16" s="298">
        <v>0</v>
      </c>
      <c r="H16" s="300"/>
    </row>
    <row r="17" spans="1:8">
      <c r="A17" s="180">
        <v>10</v>
      </c>
      <c r="B17" s="1" t="s">
        <v>103</v>
      </c>
      <c r="C17" s="296">
        <v>8844443.1286000013</v>
      </c>
      <c r="D17" s="297"/>
      <c r="E17" s="296"/>
      <c r="F17" s="296">
        <v>8844443.1286000013</v>
      </c>
      <c r="G17" s="298">
        <v>8608899.1086000018</v>
      </c>
      <c r="H17" s="300">
        <v>0.97336813448001847</v>
      </c>
    </row>
    <row r="18" spans="1:8">
      <c r="A18" s="180">
        <v>11</v>
      </c>
      <c r="B18" s="1" t="s">
        <v>104</v>
      </c>
      <c r="C18" s="296">
        <v>35057527.720899999</v>
      </c>
      <c r="D18" s="297"/>
      <c r="E18" s="296"/>
      <c r="F18" s="296">
        <v>56994247.451350003</v>
      </c>
      <c r="G18" s="298">
        <v>56362940.810550004</v>
      </c>
      <c r="H18" s="300">
        <v>1.6077271979720495</v>
      </c>
    </row>
    <row r="19" spans="1:8">
      <c r="A19" s="180">
        <v>12</v>
      </c>
      <c r="B19" s="1" t="s">
        <v>105</v>
      </c>
      <c r="C19" s="296">
        <v>0</v>
      </c>
      <c r="D19" s="297"/>
      <c r="E19" s="296"/>
      <c r="F19" s="296">
        <v>0</v>
      </c>
      <c r="G19" s="298">
        <v>0</v>
      </c>
      <c r="H19" s="300"/>
    </row>
    <row r="20" spans="1:8">
      <c r="A20" s="180">
        <v>13</v>
      </c>
      <c r="B20" s="1" t="s">
        <v>246</v>
      </c>
      <c r="C20" s="296">
        <v>0</v>
      </c>
      <c r="D20" s="297"/>
      <c r="E20" s="296"/>
      <c r="F20" s="296">
        <v>0</v>
      </c>
      <c r="G20" s="298">
        <v>0</v>
      </c>
      <c r="H20" s="300"/>
    </row>
    <row r="21" spans="1:8">
      <c r="A21" s="180">
        <v>14</v>
      </c>
      <c r="B21" s="1" t="s">
        <v>107</v>
      </c>
      <c r="C21" s="296">
        <v>103397120.49700001</v>
      </c>
      <c r="D21" s="297"/>
      <c r="E21" s="296"/>
      <c r="F21" s="296">
        <v>65624084.247000001</v>
      </c>
      <c r="G21" s="298">
        <v>65624084.247000001</v>
      </c>
      <c r="H21" s="300">
        <v>0.63467999816207687</v>
      </c>
    </row>
    <row r="22" spans="1:8" ht="13.5" thickBot="1">
      <c r="A22" s="183"/>
      <c r="B22" s="184" t="s">
        <v>108</v>
      </c>
      <c r="C22" s="299">
        <v>1717777925.6138003</v>
      </c>
      <c r="D22" s="299">
        <v>139328401.54629999</v>
      </c>
      <c r="E22" s="299">
        <v>70973167.170870006</v>
      </c>
      <c r="F22" s="299">
        <v>1460894229.1481199</v>
      </c>
      <c r="G22" s="299">
        <v>1240308635.4636197</v>
      </c>
      <c r="H22" s="301">
        <v>0.6933936423388829</v>
      </c>
    </row>
  </sheetData>
  <mergeCells count="6">
    <mergeCell ref="H6:H7"/>
    <mergeCell ref="B6:B7"/>
    <mergeCell ref="C6:C7"/>
    <mergeCell ref="D6:E6"/>
    <mergeCell ref="F6:F7"/>
    <mergeCell ref="G6:G7"/>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E29" sqref="E29"/>
    </sheetView>
  </sheetViews>
  <sheetFormatPr defaultColWidth="9.140625" defaultRowHeight="12.75"/>
  <cols>
    <col min="1" max="1" width="10.5703125" style="291" bestFit="1" customWidth="1"/>
    <col min="2" max="2" width="104.140625" style="291" customWidth="1"/>
    <col min="3" max="3" width="12.7109375" style="291" customWidth="1"/>
    <col min="4" max="5" width="13.5703125" style="291" bestFit="1" customWidth="1"/>
    <col min="6" max="11" width="12.7109375" style="291" customWidth="1"/>
    <col min="12" max="16384" width="9.140625" style="291"/>
  </cols>
  <sheetData>
    <row r="1" spans="1:11">
      <c r="A1" s="291" t="s">
        <v>30</v>
      </c>
      <c r="B1" s="3" t="str">
        <f>'Info '!C2</f>
        <v>JSC ProCredit Bank</v>
      </c>
    </row>
    <row r="2" spans="1:11">
      <c r="A2" s="291" t="s">
        <v>31</v>
      </c>
      <c r="B2" s="449">
        <f>'1. key ratios '!B2</f>
        <v>44834</v>
      </c>
      <c r="C2" s="314"/>
      <c r="D2" s="314"/>
    </row>
    <row r="3" spans="1:11">
      <c r="B3" s="314"/>
      <c r="C3" s="314"/>
      <c r="D3" s="314"/>
    </row>
    <row r="4" spans="1:11" ht="13.5" thickBot="1">
      <c r="A4" s="291" t="s">
        <v>759</v>
      </c>
      <c r="B4" s="344" t="s">
        <v>376</v>
      </c>
      <c r="C4" s="314"/>
      <c r="D4" s="314"/>
    </row>
    <row r="5" spans="1:11" ht="30" customHeight="1">
      <c r="A5" s="715"/>
      <c r="B5" s="716"/>
      <c r="C5" s="717" t="s">
        <v>428</v>
      </c>
      <c r="D5" s="717"/>
      <c r="E5" s="717"/>
      <c r="F5" s="717" t="s">
        <v>429</v>
      </c>
      <c r="G5" s="717"/>
      <c r="H5" s="717"/>
      <c r="I5" s="717" t="s">
        <v>430</v>
      </c>
      <c r="J5" s="717"/>
      <c r="K5" s="718"/>
    </row>
    <row r="6" spans="1:11">
      <c r="A6" s="315"/>
      <c r="B6" s="316"/>
      <c r="C6" s="45" t="s">
        <v>69</v>
      </c>
      <c r="D6" s="45" t="s">
        <v>70</v>
      </c>
      <c r="E6" s="45" t="s">
        <v>71</v>
      </c>
      <c r="F6" s="45" t="s">
        <v>69</v>
      </c>
      <c r="G6" s="45" t="s">
        <v>70</v>
      </c>
      <c r="H6" s="45" t="s">
        <v>71</v>
      </c>
      <c r="I6" s="45" t="s">
        <v>69</v>
      </c>
      <c r="J6" s="45" t="s">
        <v>70</v>
      </c>
      <c r="K6" s="45" t="s">
        <v>71</v>
      </c>
    </row>
    <row r="7" spans="1:11">
      <c r="A7" s="317" t="s">
        <v>379</v>
      </c>
      <c r="B7" s="318"/>
      <c r="C7" s="318"/>
      <c r="D7" s="318"/>
      <c r="E7" s="318"/>
      <c r="F7" s="318"/>
      <c r="G7" s="318"/>
      <c r="H7" s="318"/>
      <c r="I7" s="318"/>
      <c r="J7" s="318"/>
      <c r="K7" s="319"/>
    </row>
    <row r="8" spans="1:11">
      <c r="A8" s="320">
        <v>1</v>
      </c>
      <c r="B8" s="321" t="s">
        <v>377</v>
      </c>
      <c r="C8" s="573"/>
      <c r="D8" s="573"/>
      <c r="E8" s="573"/>
      <c r="F8" s="574">
        <v>151663519.98774728</v>
      </c>
      <c r="G8" s="574">
        <v>314163767.45590109</v>
      </c>
      <c r="H8" s="574">
        <v>465827287.44364834</v>
      </c>
      <c r="I8" s="574">
        <v>150139027.50999999</v>
      </c>
      <c r="J8" s="574">
        <v>222907078.74259996</v>
      </c>
      <c r="K8" s="575">
        <v>373046106.25259995</v>
      </c>
    </row>
    <row r="9" spans="1:11">
      <c r="A9" s="317" t="s">
        <v>380</v>
      </c>
      <c r="B9" s="318"/>
      <c r="C9" s="576"/>
      <c r="D9" s="576"/>
      <c r="E9" s="576"/>
      <c r="F9" s="576"/>
      <c r="G9" s="576"/>
      <c r="H9" s="576"/>
      <c r="I9" s="576"/>
      <c r="J9" s="576"/>
      <c r="K9" s="577"/>
    </row>
    <row r="10" spans="1:11">
      <c r="A10" s="322">
        <v>2</v>
      </c>
      <c r="B10" s="323" t="s">
        <v>388</v>
      </c>
      <c r="C10" s="578">
        <v>42920397.191516481</v>
      </c>
      <c r="D10" s="579">
        <v>394823312.60486931</v>
      </c>
      <c r="E10" s="579">
        <v>437743709.79638577</v>
      </c>
      <c r="F10" s="579">
        <v>7492468.0606208788</v>
      </c>
      <c r="G10" s="579">
        <v>71782887.885034457</v>
      </c>
      <c r="H10" s="579">
        <v>79275355.945655331</v>
      </c>
      <c r="I10" s="579">
        <v>1815611.9435000003</v>
      </c>
      <c r="J10" s="579">
        <v>16631391.318950001</v>
      </c>
      <c r="K10" s="580">
        <v>18447003.262450002</v>
      </c>
    </row>
    <row r="11" spans="1:11">
      <c r="A11" s="322">
        <v>3</v>
      </c>
      <c r="B11" s="323" t="s">
        <v>382</v>
      </c>
      <c r="C11" s="578">
        <v>220878624.88395607</v>
      </c>
      <c r="D11" s="579">
        <v>730065337.28901529</v>
      </c>
      <c r="E11" s="579">
        <v>950943962.17297137</v>
      </c>
      <c r="F11" s="579">
        <v>56465941.997976325</v>
      </c>
      <c r="G11" s="579">
        <v>92721727.283904269</v>
      </c>
      <c r="H11" s="579">
        <v>149187669.28188059</v>
      </c>
      <c r="I11" s="579">
        <v>49406519.677645005</v>
      </c>
      <c r="J11" s="579">
        <v>79516330.971859992</v>
      </c>
      <c r="K11" s="580">
        <v>128922850.64950499</v>
      </c>
    </row>
    <row r="12" spans="1:11">
      <c r="A12" s="322">
        <v>4</v>
      </c>
      <c r="B12" s="323" t="s">
        <v>383</v>
      </c>
      <c r="C12" s="578">
        <v>0</v>
      </c>
      <c r="D12" s="579">
        <v>0</v>
      </c>
      <c r="E12" s="579">
        <v>0</v>
      </c>
      <c r="F12" s="579">
        <v>0</v>
      </c>
      <c r="G12" s="579">
        <v>0</v>
      </c>
      <c r="H12" s="579">
        <v>0</v>
      </c>
      <c r="I12" s="579">
        <v>0</v>
      </c>
      <c r="J12" s="579">
        <v>0</v>
      </c>
      <c r="K12" s="580">
        <v>0</v>
      </c>
    </row>
    <row r="13" spans="1:11">
      <c r="A13" s="322">
        <v>5</v>
      </c>
      <c r="B13" s="323" t="s">
        <v>391</v>
      </c>
      <c r="C13" s="578">
        <v>83363214.023846179</v>
      </c>
      <c r="D13" s="579">
        <v>71456185.815186441</v>
      </c>
      <c r="E13" s="579">
        <v>154819399.83903262</v>
      </c>
      <c r="F13" s="579">
        <v>15002536.537132418</v>
      </c>
      <c r="G13" s="579">
        <v>18295026.352286369</v>
      </c>
      <c r="H13" s="579">
        <v>33297562.889418788</v>
      </c>
      <c r="I13" s="579">
        <v>5317165.8425000003</v>
      </c>
      <c r="J13" s="579">
        <v>5423443.0973000005</v>
      </c>
      <c r="K13" s="580">
        <v>10740608.939800002</v>
      </c>
    </row>
    <row r="14" spans="1:11">
      <c r="A14" s="322">
        <v>6</v>
      </c>
      <c r="B14" s="323" t="s">
        <v>423</v>
      </c>
      <c r="C14" s="578"/>
      <c r="D14" s="579"/>
      <c r="E14" s="579">
        <v>0</v>
      </c>
      <c r="F14" s="579"/>
      <c r="G14" s="579"/>
      <c r="H14" s="579">
        <v>0</v>
      </c>
      <c r="I14" s="579"/>
      <c r="J14" s="579"/>
      <c r="K14" s="580">
        <v>0</v>
      </c>
    </row>
    <row r="15" spans="1:11">
      <c r="A15" s="322">
        <v>7</v>
      </c>
      <c r="B15" s="323" t="s">
        <v>424</v>
      </c>
      <c r="C15" s="578">
        <v>16576245.491428571</v>
      </c>
      <c r="D15" s="579">
        <v>16195971.403436264</v>
      </c>
      <c r="E15" s="579">
        <v>32772216.894864835</v>
      </c>
      <c r="F15" s="579">
        <v>4528021.908021979</v>
      </c>
      <c r="G15" s="579">
        <v>9083282.9735164829</v>
      </c>
      <c r="H15" s="579">
        <v>13611304.881538462</v>
      </c>
      <c r="I15" s="579">
        <v>2700247.62</v>
      </c>
      <c r="J15" s="579">
        <v>10978195.08</v>
      </c>
      <c r="K15" s="580">
        <v>13678442.699999999</v>
      </c>
    </row>
    <row r="16" spans="1:11">
      <c r="A16" s="322">
        <v>8</v>
      </c>
      <c r="B16" s="324" t="s">
        <v>384</v>
      </c>
      <c r="C16" s="578">
        <v>363738481.5907473</v>
      </c>
      <c r="D16" s="579">
        <v>1212540807.1125073</v>
      </c>
      <c r="E16" s="579">
        <v>1576279288.7032547</v>
      </c>
      <c r="F16" s="579">
        <v>83488968.503751606</v>
      </c>
      <c r="G16" s="579">
        <v>191882924.49474159</v>
      </c>
      <c r="H16" s="579">
        <v>275371892.99849313</v>
      </c>
      <c r="I16" s="579">
        <v>59239545.083645001</v>
      </c>
      <c r="J16" s="579">
        <v>112549360.46810998</v>
      </c>
      <c r="K16" s="580">
        <v>171788905.55175498</v>
      </c>
    </row>
    <row r="17" spans="1:11">
      <c r="A17" s="317" t="s">
        <v>381</v>
      </c>
      <c r="B17" s="318"/>
      <c r="C17" s="576"/>
      <c r="D17" s="576"/>
      <c r="E17" s="576"/>
      <c r="F17" s="576"/>
      <c r="G17" s="576"/>
      <c r="H17" s="576"/>
      <c r="I17" s="576"/>
      <c r="J17" s="576"/>
      <c r="K17" s="577"/>
    </row>
    <row r="18" spans="1:11">
      <c r="A18" s="322">
        <v>9</v>
      </c>
      <c r="B18" s="323" t="s">
        <v>387</v>
      </c>
      <c r="C18" s="578">
        <v>0</v>
      </c>
      <c r="D18" s="579">
        <v>0</v>
      </c>
      <c r="E18" s="579">
        <v>0</v>
      </c>
      <c r="F18" s="579">
        <v>0</v>
      </c>
      <c r="G18" s="579">
        <v>0</v>
      </c>
      <c r="H18" s="579">
        <v>0</v>
      </c>
      <c r="I18" s="579">
        <v>0</v>
      </c>
      <c r="J18" s="579">
        <v>0</v>
      </c>
      <c r="K18" s="580">
        <v>0</v>
      </c>
    </row>
    <row r="19" spans="1:11">
      <c r="A19" s="322">
        <v>10</v>
      </c>
      <c r="B19" s="323" t="s">
        <v>425</v>
      </c>
      <c r="C19" s="578">
        <v>351200897.28023964</v>
      </c>
      <c r="D19" s="579">
        <v>852127835.8917079</v>
      </c>
      <c r="E19" s="579">
        <v>1203328733.1719475</v>
      </c>
      <c r="F19" s="579">
        <v>6111433.7001082422</v>
      </c>
      <c r="G19" s="579">
        <v>14814638.347723627</v>
      </c>
      <c r="H19" s="579">
        <v>20926072.047831871</v>
      </c>
      <c r="I19" s="579">
        <v>20777167.7841</v>
      </c>
      <c r="J19" s="579">
        <v>113502569.06150001</v>
      </c>
      <c r="K19" s="580">
        <v>134279736.84560001</v>
      </c>
    </row>
    <row r="20" spans="1:11">
      <c r="A20" s="322">
        <v>11</v>
      </c>
      <c r="B20" s="323" t="s">
        <v>386</v>
      </c>
      <c r="C20" s="578">
        <v>4674684.9537197845</v>
      </c>
      <c r="D20" s="579">
        <v>30009668.97371044</v>
      </c>
      <c r="E20" s="579">
        <v>34684353.927430227</v>
      </c>
      <c r="F20" s="579">
        <v>1321535.8376263736</v>
      </c>
      <c r="G20" s="579">
        <v>640236.78453241731</v>
      </c>
      <c r="H20" s="579">
        <v>1961772.6221587909</v>
      </c>
      <c r="I20" s="579">
        <v>486925.45150000002</v>
      </c>
      <c r="J20" s="579">
        <v>0</v>
      </c>
      <c r="K20" s="580">
        <v>486925.45150000002</v>
      </c>
    </row>
    <row r="21" spans="1:11" ht="13.5" thickBot="1">
      <c r="A21" s="325">
        <v>12</v>
      </c>
      <c r="B21" s="326" t="s">
        <v>385</v>
      </c>
      <c r="C21" s="581">
        <v>355875582.23395944</v>
      </c>
      <c r="D21" s="582">
        <v>882137504.86541831</v>
      </c>
      <c r="E21" s="581">
        <v>1238013087.0993776</v>
      </c>
      <c r="F21" s="582">
        <v>7432969.5377346156</v>
      </c>
      <c r="G21" s="582">
        <v>15454875.132256044</v>
      </c>
      <c r="H21" s="582">
        <v>22887844.669990662</v>
      </c>
      <c r="I21" s="582">
        <v>21264093.235599998</v>
      </c>
      <c r="J21" s="582">
        <v>113502569.06150001</v>
      </c>
      <c r="K21" s="583">
        <v>134766662.29710001</v>
      </c>
    </row>
    <row r="22" spans="1:11" ht="38.25" customHeight="1" thickBot="1">
      <c r="A22" s="327"/>
      <c r="B22" s="328"/>
      <c r="C22" s="328"/>
      <c r="D22" s="328"/>
      <c r="E22" s="328"/>
      <c r="F22" s="719" t="s">
        <v>427</v>
      </c>
      <c r="G22" s="717"/>
      <c r="H22" s="717"/>
      <c r="I22" s="719" t="s">
        <v>392</v>
      </c>
      <c r="J22" s="717"/>
      <c r="K22" s="718"/>
    </row>
    <row r="23" spans="1:11">
      <c r="A23" s="329">
        <v>13</v>
      </c>
      <c r="B23" s="330" t="s">
        <v>377</v>
      </c>
      <c r="C23" s="331"/>
      <c r="D23" s="331"/>
      <c r="E23" s="331"/>
      <c r="F23" s="332">
        <v>151663519.98774728</v>
      </c>
      <c r="G23" s="332">
        <v>314163767.45590109</v>
      </c>
      <c r="H23" s="332">
        <v>465827287.4436484</v>
      </c>
      <c r="I23" s="332">
        <v>150139027.50999999</v>
      </c>
      <c r="J23" s="332">
        <v>222907078.74259996</v>
      </c>
      <c r="K23" s="333">
        <v>373046106.25259995</v>
      </c>
    </row>
    <row r="24" spans="1:11" ht="13.5" thickBot="1">
      <c r="A24" s="334">
        <v>14</v>
      </c>
      <c r="B24" s="335" t="s">
        <v>389</v>
      </c>
      <c r="C24" s="336"/>
      <c r="D24" s="337"/>
      <c r="E24" s="338"/>
      <c r="F24" s="339">
        <v>76055998.966016993</v>
      </c>
      <c r="G24" s="339">
        <v>176428049.36248556</v>
      </c>
      <c r="H24" s="339">
        <v>252484048.32850254</v>
      </c>
      <c r="I24" s="339">
        <v>37975451.848044999</v>
      </c>
      <c r="J24" s="339">
        <v>28137340.117027499</v>
      </c>
      <c r="K24" s="340">
        <v>42947226.387938753</v>
      </c>
    </row>
    <row r="25" spans="1:11" ht="13.5" thickBot="1">
      <c r="A25" s="341">
        <v>15</v>
      </c>
      <c r="B25" s="342" t="s">
        <v>390</v>
      </c>
      <c r="C25" s="343"/>
      <c r="D25" s="343"/>
      <c r="E25" s="343"/>
      <c r="F25" s="584">
        <v>1.9941033192597064</v>
      </c>
      <c r="G25" s="584">
        <v>1.7806905908165795</v>
      </c>
      <c r="H25" s="584">
        <v>1.8449771006426858</v>
      </c>
      <c r="I25" s="584">
        <v>3.9535810689170048</v>
      </c>
      <c r="J25" s="584">
        <v>7.9221091196074447</v>
      </c>
      <c r="K25" s="585">
        <v>8.6861512984076139</v>
      </c>
    </row>
    <row r="27" spans="1:11" ht="25.5">
      <c r="B27" s="313" t="s">
        <v>426</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activeCell="B3" sqref="B3"/>
      <selection pane="topRight" activeCell="B3" sqref="B3"/>
      <selection pane="bottomLeft" activeCell="B3" sqref="B3"/>
      <selection pane="bottomRight" activeCell="D29" sqref="D29"/>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38"/>
  </cols>
  <sheetData>
    <row r="1" spans="1:14">
      <c r="A1" s="4" t="s">
        <v>30</v>
      </c>
      <c r="B1" s="3" t="str">
        <f>'Info '!C2</f>
        <v>JSC ProCredit Bank</v>
      </c>
    </row>
    <row r="2" spans="1:14" ht="14.25" customHeight="1">
      <c r="A2" s="4" t="s">
        <v>31</v>
      </c>
      <c r="B2" s="449">
        <f>'1. key ratios '!B2</f>
        <v>44834</v>
      </c>
    </row>
    <row r="3" spans="1:14" ht="14.25" customHeight="1"/>
    <row r="4" spans="1:14" ht="13.5" thickBot="1">
      <c r="A4" s="4" t="s">
        <v>264</v>
      </c>
      <c r="B4" s="254" t="s">
        <v>28</v>
      </c>
    </row>
    <row r="5" spans="1:14" s="190" customFormat="1">
      <c r="A5" s="186"/>
      <c r="B5" s="187"/>
      <c r="C5" s="188" t="s">
        <v>0</v>
      </c>
      <c r="D5" s="188" t="s">
        <v>1</v>
      </c>
      <c r="E5" s="188" t="s">
        <v>2</v>
      </c>
      <c r="F5" s="188" t="s">
        <v>3</v>
      </c>
      <c r="G5" s="188" t="s">
        <v>4</v>
      </c>
      <c r="H5" s="188" t="s">
        <v>5</v>
      </c>
      <c r="I5" s="188" t="s">
        <v>8</v>
      </c>
      <c r="J5" s="188" t="s">
        <v>9</v>
      </c>
      <c r="K5" s="188" t="s">
        <v>10</v>
      </c>
      <c r="L5" s="188" t="s">
        <v>11</v>
      </c>
      <c r="M5" s="188" t="s">
        <v>12</v>
      </c>
      <c r="N5" s="189" t="s">
        <v>13</v>
      </c>
    </row>
    <row r="6" spans="1:14" ht="25.5">
      <c r="A6" s="191"/>
      <c r="B6" s="192"/>
      <c r="C6" s="193" t="s">
        <v>263</v>
      </c>
      <c r="D6" s="194" t="s">
        <v>262</v>
      </c>
      <c r="E6" s="195" t="s">
        <v>261</v>
      </c>
      <c r="F6" s="196">
        <v>0</v>
      </c>
      <c r="G6" s="196">
        <v>0.2</v>
      </c>
      <c r="H6" s="196">
        <v>0.35</v>
      </c>
      <c r="I6" s="196">
        <v>0.5</v>
      </c>
      <c r="J6" s="196">
        <v>0.75</v>
      </c>
      <c r="K6" s="196">
        <v>1</v>
      </c>
      <c r="L6" s="196">
        <v>1.5</v>
      </c>
      <c r="M6" s="196">
        <v>2.5</v>
      </c>
      <c r="N6" s="253" t="s">
        <v>275</v>
      </c>
    </row>
    <row r="7" spans="1:14" ht="15">
      <c r="A7" s="197">
        <v>1</v>
      </c>
      <c r="B7" s="198" t="s">
        <v>260</v>
      </c>
      <c r="C7" s="199">
        <f>SUM(C8:C13)</f>
        <v>28352000</v>
      </c>
      <c r="D7" s="192"/>
      <c r="E7" s="200">
        <f t="shared" ref="E7:M7" si="0">SUM(E8:E13)</f>
        <v>567040</v>
      </c>
      <c r="F7" s="201">
        <f>SUM(F8:F13)</f>
        <v>0</v>
      </c>
      <c r="G7" s="201">
        <f t="shared" si="0"/>
        <v>567040</v>
      </c>
      <c r="H7" s="201">
        <f t="shared" si="0"/>
        <v>0</v>
      </c>
      <c r="I7" s="201">
        <f t="shared" si="0"/>
        <v>0</v>
      </c>
      <c r="J7" s="201">
        <f t="shared" si="0"/>
        <v>0</v>
      </c>
      <c r="K7" s="201">
        <f t="shared" si="0"/>
        <v>0</v>
      </c>
      <c r="L7" s="201">
        <f t="shared" si="0"/>
        <v>0</v>
      </c>
      <c r="M7" s="201">
        <f t="shared" si="0"/>
        <v>0</v>
      </c>
      <c r="N7" s="202">
        <f>SUM(N8:N13)</f>
        <v>113408</v>
      </c>
    </row>
    <row r="8" spans="1:14" ht="14.25">
      <c r="A8" s="197">
        <v>1.1000000000000001</v>
      </c>
      <c r="B8" s="203" t="s">
        <v>258</v>
      </c>
      <c r="C8" s="201">
        <v>28352000</v>
      </c>
      <c r="D8" s="204">
        <v>0.02</v>
      </c>
      <c r="E8" s="200">
        <f>C8*D8</f>
        <v>567040</v>
      </c>
      <c r="F8" s="201"/>
      <c r="G8" s="201">
        <v>567040</v>
      </c>
      <c r="H8" s="201"/>
      <c r="I8" s="201"/>
      <c r="J8" s="201"/>
      <c r="K8" s="201"/>
      <c r="L8" s="201"/>
      <c r="M8" s="201"/>
      <c r="N8" s="202">
        <f>SUMPRODUCT($F$6:$M$6,F8:M8)</f>
        <v>113408</v>
      </c>
    </row>
    <row r="9" spans="1:14" ht="14.25">
      <c r="A9" s="197">
        <v>1.2</v>
      </c>
      <c r="B9" s="203" t="s">
        <v>257</v>
      </c>
      <c r="C9" s="201">
        <v>0</v>
      </c>
      <c r="D9" s="204">
        <v>0.05</v>
      </c>
      <c r="E9" s="200">
        <f>C9*D9</f>
        <v>0</v>
      </c>
      <c r="F9" s="201"/>
      <c r="G9" s="201"/>
      <c r="H9" s="201"/>
      <c r="I9" s="201"/>
      <c r="J9" s="201"/>
      <c r="K9" s="201"/>
      <c r="L9" s="201"/>
      <c r="M9" s="201"/>
      <c r="N9" s="202">
        <f t="shared" ref="N9:N12" si="1">SUMPRODUCT($F$6:$M$6,F9:M9)</f>
        <v>0</v>
      </c>
    </row>
    <row r="10" spans="1:14" ht="14.25">
      <c r="A10" s="197">
        <v>1.3</v>
      </c>
      <c r="B10" s="203" t="s">
        <v>256</v>
      </c>
      <c r="C10" s="201">
        <v>0</v>
      </c>
      <c r="D10" s="204">
        <v>0.08</v>
      </c>
      <c r="E10" s="200">
        <f>C10*D10</f>
        <v>0</v>
      </c>
      <c r="F10" s="201"/>
      <c r="G10" s="201"/>
      <c r="H10" s="201"/>
      <c r="I10" s="201"/>
      <c r="J10" s="201"/>
      <c r="K10" s="201"/>
      <c r="L10" s="201"/>
      <c r="M10" s="201"/>
      <c r="N10" s="202">
        <f>SUMPRODUCT($F$6:$M$6,F10:M10)</f>
        <v>0</v>
      </c>
    </row>
    <row r="11" spans="1:14" ht="14.25">
      <c r="A11" s="197">
        <v>1.4</v>
      </c>
      <c r="B11" s="203" t="s">
        <v>255</v>
      </c>
      <c r="C11" s="201">
        <v>0</v>
      </c>
      <c r="D11" s="204">
        <v>0.11</v>
      </c>
      <c r="E11" s="200">
        <f>C11*D11</f>
        <v>0</v>
      </c>
      <c r="F11" s="201"/>
      <c r="G11" s="201"/>
      <c r="H11" s="201"/>
      <c r="I11" s="201"/>
      <c r="J11" s="201"/>
      <c r="K11" s="201"/>
      <c r="L11" s="201"/>
      <c r="M11" s="201"/>
      <c r="N11" s="202">
        <f t="shared" si="1"/>
        <v>0</v>
      </c>
    </row>
    <row r="12" spans="1:14" ht="14.25">
      <c r="A12" s="197">
        <v>1.5</v>
      </c>
      <c r="B12" s="203" t="s">
        <v>254</v>
      </c>
      <c r="C12" s="201">
        <v>0</v>
      </c>
      <c r="D12" s="204">
        <v>0.14000000000000001</v>
      </c>
      <c r="E12" s="200">
        <f>C12*D12</f>
        <v>0</v>
      </c>
      <c r="F12" s="201"/>
      <c r="G12" s="201"/>
      <c r="H12" s="201"/>
      <c r="I12" s="201"/>
      <c r="J12" s="201"/>
      <c r="K12" s="201"/>
      <c r="L12" s="201"/>
      <c r="M12" s="201"/>
      <c r="N12" s="202">
        <f t="shared" si="1"/>
        <v>0</v>
      </c>
    </row>
    <row r="13" spans="1:14" ht="14.25">
      <c r="A13" s="197">
        <v>1.6</v>
      </c>
      <c r="B13" s="205" t="s">
        <v>253</v>
      </c>
      <c r="C13" s="201">
        <v>0</v>
      </c>
      <c r="D13" s="206"/>
      <c r="E13" s="201"/>
      <c r="F13" s="201"/>
      <c r="G13" s="201"/>
      <c r="H13" s="201"/>
      <c r="I13" s="201"/>
      <c r="J13" s="201"/>
      <c r="K13" s="201"/>
      <c r="L13" s="201"/>
      <c r="M13" s="201"/>
      <c r="N13" s="202">
        <f>SUMPRODUCT($F$6:$M$6,F13:M13)</f>
        <v>0</v>
      </c>
    </row>
    <row r="14" spans="1:14" ht="15">
      <c r="A14" s="197">
        <v>2</v>
      </c>
      <c r="B14" s="207" t="s">
        <v>259</v>
      </c>
      <c r="C14" s="199">
        <f>SUM(C15:C20)</f>
        <v>0</v>
      </c>
      <c r="D14" s="192"/>
      <c r="E14" s="200">
        <f t="shared" ref="E14:M14" si="2">SUM(E15:E20)</f>
        <v>0</v>
      </c>
      <c r="F14" s="201">
        <f t="shared" si="2"/>
        <v>0</v>
      </c>
      <c r="G14" s="201">
        <f t="shared" si="2"/>
        <v>0</v>
      </c>
      <c r="H14" s="201">
        <f t="shared" si="2"/>
        <v>0</v>
      </c>
      <c r="I14" s="201">
        <f t="shared" si="2"/>
        <v>0</v>
      </c>
      <c r="J14" s="201">
        <f t="shared" si="2"/>
        <v>0</v>
      </c>
      <c r="K14" s="201">
        <f t="shared" si="2"/>
        <v>0</v>
      </c>
      <c r="L14" s="201">
        <f t="shared" si="2"/>
        <v>0</v>
      </c>
      <c r="M14" s="201">
        <f t="shared" si="2"/>
        <v>0</v>
      </c>
      <c r="N14" s="202">
        <f>SUM(N15:N20)</f>
        <v>0</v>
      </c>
    </row>
    <row r="15" spans="1:14" ht="14.25">
      <c r="A15" s="197">
        <v>2.1</v>
      </c>
      <c r="B15" s="205" t="s">
        <v>258</v>
      </c>
      <c r="C15" s="201"/>
      <c r="D15" s="204">
        <v>5.0000000000000001E-3</v>
      </c>
      <c r="E15" s="200">
        <f>C15*D15</f>
        <v>0</v>
      </c>
      <c r="F15" s="201"/>
      <c r="G15" s="201"/>
      <c r="H15" s="201"/>
      <c r="I15" s="201"/>
      <c r="J15" s="201"/>
      <c r="K15" s="201"/>
      <c r="L15" s="201"/>
      <c r="M15" s="201"/>
      <c r="N15" s="202">
        <f>SUMPRODUCT($F$6:$M$6,F15:M15)</f>
        <v>0</v>
      </c>
    </row>
    <row r="16" spans="1:14" ht="14.25">
      <c r="A16" s="197">
        <v>2.2000000000000002</v>
      </c>
      <c r="B16" s="205" t="s">
        <v>257</v>
      </c>
      <c r="C16" s="201"/>
      <c r="D16" s="204">
        <v>0.01</v>
      </c>
      <c r="E16" s="200">
        <f>C16*D16</f>
        <v>0</v>
      </c>
      <c r="F16" s="201"/>
      <c r="G16" s="201"/>
      <c r="H16" s="201"/>
      <c r="I16" s="201"/>
      <c r="J16" s="201"/>
      <c r="K16" s="201"/>
      <c r="L16" s="201"/>
      <c r="M16" s="201"/>
      <c r="N16" s="202">
        <f t="shared" ref="N16:N20" si="3">SUMPRODUCT($F$6:$M$6,F16:M16)</f>
        <v>0</v>
      </c>
    </row>
    <row r="17" spans="1:14" ht="14.25">
      <c r="A17" s="197">
        <v>2.2999999999999998</v>
      </c>
      <c r="B17" s="205" t="s">
        <v>256</v>
      </c>
      <c r="C17" s="201"/>
      <c r="D17" s="204">
        <v>0.02</v>
      </c>
      <c r="E17" s="200">
        <f>C17*D17</f>
        <v>0</v>
      </c>
      <c r="F17" s="201"/>
      <c r="G17" s="201"/>
      <c r="H17" s="201"/>
      <c r="I17" s="201"/>
      <c r="J17" s="201"/>
      <c r="K17" s="201"/>
      <c r="L17" s="201"/>
      <c r="M17" s="201"/>
      <c r="N17" s="202">
        <f t="shared" si="3"/>
        <v>0</v>
      </c>
    </row>
    <row r="18" spans="1:14" ht="14.25">
      <c r="A18" s="197">
        <v>2.4</v>
      </c>
      <c r="B18" s="205" t="s">
        <v>255</v>
      </c>
      <c r="C18" s="201"/>
      <c r="D18" s="204">
        <v>0.03</v>
      </c>
      <c r="E18" s="200">
        <f>C18*D18</f>
        <v>0</v>
      </c>
      <c r="F18" s="201"/>
      <c r="G18" s="201"/>
      <c r="H18" s="201"/>
      <c r="I18" s="201"/>
      <c r="J18" s="201"/>
      <c r="K18" s="201"/>
      <c r="L18" s="201"/>
      <c r="M18" s="201"/>
      <c r="N18" s="202">
        <f t="shared" si="3"/>
        <v>0</v>
      </c>
    </row>
    <row r="19" spans="1:14" ht="14.25">
      <c r="A19" s="197">
        <v>2.5</v>
      </c>
      <c r="B19" s="205" t="s">
        <v>254</v>
      </c>
      <c r="C19" s="201"/>
      <c r="D19" s="204">
        <v>0.04</v>
      </c>
      <c r="E19" s="200">
        <f>C19*D19</f>
        <v>0</v>
      </c>
      <c r="F19" s="201"/>
      <c r="G19" s="201"/>
      <c r="H19" s="201"/>
      <c r="I19" s="201"/>
      <c r="J19" s="201"/>
      <c r="K19" s="201"/>
      <c r="L19" s="201"/>
      <c r="M19" s="201"/>
      <c r="N19" s="202">
        <f t="shared" si="3"/>
        <v>0</v>
      </c>
    </row>
    <row r="20" spans="1:14" ht="14.25">
      <c r="A20" s="197">
        <v>2.6</v>
      </c>
      <c r="B20" s="205" t="s">
        <v>253</v>
      </c>
      <c r="C20" s="201"/>
      <c r="D20" s="206"/>
      <c r="E20" s="208"/>
      <c r="F20" s="201"/>
      <c r="G20" s="201"/>
      <c r="H20" s="201"/>
      <c r="I20" s="201"/>
      <c r="J20" s="201"/>
      <c r="K20" s="201"/>
      <c r="L20" s="201"/>
      <c r="M20" s="201"/>
      <c r="N20" s="202">
        <f t="shared" si="3"/>
        <v>0</v>
      </c>
    </row>
    <row r="21" spans="1:14" ht="15.75" thickBot="1">
      <c r="A21" s="209"/>
      <c r="B21" s="210" t="s">
        <v>108</v>
      </c>
      <c r="C21" s="185">
        <f>C14+C7</f>
        <v>28352000</v>
      </c>
      <c r="D21" s="211"/>
      <c r="E21" s="212">
        <f>E14+E7</f>
        <v>567040</v>
      </c>
      <c r="F21" s="213">
        <f>F7+F14</f>
        <v>0</v>
      </c>
      <c r="G21" s="213">
        <f t="shared" ref="G21:L21" si="4">G7+G14</f>
        <v>567040</v>
      </c>
      <c r="H21" s="213">
        <f t="shared" si="4"/>
        <v>0</v>
      </c>
      <c r="I21" s="213">
        <f t="shared" si="4"/>
        <v>0</v>
      </c>
      <c r="J21" s="213">
        <f t="shared" si="4"/>
        <v>0</v>
      </c>
      <c r="K21" s="213">
        <f t="shared" si="4"/>
        <v>0</v>
      </c>
      <c r="L21" s="213">
        <f t="shared" si="4"/>
        <v>0</v>
      </c>
      <c r="M21" s="213">
        <f>M7+M14</f>
        <v>0</v>
      </c>
      <c r="N21" s="214">
        <f>N14+N7</f>
        <v>113408</v>
      </c>
    </row>
    <row r="22" spans="1:14">
      <c r="E22" s="215"/>
      <c r="F22" s="215"/>
      <c r="G22" s="215"/>
      <c r="H22" s="215"/>
      <c r="I22" s="215"/>
      <c r="J22" s="215"/>
      <c r="K22" s="215"/>
      <c r="L22" s="215"/>
      <c r="M22" s="21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22" zoomScale="90" zoomScaleNormal="90" workbookViewId="0">
      <selection activeCell="H20" sqref="H20"/>
    </sheetView>
  </sheetViews>
  <sheetFormatPr defaultRowHeight="15"/>
  <cols>
    <col min="1" max="1" width="11.42578125" customWidth="1"/>
    <col min="2" max="2" width="76.85546875" style="379" customWidth="1"/>
    <col min="3" max="3" width="22.85546875" customWidth="1"/>
  </cols>
  <sheetData>
    <row r="1" spans="1:3">
      <c r="A1" s="2" t="s">
        <v>30</v>
      </c>
      <c r="B1" s="3" t="str">
        <f>'Info '!C2</f>
        <v>JSC ProCredit Bank</v>
      </c>
    </row>
    <row r="2" spans="1:3">
      <c r="A2" s="2" t="s">
        <v>31</v>
      </c>
      <c r="B2" s="449">
        <f>'1. key ratios '!B2</f>
        <v>44834</v>
      </c>
    </row>
    <row r="3" spans="1:3">
      <c r="A3" s="4"/>
      <c r="B3"/>
    </row>
    <row r="4" spans="1:3">
      <c r="A4" s="4" t="s">
        <v>431</v>
      </c>
      <c r="B4" t="s">
        <v>432</v>
      </c>
    </row>
    <row r="5" spans="1:3">
      <c r="A5" s="380" t="s">
        <v>433</v>
      </c>
      <c r="B5" s="381"/>
      <c r="C5" s="382"/>
    </row>
    <row r="6" spans="1:3" ht="24">
      <c r="A6" s="383">
        <v>1</v>
      </c>
      <c r="B6" s="384" t="s">
        <v>481</v>
      </c>
      <c r="C6" s="385">
        <v>1725353073.0537999</v>
      </c>
    </row>
    <row r="7" spans="1:3">
      <c r="A7" s="383">
        <v>2</v>
      </c>
      <c r="B7" s="384" t="s">
        <v>434</v>
      </c>
      <c r="C7" s="385">
        <v>-7575147.4399999995</v>
      </c>
    </row>
    <row r="8" spans="1:3" ht="24">
      <c r="A8" s="386">
        <v>3</v>
      </c>
      <c r="B8" s="387" t="s">
        <v>435</v>
      </c>
      <c r="C8" s="385">
        <v>1717777925.6137998</v>
      </c>
    </row>
    <row r="9" spans="1:3">
      <c r="A9" s="380" t="s">
        <v>436</v>
      </c>
      <c r="B9" s="381"/>
      <c r="C9" s="388"/>
    </row>
    <row r="10" spans="1:3" ht="24">
      <c r="A10" s="389">
        <v>4</v>
      </c>
      <c r="B10" s="390" t="s">
        <v>437</v>
      </c>
      <c r="C10" s="385"/>
    </row>
    <row r="11" spans="1:3">
      <c r="A11" s="389">
        <v>5</v>
      </c>
      <c r="B11" s="391" t="s">
        <v>438</v>
      </c>
      <c r="C11" s="385"/>
    </row>
    <row r="12" spans="1:3">
      <c r="A12" s="389" t="s">
        <v>439</v>
      </c>
      <c r="B12" s="391" t="s">
        <v>440</v>
      </c>
      <c r="C12" s="385">
        <v>567040</v>
      </c>
    </row>
    <row r="13" spans="1:3" ht="24">
      <c r="A13" s="392">
        <v>6</v>
      </c>
      <c r="B13" s="390" t="s">
        <v>441</v>
      </c>
      <c r="C13" s="385"/>
    </row>
    <row r="14" spans="1:3">
      <c r="A14" s="392">
        <v>7</v>
      </c>
      <c r="B14" s="393" t="s">
        <v>442</v>
      </c>
      <c r="C14" s="385"/>
    </row>
    <row r="15" spans="1:3">
      <c r="A15" s="394">
        <v>8</v>
      </c>
      <c r="B15" s="395" t="s">
        <v>443</v>
      </c>
      <c r="C15" s="385"/>
    </row>
    <row r="16" spans="1:3">
      <c r="A16" s="392">
        <v>9</v>
      </c>
      <c r="B16" s="393" t="s">
        <v>444</v>
      </c>
      <c r="C16" s="385"/>
    </row>
    <row r="17" spans="1:3">
      <c r="A17" s="392">
        <v>10</v>
      </c>
      <c r="B17" s="393" t="s">
        <v>445</v>
      </c>
      <c r="C17" s="385"/>
    </row>
    <row r="18" spans="1:3">
      <c r="A18" s="396">
        <v>11</v>
      </c>
      <c r="B18" s="397" t="s">
        <v>446</v>
      </c>
      <c r="C18" s="398">
        <v>567040</v>
      </c>
    </row>
    <row r="19" spans="1:3">
      <c r="A19" s="399" t="s">
        <v>447</v>
      </c>
      <c r="B19" s="400"/>
      <c r="C19" s="401"/>
    </row>
    <row r="20" spans="1:3" ht="24">
      <c r="A20" s="402">
        <v>12</v>
      </c>
      <c r="B20" s="390" t="s">
        <v>448</v>
      </c>
      <c r="C20" s="385"/>
    </row>
    <row r="21" spans="1:3">
      <c r="A21" s="402">
        <v>13</v>
      </c>
      <c r="B21" s="390" t="s">
        <v>449</v>
      </c>
      <c r="C21" s="385"/>
    </row>
    <row r="22" spans="1:3">
      <c r="A22" s="402">
        <v>14</v>
      </c>
      <c r="B22" s="390" t="s">
        <v>450</v>
      </c>
      <c r="C22" s="385"/>
    </row>
    <row r="23" spans="1:3" ht="24">
      <c r="A23" s="402" t="s">
        <v>451</v>
      </c>
      <c r="B23" s="390" t="s">
        <v>452</v>
      </c>
      <c r="C23" s="385"/>
    </row>
    <row r="24" spans="1:3">
      <c r="A24" s="402">
        <v>15</v>
      </c>
      <c r="B24" s="390" t="s">
        <v>453</v>
      </c>
      <c r="C24" s="385"/>
    </row>
    <row r="25" spans="1:3">
      <c r="A25" s="402" t="s">
        <v>454</v>
      </c>
      <c r="B25" s="390" t="s">
        <v>455</v>
      </c>
      <c r="C25" s="385"/>
    </row>
    <row r="26" spans="1:3">
      <c r="A26" s="403">
        <v>16</v>
      </c>
      <c r="B26" s="404" t="s">
        <v>456</v>
      </c>
      <c r="C26" s="398">
        <v>0</v>
      </c>
    </row>
    <row r="27" spans="1:3">
      <c r="A27" s="380" t="s">
        <v>457</v>
      </c>
      <c r="B27" s="381"/>
      <c r="C27" s="388"/>
    </row>
    <row r="28" spans="1:3">
      <c r="A28" s="405">
        <v>17</v>
      </c>
      <c r="B28" s="391" t="s">
        <v>458</v>
      </c>
      <c r="C28" s="385"/>
    </row>
    <row r="29" spans="1:3">
      <c r="A29" s="405">
        <v>18</v>
      </c>
      <c r="B29" s="391" t="s">
        <v>459</v>
      </c>
      <c r="C29" s="385"/>
    </row>
    <row r="30" spans="1:3">
      <c r="A30" s="403">
        <v>19</v>
      </c>
      <c r="B30" s="404" t="s">
        <v>460</v>
      </c>
      <c r="C30" s="398">
        <v>0</v>
      </c>
    </row>
    <row r="31" spans="1:3">
      <c r="A31" s="380" t="s">
        <v>461</v>
      </c>
      <c r="B31" s="381"/>
      <c r="C31" s="388"/>
    </row>
    <row r="32" spans="1:3" ht="24">
      <c r="A32" s="405" t="s">
        <v>462</v>
      </c>
      <c r="B32" s="390" t="s">
        <v>463</v>
      </c>
      <c r="C32" s="406"/>
    </row>
    <row r="33" spans="1:3">
      <c r="A33" s="405" t="s">
        <v>464</v>
      </c>
      <c r="B33" s="391" t="s">
        <v>465</v>
      </c>
      <c r="C33" s="406"/>
    </row>
    <row r="34" spans="1:3">
      <c r="A34" s="380" t="s">
        <v>466</v>
      </c>
      <c r="B34" s="381"/>
      <c r="C34" s="388"/>
    </row>
    <row r="35" spans="1:3">
      <c r="A35" s="407">
        <v>20</v>
      </c>
      <c r="B35" s="408" t="s">
        <v>467</v>
      </c>
      <c r="C35" s="398">
        <v>277403841.52560002</v>
      </c>
    </row>
    <row r="36" spans="1:3">
      <c r="A36" s="403">
        <v>21</v>
      </c>
      <c r="B36" s="404" t="s">
        <v>468</v>
      </c>
      <c r="C36" s="398">
        <v>1718344965.6137998</v>
      </c>
    </row>
    <row r="37" spans="1:3">
      <c r="A37" s="380" t="s">
        <v>469</v>
      </c>
      <c r="B37" s="381"/>
      <c r="C37" s="388"/>
    </row>
    <row r="38" spans="1:3">
      <c r="A38" s="403">
        <v>22</v>
      </c>
      <c r="B38" s="404" t="s">
        <v>469</v>
      </c>
      <c r="C38" s="586">
        <v>0.16143664227893276</v>
      </c>
    </row>
    <row r="39" spans="1:3">
      <c r="A39" s="380" t="s">
        <v>470</v>
      </c>
      <c r="B39" s="381"/>
      <c r="C39" s="388"/>
    </row>
    <row r="40" spans="1:3">
      <c r="A40" s="409" t="s">
        <v>471</v>
      </c>
      <c r="B40" s="390" t="s">
        <v>472</v>
      </c>
      <c r="C40" s="406"/>
    </row>
    <row r="41" spans="1:3" ht="24">
      <c r="A41" s="410" t="s">
        <v>473</v>
      </c>
      <c r="B41" s="384" t="s">
        <v>474</v>
      </c>
      <c r="C41" s="406"/>
    </row>
    <row r="43" spans="1:3">
      <c r="B43" s="379" t="s">
        <v>482</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28" activePane="bottomRight" state="frozen"/>
      <selection activeCell="B3" sqref="B3"/>
      <selection pane="topRight" activeCell="B3" sqref="B3"/>
      <selection pane="bottomLeft" activeCell="B3" sqref="B3"/>
      <selection pane="bottomRight" activeCell="G37" sqref="G37"/>
    </sheetView>
  </sheetViews>
  <sheetFormatPr defaultRowHeight="15"/>
  <cols>
    <col min="1" max="1" width="8.7109375" style="291"/>
    <col min="2" max="2" width="82.5703125" style="451" customWidth="1"/>
    <col min="3" max="7" width="17.5703125" style="291" customWidth="1"/>
  </cols>
  <sheetData>
    <row r="1" spans="1:7">
      <c r="A1" s="291" t="s">
        <v>30</v>
      </c>
      <c r="B1" s="3" t="str">
        <f>'Info '!C2</f>
        <v>JSC ProCredit Bank</v>
      </c>
    </row>
    <row r="2" spans="1:7">
      <c r="A2" s="291" t="s">
        <v>31</v>
      </c>
      <c r="B2" s="449">
        <f>'1. key ratios '!B2</f>
        <v>44834</v>
      </c>
    </row>
    <row r="4" spans="1:7" ht="15.75" thickBot="1">
      <c r="A4" s="291" t="s">
        <v>532</v>
      </c>
      <c r="B4" s="452" t="s">
        <v>493</v>
      </c>
    </row>
    <row r="5" spans="1:7">
      <c r="A5" s="453"/>
      <c r="B5" s="454"/>
      <c r="C5" s="720" t="s">
        <v>494</v>
      </c>
      <c r="D5" s="720"/>
      <c r="E5" s="720"/>
      <c r="F5" s="720"/>
      <c r="G5" s="721" t="s">
        <v>495</v>
      </c>
    </row>
    <row r="6" spans="1:7">
      <c r="A6" s="455"/>
      <c r="B6" s="456"/>
      <c r="C6" s="457" t="s">
        <v>496</v>
      </c>
      <c r="D6" s="458" t="s">
        <v>497</v>
      </c>
      <c r="E6" s="458" t="s">
        <v>498</v>
      </c>
      <c r="F6" s="458" t="s">
        <v>499</v>
      </c>
      <c r="G6" s="722"/>
    </row>
    <row r="7" spans="1:7">
      <c r="A7" s="459"/>
      <c r="B7" s="460" t="s">
        <v>500</v>
      </c>
      <c r="C7" s="461"/>
      <c r="D7" s="461"/>
      <c r="E7" s="461"/>
      <c r="F7" s="461"/>
      <c r="G7" s="462"/>
    </row>
    <row r="8" spans="1:7">
      <c r="A8" s="463">
        <v>1</v>
      </c>
      <c r="B8" s="464" t="s">
        <v>501</v>
      </c>
      <c r="C8" s="465">
        <v>277403841.52560002</v>
      </c>
      <c r="D8" s="465">
        <v>0</v>
      </c>
      <c r="E8" s="465">
        <v>0</v>
      </c>
      <c r="F8" s="465">
        <v>488613011.73202503</v>
      </c>
      <c r="G8" s="466">
        <v>766016853.2576251</v>
      </c>
    </row>
    <row r="9" spans="1:7">
      <c r="A9" s="463">
        <v>2</v>
      </c>
      <c r="B9" s="467" t="s">
        <v>502</v>
      </c>
      <c r="C9" s="465">
        <v>277403841.52560002</v>
      </c>
      <c r="D9" s="465">
        <v>0</v>
      </c>
      <c r="E9" s="465">
        <v>0</v>
      </c>
      <c r="F9" s="465">
        <v>16576200.000000002</v>
      </c>
      <c r="G9" s="466">
        <v>293980041.52560002</v>
      </c>
    </row>
    <row r="10" spans="1:7">
      <c r="A10" s="463">
        <v>3</v>
      </c>
      <c r="B10" s="467" t="s">
        <v>503</v>
      </c>
      <c r="C10" s="468"/>
      <c r="D10" s="468"/>
      <c r="E10" s="468"/>
      <c r="F10" s="465">
        <v>472036811.73202503</v>
      </c>
      <c r="G10" s="466">
        <v>472036811.73202503</v>
      </c>
    </row>
    <row r="11" spans="1:7" ht="14.45" customHeight="1">
      <c r="A11" s="463">
        <v>4</v>
      </c>
      <c r="B11" s="464" t="s">
        <v>504</v>
      </c>
      <c r="C11" s="465">
        <v>275596062.84349996</v>
      </c>
      <c r="D11" s="465">
        <v>63970334.40155004</v>
      </c>
      <c r="E11" s="465">
        <v>42308803.413525008</v>
      </c>
      <c r="F11" s="465">
        <v>20493365.490699999</v>
      </c>
      <c r="G11" s="466">
        <v>365496829.37382621</v>
      </c>
    </row>
    <row r="12" spans="1:7">
      <c r="A12" s="463">
        <v>5</v>
      </c>
      <c r="B12" s="467" t="s">
        <v>505</v>
      </c>
      <c r="C12" s="465">
        <v>252441966.28489998</v>
      </c>
      <c r="D12" s="469">
        <v>61213538.726350039</v>
      </c>
      <c r="E12" s="465">
        <v>34811647.578425005</v>
      </c>
      <c r="F12" s="465">
        <v>16671839.1863</v>
      </c>
      <c r="G12" s="466">
        <v>346882042.18717623</v>
      </c>
    </row>
    <row r="13" spans="1:7">
      <c r="A13" s="463">
        <v>6</v>
      </c>
      <c r="B13" s="467" t="s">
        <v>506</v>
      </c>
      <c r="C13" s="465">
        <v>23154096.558600001</v>
      </c>
      <c r="D13" s="469">
        <v>2756795.6752000004</v>
      </c>
      <c r="E13" s="465">
        <v>7497155.8350999998</v>
      </c>
      <c r="F13" s="465">
        <v>3821526.3043999998</v>
      </c>
      <c r="G13" s="466">
        <v>18614787.186650001</v>
      </c>
    </row>
    <row r="14" spans="1:7">
      <c r="A14" s="463">
        <v>7</v>
      </c>
      <c r="B14" s="464" t="s">
        <v>507</v>
      </c>
      <c r="C14" s="465">
        <v>378089528.208</v>
      </c>
      <c r="D14" s="465">
        <v>66758373.138599992</v>
      </c>
      <c r="E14" s="465">
        <v>52688849.877300002</v>
      </c>
      <c r="F14" s="465">
        <v>283520.00030000001</v>
      </c>
      <c r="G14" s="466">
        <v>237759155.54719999</v>
      </c>
    </row>
    <row r="15" spans="1:7" ht="39">
      <c r="A15" s="463">
        <v>8</v>
      </c>
      <c r="B15" s="467" t="s">
        <v>508</v>
      </c>
      <c r="C15" s="465">
        <v>355787568.07819998</v>
      </c>
      <c r="D15" s="469">
        <v>66758373.138599992</v>
      </c>
      <c r="E15" s="465">
        <v>36246278.011500001</v>
      </c>
      <c r="F15" s="465">
        <v>283520.00030000001</v>
      </c>
      <c r="G15" s="466">
        <v>229537869.61429998</v>
      </c>
    </row>
    <row r="16" spans="1:7" ht="26.25">
      <c r="A16" s="463">
        <v>9</v>
      </c>
      <c r="B16" s="467" t="s">
        <v>509</v>
      </c>
      <c r="C16" s="465">
        <v>22301960.129799999</v>
      </c>
      <c r="D16" s="469">
        <v>0</v>
      </c>
      <c r="E16" s="465">
        <v>16442571.865800001</v>
      </c>
      <c r="F16" s="465">
        <v>0</v>
      </c>
      <c r="G16" s="466">
        <v>8221285.9329000004</v>
      </c>
    </row>
    <row r="17" spans="1:7">
      <c r="A17" s="463">
        <v>10</v>
      </c>
      <c r="B17" s="464" t="s">
        <v>510</v>
      </c>
      <c r="C17" s="465"/>
      <c r="D17" s="469"/>
      <c r="E17" s="465"/>
      <c r="F17" s="465"/>
      <c r="G17" s="466"/>
    </row>
    <row r="18" spans="1:7">
      <c r="A18" s="463">
        <v>11</v>
      </c>
      <c r="B18" s="464" t="s">
        <v>511</v>
      </c>
      <c r="C18" s="465">
        <v>15303355.150995249</v>
      </c>
      <c r="D18" s="469">
        <v>28118794.476300001</v>
      </c>
      <c r="E18" s="465">
        <v>1771427.6500000001</v>
      </c>
      <c r="F18" s="465">
        <v>2248021.64</v>
      </c>
      <c r="G18" s="466">
        <v>0</v>
      </c>
    </row>
    <row r="19" spans="1:7">
      <c r="A19" s="463">
        <v>12</v>
      </c>
      <c r="B19" s="467" t="s">
        <v>512</v>
      </c>
      <c r="C19" s="468"/>
      <c r="D19" s="469">
        <v>89325.936299998313</v>
      </c>
      <c r="E19" s="465">
        <v>0</v>
      </c>
      <c r="F19" s="465">
        <v>0</v>
      </c>
      <c r="G19" s="466">
        <v>0</v>
      </c>
    </row>
    <row r="20" spans="1:7">
      <c r="A20" s="463">
        <v>13</v>
      </c>
      <c r="B20" s="467" t="s">
        <v>513</v>
      </c>
      <c r="C20" s="465">
        <v>15303355.150995249</v>
      </c>
      <c r="D20" s="465">
        <v>28029468.540000003</v>
      </c>
      <c r="E20" s="465">
        <v>1771427.6500000001</v>
      </c>
      <c r="F20" s="465">
        <v>2248021.64</v>
      </c>
      <c r="G20" s="466">
        <v>0</v>
      </c>
    </row>
    <row r="21" spans="1:7">
      <c r="A21" s="470">
        <v>14</v>
      </c>
      <c r="B21" s="471" t="s">
        <v>514</v>
      </c>
      <c r="C21" s="468"/>
      <c r="D21" s="468"/>
      <c r="E21" s="468"/>
      <c r="F21" s="468"/>
      <c r="G21" s="472">
        <v>1369272838.1786513</v>
      </c>
    </row>
    <row r="22" spans="1:7">
      <c r="A22" s="473"/>
      <c r="B22" s="474" t="s">
        <v>515</v>
      </c>
      <c r="C22" s="475"/>
      <c r="D22" s="476"/>
      <c r="E22" s="475"/>
      <c r="F22" s="475"/>
      <c r="G22" s="477"/>
    </row>
    <row r="23" spans="1:7">
      <c r="A23" s="463">
        <v>15</v>
      </c>
      <c r="B23" s="464" t="s">
        <v>516</v>
      </c>
      <c r="C23" s="478">
        <v>494953165.39020002</v>
      </c>
      <c r="D23" s="479">
        <v>0</v>
      </c>
      <c r="E23" s="478"/>
      <c r="F23" s="478"/>
      <c r="G23" s="466">
        <v>10261771.245510001</v>
      </c>
    </row>
    <row r="24" spans="1:7">
      <c r="A24" s="463">
        <v>16</v>
      </c>
      <c r="B24" s="464" t="s">
        <v>517</v>
      </c>
      <c r="C24" s="465">
        <v>207005.04070000001</v>
      </c>
      <c r="D24" s="469">
        <v>233341421.56709996</v>
      </c>
      <c r="E24" s="465">
        <v>213212222.141</v>
      </c>
      <c r="F24" s="465">
        <v>614420034.94560003</v>
      </c>
      <c r="G24" s="466">
        <v>745221902.3139149</v>
      </c>
    </row>
    <row r="25" spans="1:7">
      <c r="A25" s="463">
        <v>17</v>
      </c>
      <c r="B25" s="467" t="s">
        <v>518</v>
      </c>
      <c r="C25" s="465"/>
      <c r="D25" s="469"/>
      <c r="E25" s="465"/>
      <c r="F25" s="465"/>
      <c r="G25" s="466"/>
    </row>
    <row r="26" spans="1:7" ht="26.25">
      <c r="A26" s="463">
        <v>18</v>
      </c>
      <c r="B26" s="467" t="s">
        <v>519</v>
      </c>
      <c r="C26" s="465">
        <v>207005.04070000001</v>
      </c>
      <c r="D26" s="469">
        <v>980000</v>
      </c>
      <c r="E26" s="465">
        <v>1323000</v>
      </c>
      <c r="F26" s="465">
        <v>0</v>
      </c>
      <c r="G26" s="466">
        <v>839550.75610500004</v>
      </c>
    </row>
    <row r="27" spans="1:7">
      <c r="A27" s="463">
        <v>19</v>
      </c>
      <c r="B27" s="467" t="s">
        <v>520</v>
      </c>
      <c r="C27" s="465">
        <v>0</v>
      </c>
      <c r="D27" s="469">
        <v>229833007.13209996</v>
      </c>
      <c r="E27" s="465">
        <v>211309746.2405</v>
      </c>
      <c r="F27" s="465">
        <v>613301534.94560003</v>
      </c>
      <c r="G27" s="466">
        <v>741877681.39005995</v>
      </c>
    </row>
    <row r="28" spans="1:7">
      <c r="A28" s="463">
        <v>20</v>
      </c>
      <c r="B28" s="480" t="s">
        <v>521</v>
      </c>
      <c r="C28" s="465"/>
      <c r="D28" s="469"/>
      <c r="E28" s="465"/>
      <c r="F28" s="465"/>
      <c r="G28" s="466"/>
    </row>
    <row r="29" spans="1:7">
      <c r="A29" s="463">
        <v>21</v>
      </c>
      <c r="B29" s="467" t="s">
        <v>522</v>
      </c>
      <c r="C29" s="465"/>
      <c r="D29" s="469"/>
      <c r="E29" s="465"/>
      <c r="F29" s="465"/>
      <c r="G29" s="466"/>
    </row>
    <row r="30" spans="1:7">
      <c r="A30" s="463">
        <v>22</v>
      </c>
      <c r="B30" s="480" t="s">
        <v>521</v>
      </c>
      <c r="C30" s="465"/>
      <c r="D30" s="469"/>
      <c r="E30" s="465"/>
      <c r="F30" s="465"/>
      <c r="G30" s="466"/>
    </row>
    <row r="31" spans="1:7">
      <c r="A31" s="463">
        <v>23</v>
      </c>
      <c r="B31" s="467" t="s">
        <v>523</v>
      </c>
      <c r="C31" s="465">
        <v>0</v>
      </c>
      <c r="D31" s="469">
        <v>2528414.4350000001</v>
      </c>
      <c r="E31" s="465">
        <v>579475.90049999999</v>
      </c>
      <c r="F31" s="465">
        <v>1118500</v>
      </c>
      <c r="G31" s="466">
        <v>2504670.16775</v>
      </c>
    </row>
    <row r="32" spans="1:7">
      <c r="A32" s="463">
        <v>24</v>
      </c>
      <c r="B32" s="464" t="s">
        <v>524</v>
      </c>
      <c r="C32" s="465"/>
      <c r="D32" s="469"/>
      <c r="E32" s="465"/>
      <c r="F32" s="465"/>
      <c r="G32" s="466"/>
    </row>
    <row r="33" spans="1:7">
      <c r="A33" s="463">
        <v>25</v>
      </c>
      <c r="B33" s="464" t="s">
        <v>525</v>
      </c>
      <c r="C33" s="465">
        <v>47228953.742000006</v>
      </c>
      <c r="D33" s="465">
        <v>25053384.595700003</v>
      </c>
      <c r="E33" s="465">
        <v>6203984.2121000001</v>
      </c>
      <c r="F33" s="465">
        <v>63770268.040499993</v>
      </c>
      <c r="G33" s="466">
        <v>126627906.1864</v>
      </c>
    </row>
    <row r="34" spans="1:7">
      <c r="A34" s="463">
        <v>26</v>
      </c>
      <c r="B34" s="467" t="s">
        <v>526</v>
      </c>
      <c r="C34" s="468"/>
      <c r="D34" s="469">
        <v>0</v>
      </c>
      <c r="E34" s="465">
        <v>0</v>
      </c>
      <c r="F34" s="465">
        <v>0</v>
      </c>
      <c r="G34" s="466">
        <v>0</v>
      </c>
    </row>
    <row r="35" spans="1:7">
      <c r="A35" s="463">
        <v>27</v>
      </c>
      <c r="B35" s="467" t="s">
        <v>527</v>
      </c>
      <c r="C35" s="465">
        <v>47228953.742000006</v>
      </c>
      <c r="D35" s="469">
        <v>25053384.595700003</v>
      </c>
      <c r="E35" s="465">
        <v>6203984.2121000001</v>
      </c>
      <c r="F35" s="465">
        <v>63770268.040499993</v>
      </c>
      <c r="G35" s="466">
        <v>126627906.1864</v>
      </c>
    </row>
    <row r="36" spans="1:7">
      <c r="A36" s="463">
        <v>28</v>
      </c>
      <c r="B36" s="464" t="s">
        <v>528</v>
      </c>
      <c r="C36" s="465">
        <v>76818159.980999991</v>
      </c>
      <c r="D36" s="469">
        <v>13065035.014554041</v>
      </c>
      <c r="E36" s="465">
        <v>37402653.624163918</v>
      </c>
      <c r="F36" s="465">
        <v>10799498.52496816</v>
      </c>
      <c r="G36" s="466">
        <v>10507601.64166702</v>
      </c>
    </row>
    <row r="37" spans="1:7">
      <c r="A37" s="470">
        <v>29</v>
      </c>
      <c r="B37" s="471" t="s">
        <v>529</v>
      </c>
      <c r="C37" s="468"/>
      <c r="D37" s="468"/>
      <c r="E37" s="468"/>
      <c r="F37" s="468"/>
      <c r="G37" s="472">
        <v>892619181.38749182</v>
      </c>
    </row>
    <row r="38" spans="1:7">
      <c r="A38" s="459"/>
      <c r="B38" s="481"/>
      <c r="C38" s="482"/>
      <c r="D38" s="482"/>
      <c r="E38" s="482"/>
      <c r="F38" s="482"/>
      <c r="G38" s="483"/>
    </row>
    <row r="39" spans="1:7" ht="15.75" thickBot="1">
      <c r="A39" s="484">
        <v>30</v>
      </c>
      <c r="B39" s="485" t="s">
        <v>530</v>
      </c>
      <c r="C39" s="336"/>
      <c r="D39" s="337"/>
      <c r="E39" s="337"/>
      <c r="F39" s="338"/>
      <c r="G39" s="486">
        <f>IFERROR(G21/G37,0)</f>
        <v>1.5339944141131345</v>
      </c>
    </row>
    <row r="42" spans="1:7" ht="39">
      <c r="B42" s="451" t="s">
        <v>531</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27" activePane="bottomRight" state="frozen"/>
      <selection activeCell="B9" sqref="B9"/>
      <selection pane="topRight" activeCell="B9" sqref="B9"/>
      <selection pane="bottomLeft" activeCell="B9" sqref="B9"/>
      <selection pane="bottomRight" activeCell="C21" sqref="C21"/>
    </sheetView>
  </sheetViews>
  <sheetFormatPr defaultColWidth="9.140625" defaultRowHeight="12"/>
  <cols>
    <col min="1" max="1" width="9.5703125" style="588" bestFit="1" customWidth="1"/>
    <col min="2" max="2" width="86" style="588" customWidth="1"/>
    <col min="3" max="3" width="13.42578125" style="588" bestFit="1" customWidth="1"/>
    <col min="4" max="7" width="13.42578125" style="589" bestFit="1" customWidth="1"/>
    <col min="8" max="13" width="6.7109375" style="589" customWidth="1"/>
    <col min="14" max="16384" width="9.140625" style="589"/>
  </cols>
  <sheetData>
    <row r="1" spans="1:8">
      <c r="A1" s="587" t="s">
        <v>30</v>
      </c>
      <c r="B1" s="588" t="str">
        <f>'Info '!C2</f>
        <v>JSC ProCredit Bank</v>
      </c>
    </row>
    <row r="2" spans="1:8">
      <c r="A2" s="587" t="s">
        <v>31</v>
      </c>
      <c r="B2" s="590">
        <v>44834</v>
      </c>
      <c r="C2" s="591"/>
      <c r="D2" s="592"/>
      <c r="E2" s="592"/>
      <c r="F2" s="592"/>
      <c r="G2" s="592"/>
      <c r="H2" s="592"/>
    </row>
    <row r="3" spans="1:8">
      <c r="A3" s="587"/>
      <c r="B3" s="591"/>
      <c r="C3" s="591"/>
      <c r="D3" s="592"/>
      <c r="E3" s="592"/>
      <c r="F3" s="592"/>
      <c r="G3" s="592"/>
      <c r="H3" s="592"/>
    </row>
    <row r="4" spans="1:8" ht="12.75" thickBot="1">
      <c r="A4" s="593" t="s">
        <v>139</v>
      </c>
      <c r="B4" s="594" t="s">
        <v>138</v>
      </c>
      <c r="C4" s="594"/>
      <c r="D4" s="594"/>
      <c r="E4" s="594"/>
      <c r="F4" s="594"/>
      <c r="G4" s="594"/>
      <c r="H4" s="592"/>
    </row>
    <row r="5" spans="1:8">
      <c r="A5" s="595" t="s">
        <v>6</v>
      </c>
      <c r="B5" s="596"/>
      <c r="C5" s="597" t="str">
        <f>INT((MONTH($B$2))/3)&amp;"Q"&amp;"-"&amp;YEAR($B$2)</f>
        <v>3Q-2022</v>
      </c>
      <c r="D5" s="597" t="str">
        <f>IF(INT(MONTH($B$2))=3, "4"&amp;"Q"&amp;"-"&amp;YEAR($B$2)-1, IF(INT(MONTH($B$2))=6, "1"&amp;"Q"&amp;"-"&amp;YEAR($B$2), IF(INT(MONTH($B$2))=9, "2"&amp;"Q"&amp;"-"&amp;YEAR($B$2),IF(INT(MONTH($B$2))=12, "3"&amp;"Q"&amp;"-"&amp;YEAR($B$2), 0))))</f>
        <v>2Q-2022</v>
      </c>
      <c r="E5" s="597" t="str">
        <f>IF(INT(MONTH($B$2))=3, "3"&amp;"Q"&amp;"-"&amp;YEAR($B$2)-1, IF(INT(MONTH($B$2))=6, "4"&amp;"Q"&amp;"-"&amp;YEAR($B$2)-1, IF(INT(MONTH($B$2))=9, "1"&amp;"Q"&amp;"-"&amp;YEAR($B$2),IF(INT(MONTH($B$2))=12, "2"&amp;"Q"&amp;"-"&amp;YEAR($B$2), 0))))</f>
        <v>1Q-2022</v>
      </c>
      <c r="F5" s="597" t="str">
        <f>IF(INT(MONTH($B$2))=3, "2"&amp;"Q"&amp;"-"&amp;YEAR($B$2)-1, IF(INT(MONTH($B$2))=6, "3"&amp;"Q"&amp;"-"&amp;YEAR($B$2)-1, IF(INT(MONTH($B$2))=9, "4"&amp;"Q"&amp;"-"&amp;YEAR($B$2)-1,IF(INT(MONTH($B$2))=12, "1"&amp;"Q"&amp;"-"&amp;YEAR($B$2), 0))))</f>
        <v>4Q-2021</v>
      </c>
      <c r="G5" s="598" t="str">
        <f>IF(INT(MONTH($B$2))=3, "1"&amp;"Q"&amp;"-"&amp;YEAR($B$2)-1, IF(INT(MONTH($B$2))=6, "2"&amp;"Q"&amp;"-"&amp;YEAR($B$2)-1, IF(INT(MONTH($B$2))=9, "3"&amp;"Q"&amp;"-"&amp;YEAR($B$2)-1,IF(INT(MONTH($B$2))=12, "4"&amp;"Q"&amp;"-"&amp;YEAR($B$2)-1, 0))))</f>
        <v>3Q-2021</v>
      </c>
    </row>
    <row r="6" spans="1:8">
      <c r="B6" s="599" t="s">
        <v>137</v>
      </c>
      <c r="C6" s="600"/>
      <c r="D6" s="600"/>
      <c r="E6" s="600"/>
      <c r="F6" s="600"/>
      <c r="G6" s="601"/>
    </row>
    <row r="7" spans="1:8">
      <c r="A7" s="602"/>
      <c r="B7" s="603" t="s">
        <v>135</v>
      </c>
      <c r="C7" s="600"/>
      <c r="D7" s="600"/>
      <c r="E7" s="600"/>
      <c r="F7" s="600"/>
      <c r="G7" s="601"/>
    </row>
    <row r="8" spans="1:8">
      <c r="A8" s="604">
        <v>1</v>
      </c>
      <c r="B8" s="605" t="s">
        <v>483</v>
      </c>
      <c r="C8" s="606">
        <v>277403841.52560002</v>
      </c>
      <c r="D8" s="607">
        <v>264559174.30589998</v>
      </c>
      <c r="E8" s="607">
        <v>252401255.18969998</v>
      </c>
      <c r="F8" s="607">
        <v>242299597.68499997</v>
      </c>
      <c r="G8" s="608">
        <v>243801770.24679998</v>
      </c>
    </row>
    <row r="9" spans="1:8">
      <c r="A9" s="604">
        <v>2</v>
      </c>
      <c r="B9" s="605" t="s">
        <v>484</v>
      </c>
      <c r="C9" s="606">
        <v>277403841.52560002</v>
      </c>
      <c r="D9" s="607">
        <v>264559174.30589998</v>
      </c>
      <c r="E9" s="607">
        <v>252401255.18969998</v>
      </c>
      <c r="F9" s="607">
        <v>242299597.68499997</v>
      </c>
      <c r="G9" s="608">
        <v>243801770.24679998</v>
      </c>
    </row>
    <row r="10" spans="1:8">
      <c r="A10" s="604">
        <v>3</v>
      </c>
      <c r="B10" s="605" t="s">
        <v>244</v>
      </c>
      <c r="C10" s="606">
        <v>309485317.06889528</v>
      </c>
      <c r="D10" s="607">
        <v>299058838.56513447</v>
      </c>
      <c r="E10" s="607">
        <v>291329000.31061381</v>
      </c>
      <c r="F10" s="607">
        <v>281648539.50086188</v>
      </c>
      <c r="G10" s="608">
        <v>297865371.00029707</v>
      </c>
    </row>
    <row r="11" spans="1:8">
      <c r="A11" s="604">
        <v>4</v>
      </c>
      <c r="B11" s="605" t="s">
        <v>486</v>
      </c>
      <c r="C11" s="606">
        <v>134827389.06345826</v>
      </c>
      <c r="D11" s="607">
        <v>142020969.14170042</v>
      </c>
      <c r="E11" s="607">
        <v>149773772.89641926</v>
      </c>
      <c r="F11" s="607">
        <v>146866494.51704362</v>
      </c>
      <c r="G11" s="608">
        <v>87490312.933953449</v>
      </c>
    </row>
    <row r="12" spans="1:8">
      <c r="A12" s="604">
        <v>5</v>
      </c>
      <c r="B12" s="605" t="s">
        <v>487</v>
      </c>
      <c r="C12" s="606">
        <v>168176367.72848135</v>
      </c>
      <c r="D12" s="607">
        <v>177363978.02189726</v>
      </c>
      <c r="E12" s="607">
        <v>187094493.35625309</v>
      </c>
      <c r="F12" s="607">
        <v>183099597.25205466</v>
      </c>
      <c r="G12" s="608">
        <v>116714121.21566775</v>
      </c>
    </row>
    <row r="13" spans="1:8">
      <c r="A13" s="604">
        <v>6</v>
      </c>
      <c r="B13" s="605" t="s">
        <v>485</v>
      </c>
      <c r="C13" s="606">
        <v>217242025.23812044</v>
      </c>
      <c r="D13" s="607">
        <v>229826836.33067399</v>
      </c>
      <c r="E13" s="607">
        <v>242483325.67966592</v>
      </c>
      <c r="F13" s="607">
        <v>244933390.07665786</v>
      </c>
      <c r="G13" s="608">
        <v>168661342.22398823</v>
      </c>
    </row>
    <row r="14" spans="1:8">
      <c r="A14" s="602"/>
      <c r="B14" s="599" t="s">
        <v>489</v>
      </c>
      <c r="C14" s="600"/>
      <c r="D14" s="600"/>
      <c r="E14" s="600"/>
      <c r="F14" s="600"/>
      <c r="G14" s="601"/>
    </row>
    <row r="15" spans="1:8" ht="15" customHeight="1">
      <c r="A15" s="604">
        <v>7</v>
      </c>
      <c r="B15" s="605" t="s">
        <v>488</v>
      </c>
      <c r="C15" s="609">
        <v>1409415487.6862514</v>
      </c>
      <c r="D15" s="607">
        <v>1459312377.1791954</v>
      </c>
      <c r="E15" s="607">
        <v>1533447533.2549577</v>
      </c>
      <c r="F15" s="607">
        <v>1547906058.9779501</v>
      </c>
      <c r="G15" s="608">
        <v>1532523836.9442844</v>
      </c>
    </row>
    <row r="16" spans="1:8">
      <c r="A16" s="602"/>
      <c r="B16" s="599" t="s">
        <v>490</v>
      </c>
      <c r="C16" s="600"/>
      <c r="D16" s="600"/>
      <c r="E16" s="600"/>
      <c r="F16" s="600"/>
      <c r="G16" s="601"/>
    </row>
    <row r="17" spans="1:7" s="611" customFormat="1">
      <c r="A17" s="604"/>
      <c r="B17" s="603" t="s">
        <v>477</v>
      </c>
      <c r="C17" s="610"/>
      <c r="D17" s="607"/>
      <c r="E17" s="607"/>
      <c r="F17" s="607"/>
      <c r="G17" s="608"/>
    </row>
    <row r="18" spans="1:7">
      <c r="A18" s="595">
        <v>8</v>
      </c>
      <c r="B18" s="605" t="s">
        <v>483</v>
      </c>
      <c r="C18" s="612">
        <v>0.19682190521476134</v>
      </c>
      <c r="D18" s="613">
        <v>0.18129029702145369</v>
      </c>
      <c r="E18" s="613">
        <v>0.16459725534524347</v>
      </c>
      <c r="F18" s="613">
        <v>0.15653378722800898</v>
      </c>
      <c r="G18" s="614">
        <v>0.15908514071332092</v>
      </c>
    </row>
    <row r="19" spans="1:7" ht="15" customHeight="1">
      <c r="A19" s="595">
        <v>9</v>
      </c>
      <c r="B19" s="605" t="s">
        <v>484</v>
      </c>
      <c r="C19" s="612">
        <v>0.19682190521476134</v>
      </c>
      <c r="D19" s="613">
        <v>0.18129029702145369</v>
      </c>
      <c r="E19" s="613">
        <v>0.16459725534524347</v>
      </c>
      <c r="F19" s="613">
        <v>0.15653378722800898</v>
      </c>
      <c r="G19" s="614">
        <v>0.15908514071332092</v>
      </c>
    </row>
    <row r="20" spans="1:7">
      <c r="A20" s="595">
        <v>10</v>
      </c>
      <c r="B20" s="605" t="s">
        <v>244</v>
      </c>
      <c r="C20" s="612">
        <v>0.2195841607906252</v>
      </c>
      <c r="D20" s="613">
        <v>0.20493133837678107</v>
      </c>
      <c r="E20" s="613">
        <v>0.1899830245200676</v>
      </c>
      <c r="F20" s="613">
        <v>0.18195454295645624</v>
      </c>
      <c r="G20" s="614">
        <v>0.19436263490309816</v>
      </c>
    </row>
    <row r="21" spans="1:7">
      <c r="A21" s="595">
        <v>11</v>
      </c>
      <c r="B21" s="605" t="s">
        <v>486</v>
      </c>
      <c r="C21" s="612">
        <v>9.5661918179142394E-2</v>
      </c>
      <c r="D21" s="613">
        <v>9.7320471862386626E-2</v>
      </c>
      <c r="E21" s="613">
        <v>9.7671273159573579E-2</v>
      </c>
      <c r="F21" s="613">
        <v>9.4880754335968376E-2</v>
      </c>
      <c r="G21" s="614">
        <v>5.7089038894430059E-2</v>
      </c>
    </row>
    <row r="22" spans="1:7">
      <c r="A22" s="595">
        <v>12</v>
      </c>
      <c r="B22" s="605" t="s">
        <v>487</v>
      </c>
      <c r="C22" s="612">
        <v>0.11932348494663267</v>
      </c>
      <c r="D22" s="613">
        <v>0.121539418698508</v>
      </c>
      <c r="E22" s="613">
        <v>0.12200906082461052</v>
      </c>
      <c r="F22" s="613">
        <v>0.11828857196473007</v>
      </c>
      <c r="G22" s="614">
        <v>7.6158111477329635E-2</v>
      </c>
    </row>
    <row r="23" spans="1:7">
      <c r="A23" s="595">
        <v>13</v>
      </c>
      <c r="B23" s="605" t="s">
        <v>485</v>
      </c>
      <c r="C23" s="612">
        <v>0.15413625516117535</v>
      </c>
      <c r="D23" s="613">
        <v>0.15748981501474138</v>
      </c>
      <c r="E23" s="613">
        <v>0.15812952215258452</v>
      </c>
      <c r="F23" s="613">
        <v>0.15823530675910824</v>
      </c>
      <c r="G23" s="614">
        <v>0.11005462894481556</v>
      </c>
    </row>
    <row r="24" spans="1:7">
      <c r="A24" s="602"/>
      <c r="B24" s="599" t="s">
        <v>134</v>
      </c>
      <c r="C24" s="615"/>
      <c r="D24" s="615"/>
      <c r="E24" s="615"/>
      <c r="F24" s="615"/>
      <c r="G24" s="616"/>
    </row>
    <row r="25" spans="1:7" ht="15" customHeight="1">
      <c r="A25" s="617">
        <v>14</v>
      </c>
      <c r="B25" s="605" t="s">
        <v>133</v>
      </c>
      <c r="C25" s="618">
        <v>6.368133411325555E-2</v>
      </c>
      <c r="D25" s="619">
        <v>6.179654332872131E-2</v>
      </c>
      <c r="E25" s="619">
        <v>5.999154835867343E-2</v>
      </c>
      <c r="F25" s="619">
        <v>6.0065525067672355E-2</v>
      </c>
      <c r="G25" s="620">
        <v>5.8903887045667264E-2</v>
      </c>
    </row>
    <row r="26" spans="1:7">
      <c r="A26" s="617">
        <v>15</v>
      </c>
      <c r="B26" s="605" t="s">
        <v>132</v>
      </c>
      <c r="C26" s="618">
        <v>1.9306532440908391E-2</v>
      </c>
      <c r="D26" s="619">
        <v>1.8825975623938791E-2</v>
      </c>
      <c r="E26" s="619">
        <v>1.8682848008459277E-2</v>
      </c>
      <c r="F26" s="619">
        <v>1.9847288339608055E-2</v>
      </c>
      <c r="G26" s="620">
        <v>2.0319531343979139E-2</v>
      </c>
    </row>
    <row r="27" spans="1:7">
      <c r="A27" s="617">
        <v>16</v>
      </c>
      <c r="B27" s="605" t="s">
        <v>131</v>
      </c>
      <c r="C27" s="618">
        <v>3.5846096558098735E-2</v>
      </c>
      <c r="D27" s="619">
        <v>3.286220247450599E-2</v>
      </c>
      <c r="E27" s="619">
        <v>3.0829497940298833E-2</v>
      </c>
      <c r="F27" s="619">
        <v>3.0027706450128384E-2</v>
      </c>
      <c r="G27" s="620">
        <v>2.7374695807571049E-2</v>
      </c>
    </row>
    <row r="28" spans="1:7">
      <c r="A28" s="617">
        <v>17</v>
      </c>
      <c r="B28" s="605" t="s">
        <v>130</v>
      </c>
      <c r="C28" s="618">
        <v>4.4374801672347176E-2</v>
      </c>
      <c r="D28" s="619">
        <v>4.2970567704782518E-2</v>
      </c>
      <c r="E28" s="619">
        <v>4.1308700350214153E-2</v>
      </c>
      <c r="F28" s="619">
        <v>4.0218236728064308E-2</v>
      </c>
      <c r="G28" s="620">
        <v>3.8584355701688118E-2</v>
      </c>
    </row>
    <row r="29" spans="1:7">
      <c r="A29" s="617">
        <v>18</v>
      </c>
      <c r="B29" s="605" t="s">
        <v>270</v>
      </c>
      <c r="C29" s="618">
        <v>2.6321786675735696E-2</v>
      </c>
      <c r="D29" s="619">
        <v>2.4790817584851198E-2</v>
      </c>
      <c r="E29" s="619">
        <v>2.1840057072193171E-2</v>
      </c>
      <c r="F29" s="619">
        <v>3.3652749269799637E-2</v>
      </c>
      <c r="G29" s="620">
        <v>3.4484249090913362E-2</v>
      </c>
    </row>
    <row r="30" spans="1:7">
      <c r="A30" s="617">
        <v>19</v>
      </c>
      <c r="B30" s="605" t="s">
        <v>271</v>
      </c>
      <c r="C30" s="618">
        <v>0.17531643642620445</v>
      </c>
      <c r="D30" s="619">
        <v>0.17203333003254861</v>
      </c>
      <c r="E30" s="619">
        <v>0.15741640181044075</v>
      </c>
      <c r="F30" s="619">
        <v>0.27340236738414286</v>
      </c>
      <c r="G30" s="620">
        <v>0.29116646772827948</v>
      </c>
    </row>
    <row r="31" spans="1:7">
      <c r="A31" s="602"/>
      <c r="B31" s="599" t="s">
        <v>350</v>
      </c>
      <c r="C31" s="615"/>
      <c r="D31" s="615"/>
      <c r="E31" s="615"/>
      <c r="F31" s="615"/>
      <c r="G31" s="616"/>
    </row>
    <row r="32" spans="1:7">
      <c r="A32" s="617">
        <v>20</v>
      </c>
      <c r="B32" s="605" t="s">
        <v>129</v>
      </c>
      <c r="C32" s="618">
        <v>3.6511937951441455E-2</v>
      </c>
      <c r="D32" s="619">
        <v>3.3864080055454132E-2</v>
      </c>
      <c r="E32" s="619">
        <v>3.4130601984286413E-2</v>
      </c>
      <c r="F32" s="619">
        <v>3.4906220378101711E-2</v>
      </c>
      <c r="G32" s="620">
        <v>3.8320536949423535E-2</v>
      </c>
    </row>
    <row r="33" spans="1:7" ht="15" customHeight="1">
      <c r="A33" s="617">
        <v>21</v>
      </c>
      <c r="B33" s="605" t="s">
        <v>128</v>
      </c>
      <c r="C33" s="618">
        <v>3.5175196410705295E-2</v>
      </c>
      <c r="D33" s="619">
        <v>3.420228548735374E-2</v>
      </c>
      <c r="E33" s="619">
        <v>3.3188803736394795E-2</v>
      </c>
      <c r="F33" s="619">
        <v>3.3512248972360652E-2</v>
      </c>
      <c r="G33" s="620">
        <v>3.4368760044141904E-2</v>
      </c>
    </row>
    <row r="34" spans="1:7">
      <c r="A34" s="617">
        <v>22</v>
      </c>
      <c r="B34" s="605" t="s">
        <v>127</v>
      </c>
      <c r="C34" s="621">
        <v>0.69974271143499644</v>
      </c>
      <c r="D34" s="622">
        <v>0.70950458552113549</v>
      </c>
      <c r="E34" s="622">
        <v>0.71422693925889502</v>
      </c>
      <c r="F34" s="622">
        <v>0.71860122187959974</v>
      </c>
      <c r="G34" s="623">
        <v>0.72208548347667323</v>
      </c>
    </row>
    <row r="35" spans="1:7" ht="15" customHeight="1">
      <c r="A35" s="617">
        <v>23</v>
      </c>
      <c r="B35" s="605" t="s">
        <v>126</v>
      </c>
      <c r="C35" s="621">
        <v>0.66108551634875967</v>
      </c>
      <c r="D35" s="622">
        <v>0.68362301774398004</v>
      </c>
      <c r="E35" s="622">
        <v>0.71273149047928408</v>
      </c>
      <c r="F35" s="622">
        <v>0.70694349160781034</v>
      </c>
      <c r="G35" s="623">
        <v>0.71396748434256707</v>
      </c>
    </row>
    <row r="36" spans="1:7">
      <c r="A36" s="617">
        <v>24</v>
      </c>
      <c r="B36" s="605" t="s">
        <v>125</v>
      </c>
      <c r="C36" s="621">
        <v>-0.13455601027057243</v>
      </c>
      <c r="D36" s="622">
        <v>-7.2309459960511011E-2</v>
      </c>
      <c r="E36" s="622">
        <v>-7.8017471714940546E-3</v>
      </c>
      <c r="F36" s="622">
        <v>-1.8278743858765753E-2</v>
      </c>
      <c r="G36" s="623">
        <v>-9.4488843448816747E-3</v>
      </c>
    </row>
    <row r="37" spans="1:7" ht="15" customHeight="1">
      <c r="A37" s="602"/>
      <c r="B37" s="599" t="s">
        <v>351</v>
      </c>
      <c r="C37" s="624"/>
      <c r="D37" s="624"/>
      <c r="E37" s="624"/>
      <c r="F37" s="624"/>
      <c r="G37" s="625"/>
    </row>
    <row r="38" spans="1:7" ht="15" customHeight="1">
      <c r="A38" s="617">
        <v>25</v>
      </c>
      <c r="B38" s="605" t="s">
        <v>124</v>
      </c>
      <c r="C38" s="626">
        <v>0.29030962098916885</v>
      </c>
      <c r="D38" s="627">
        <v>0.25974071704382723</v>
      </c>
      <c r="E38" s="627">
        <v>0.24923241561031936</v>
      </c>
      <c r="F38" s="627">
        <v>0.24556945255923557</v>
      </c>
      <c r="G38" s="628">
        <v>0.24350208184927677</v>
      </c>
    </row>
    <row r="39" spans="1:7" ht="15" customHeight="1">
      <c r="A39" s="617">
        <v>26</v>
      </c>
      <c r="B39" s="605" t="s">
        <v>123</v>
      </c>
      <c r="C39" s="626">
        <v>0.80027059693454039</v>
      </c>
      <c r="D39" s="627">
        <v>0.81960924777775068</v>
      </c>
      <c r="E39" s="627">
        <v>0.83610589879624975</v>
      </c>
      <c r="F39" s="627">
        <v>0.82404648112990564</v>
      </c>
      <c r="G39" s="628">
        <v>0.83104252927462585</v>
      </c>
    </row>
    <row r="40" spans="1:7" ht="15" customHeight="1">
      <c r="A40" s="617">
        <v>27</v>
      </c>
      <c r="B40" s="605" t="s">
        <v>122</v>
      </c>
      <c r="C40" s="626">
        <v>0.3765027613067527</v>
      </c>
      <c r="D40" s="627">
        <v>0.35374375299533167</v>
      </c>
      <c r="E40" s="627">
        <v>0.3466131033784432</v>
      </c>
      <c r="F40" s="627">
        <v>0.35653848134676919</v>
      </c>
      <c r="G40" s="628">
        <v>0.35491988557038262</v>
      </c>
    </row>
    <row r="41" spans="1:7" ht="15" customHeight="1">
      <c r="A41" s="629"/>
      <c r="B41" s="599" t="s">
        <v>394</v>
      </c>
      <c r="C41" s="600"/>
      <c r="D41" s="600"/>
      <c r="E41" s="600"/>
      <c r="F41" s="600"/>
      <c r="G41" s="601"/>
    </row>
    <row r="42" spans="1:7">
      <c r="A42" s="617">
        <v>28</v>
      </c>
      <c r="B42" s="605" t="s">
        <v>377</v>
      </c>
      <c r="C42" s="630">
        <v>490568914.78259993</v>
      </c>
      <c r="D42" s="631">
        <v>444120449.67460006</v>
      </c>
      <c r="E42" s="631">
        <v>454681903.33750004</v>
      </c>
      <c r="F42" s="631">
        <v>450818658.77990007</v>
      </c>
      <c r="G42" s="632">
        <v>450976297.90860003</v>
      </c>
    </row>
    <row r="43" spans="1:7" ht="15" customHeight="1">
      <c r="A43" s="617">
        <v>29</v>
      </c>
      <c r="B43" s="605" t="s">
        <v>389</v>
      </c>
      <c r="C43" s="630">
        <v>249192651.43564153</v>
      </c>
      <c r="D43" s="631">
        <v>238229032.26322749</v>
      </c>
      <c r="E43" s="631">
        <v>260955667.83074299</v>
      </c>
      <c r="F43" s="631">
        <v>284625594.63451797</v>
      </c>
      <c r="G43" s="632">
        <v>272363616.47228551</v>
      </c>
    </row>
    <row r="44" spans="1:7" ht="15" customHeight="1">
      <c r="A44" s="633">
        <v>30</v>
      </c>
      <c r="B44" s="634" t="s">
        <v>378</v>
      </c>
      <c r="C44" s="635">
        <v>1.9686331517255762</v>
      </c>
      <c r="D44" s="636">
        <v>1.864258295705437</v>
      </c>
      <c r="E44" s="636">
        <v>1.7423722087247737</v>
      </c>
      <c r="F44" s="636">
        <v>1.5839006304362309</v>
      </c>
      <c r="G44" s="637">
        <v>1.6557875965584021</v>
      </c>
    </row>
    <row r="45" spans="1:7" ht="15" customHeight="1">
      <c r="A45" s="633"/>
      <c r="B45" s="599" t="s">
        <v>493</v>
      </c>
      <c r="C45" s="638"/>
      <c r="D45" s="639"/>
      <c r="E45" s="639"/>
      <c r="F45" s="639"/>
      <c r="G45" s="640"/>
    </row>
    <row r="46" spans="1:7" ht="15" customHeight="1">
      <c r="A46" s="633">
        <v>31</v>
      </c>
      <c r="B46" s="634" t="s">
        <v>500</v>
      </c>
      <c r="C46" s="638">
        <v>1369272838.1786513</v>
      </c>
      <c r="D46" s="639">
        <v>1411158007.2549772</v>
      </c>
      <c r="E46" s="639">
        <v>1483414751.8754787</v>
      </c>
      <c r="F46" s="639">
        <v>1478832795.2067773</v>
      </c>
      <c r="G46" s="640">
        <v>1487714236.3662975</v>
      </c>
    </row>
    <row r="47" spans="1:7" ht="15" customHeight="1">
      <c r="A47" s="633">
        <v>32</v>
      </c>
      <c r="B47" s="634" t="s">
        <v>515</v>
      </c>
      <c r="C47" s="638">
        <v>892619181.38749194</v>
      </c>
      <c r="D47" s="639">
        <v>952381749.20619166</v>
      </c>
      <c r="E47" s="639">
        <v>1015638873.9223225</v>
      </c>
      <c r="F47" s="639">
        <v>1036893131.3405246</v>
      </c>
      <c r="G47" s="640">
        <v>1158610774.3323734</v>
      </c>
    </row>
    <row r="48" spans="1:7" ht="12.75" thickBot="1">
      <c r="A48" s="641">
        <v>33</v>
      </c>
      <c r="B48" s="642" t="s">
        <v>533</v>
      </c>
      <c r="C48" s="643">
        <v>1.5339944141131343</v>
      </c>
      <c r="D48" s="644">
        <v>1.481714667916699</v>
      </c>
      <c r="E48" s="644">
        <v>1.4605730343371361</v>
      </c>
      <c r="F48" s="644">
        <v>1.4262152487160376</v>
      </c>
      <c r="G48" s="645">
        <v>1.2840500617850403</v>
      </c>
    </row>
    <row r="49" spans="1:2">
      <c r="A49" s="646"/>
    </row>
    <row r="50" spans="1:2">
      <c r="B50" s="647"/>
    </row>
    <row r="51" spans="1:2" ht="48">
      <c r="B51" s="647" t="s">
        <v>393</v>
      </c>
    </row>
    <row r="53" spans="1:2">
      <c r="B53" s="648"/>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140625" defaultRowHeight="12.75"/>
  <cols>
    <col min="1" max="1" width="11.85546875" style="496" bestFit="1" customWidth="1"/>
    <col min="2" max="2" width="105.140625" style="496" bestFit="1" customWidth="1"/>
    <col min="3" max="4" width="15.28515625" style="496" bestFit="1" customWidth="1"/>
    <col min="5" max="5" width="17.5703125" style="496" bestFit="1" customWidth="1"/>
    <col min="6" max="6" width="15.28515625" style="496" bestFit="1" customWidth="1"/>
    <col min="7" max="7" width="16.7109375" style="496" bestFit="1" customWidth="1"/>
    <col min="8" max="8" width="12" style="496" bestFit="1" customWidth="1"/>
    <col min="9" max="16384" width="9.140625" style="496"/>
  </cols>
  <sheetData>
    <row r="1" spans="1:8" ht="13.5">
      <c r="A1" s="487" t="s">
        <v>30</v>
      </c>
      <c r="B1" s="3" t="str">
        <f>'Info '!C2</f>
        <v>JSC ProCredit Bank</v>
      </c>
    </row>
    <row r="2" spans="1:8" ht="13.5">
      <c r="A2" s="488" t="s">
        <v>31</v>
      </c>
      <c r="B2" s="523">
        <f>'1. key ratios '!B2</f>
        <v>44834</v>
      </c>
    </row>
    <row r="3" spans="1:8">
      <c r="A3" s="489" t="s">
        <v>540</v>
      </c>
    </row>
    <row r="5" spans="1:8" ht="15" customHeight="1">
      <c r="A5" s="723" t="s">
        <v>541</v>
      </c>
      <c r="B5" s="724"/>
      <c r="C5" s="729" t="s">
        <v>542</v>
      </c>
      <c r="D5" s="730"/>
      <c r="E5" s="730"/>
      <c r="F5" s="730"/>
      <c r="G5" s="730"/>
      <c r="H5" s="731"/>
    </row>
    <row r="6" spans="1:8">
      <c r="A6" s="725"/>
      <c r="B6" s="726"/>
      <c r="C6" s="732"/>
      <c r="D6" s="733"/>
      <c r="E6" s="733"/>
      <c r="F6" s="733"/>
      <c r="G6" s="733"/>
      <c r="H6" s="734"/>
    </row>
    <row r="7" spans="1:8">
      <c r="A7" s="727"/>
      <c r="B7" s="728"/>
      <c r="C7" s="520" t="s">
        <v>543</v>
      </c>
      <c r="D7" s="520" t="s">
        <v>544</v>
      </c>
      <c r="E7" s="520" t="s">
        <v>545</v>
      </c>
      <c r="F7" s="520" t="s">
        <v>546</v>
      </c>
      <c r="G7" s="520" t="s">
        <v>547</v>
      </c>
      <c r="H7" s="520" t="s">
        <v>108</v>
      </c>
    </row>
    <row r="8" spans="1:8">
      <c r="A8" s="491">
        <v>1</v>
      </c>
      <c r="B8" s="490" t="s">
        <v>95</v>
      </c>
      <c r="C8" s="650">
        <v>251950710.37820002</v>
      </c>
      <c r="D8" s="650">
        <v>62157806.769999996</v>
      </c>
      <c r="E8" s="650">
        <v>0</v>
      </c>
      <c r="F8" s="650">
        <v>22370000</v>
      </c>
      <c r="G8" s="650"/>
      <c r="H8" s="650">
        <f>SUM(C8:G8)</f>
        <v>336478517.14820004</v>
      </c>
    </row>
    <row r="9" spans="1:8">
      <c r="A9" s="491">
        <v>2</v>
      </c>
      <c r="B9" s="490" t="s">
        <v>96</v>
      </c>
      <c r="C9" s="650"/>
      <c r="D9" s="650"/>
      <c r="E9" s="650"/>
      <c r="F9" s="650"/>
      <c r="G9" s="650"/>
      <c r="H9" s="650">
        <f t="shared" ref="H9:H21" si="0">SUM(C9:G9)</f>
        <v>0</v>
      </c>
    </row>
    <row r="10" spans="1:8">
      <c r="A10" s="491">
        <v>3</v>
      </c>
      <c r="B10" s="490" t="s">
        <v>268</v>
      </c>
      <c r="C10" s="650"/>
      <c r="D10" s="650"/>
      <c r="E10" s="650"/>
      <c r="F10" s="650"/>
      <c r="G10" s="650"/>
      <c r="H10" s="650">
        <f t="shared" si="0"/>
        <v>0</v>
      </c>
    </row>
    <row r="11" spans="1:8">
      <c r="A11" s="491">
        <v>4</v>
      </c>
      <c r="B11" s="490" t="s">
        <v>97</v>
      </c>
      <c r="C11" s="650"/>
      <c r="D11" s="650"/>
      <c r="E11" s="650"/>
      <c r="F11" s="650"/>
      <c r="G11" s="650"/>
      <c r="H11" s="650">
        <f t="shared" si="0"/>
        <v>0</v>
      </c>
    </row>
    <row r="12" spans="1:8">
      <c r="A12" s="491">
        <v>5</v>
      </c>
      <c r="B12" s="490" t="s">
        <v>98</v>
      </c>
      <c r="C12" s="650"/>
      <c r="D12" s="650"/>
      <c r="E12" s="650"/>
      <c r="F12" s="650"/>
      <c r="G12" s="650"/>
      <c r="H12" s="650">
        <f t="shared" si="0"/>
        <v>0</v>
      </c>
    </row>
    <row r="13" spans="1:8">
      <c r="A13" s="491">
        <v>6</v>
      </c>
      <c r="B13" s="490" t="s">
        <v>99</v>
      </c>
      <c r="C13" s="650">
        <v>80026257.140800014</v>
      </c>
      <c r="D13" s="650">
        <v>37714444.702799998</v>
      </c>
      <c r="E13" s="650"/>
      <c r="F13" s="650"/>
      <c r="G13" s="650">
        <v>510746.62199999997</v>
      </c>
      <c r="H13" s="650">
        <f t="shared" si="0"/>
        <v>118251448.4656</v>
      </c>
    </row>
    <row r="14" spans="1:8">
      <c r="A14" s="491">
        <v>7</v>
      </c>
      <c r="B14" s="490" t="s">
        <v>100</v>
      </c>
      <c r="C14" s="650">
        <v>538767.77999999991</v>
      </c>
      <c r="D14" s="650">
        <v>222834036.77000004</v>
      </c>
      <c r="E14" s="650">
        <v>226372436.65870002</v>
      </c>
      <c r="F14" s="650">
        <v>315795143.30530018</v>
      </c>
      <c r="G14" s="650">
        <v>137410</v>
      </c>
      <c r="H14" s="650">
        <f t="shared" si="0"/>
        <v>765677794.51400018</v>
      </c>
    </row>
    <row r="15" spans="1:8">
      <c r="A15" s="491">
        <v>8</v>
      </c>
      <c r="B15" s="490" t="s">
        <v>101</v>
      </c>
      <c r="C15" s="650">
        <v>985580.12199999986</v>
      </c>
      <c r="D15" s="650">
        <v>72871645.942999974</v>
      </c>
      <c r="E15" s="650">
        <v>134535688.58030003</v>
      </c>
      <c r="F15" s="650">
        <v>150435999.32479969</v>
      </c>
      <c r="G15" s="650">
        <v>86603.29800000001</v>
      </c>
      <c r="H15" s="650">
        <f t="shared" si="0"/>
        <v>358915517.26809967</v>
      </c>
    </row>
    <row r="16" spans="1:8">
      <c r="A16" s="491">
        <v>9</v>
      </c>
      <c r="B16" s="490" t="s">
        <v>102</v>
      </c>
      <c r="C16" s="650">
        <v>0</v>
      </c>
      <c r="D16" s="650">
        <v>0</v>
      </c>
      <c r="E16" s="650">
        <v>0</v>
      </c>
      <c r="F16" s="650">
        <v>0</v>
      </c>
      <c r="G16" s="650">
        <v>0</v>
      </c>
      <c r="H16" s="650">
        <f t="shared" si="0"/>
        <v>0</v>
      </c>
    </row>
    <row r="17" spans="1:8">
      <c r="A17" s="491">
        <v>10</v>
      </c>
      <c r="B17" s="524" t="s">
        <v>559</v>
      </c>
      <c r="C17" s="650">
        <v>0</v>
      </c>
      <c r="D17" s="650">
        <v>623880.87800000003</v>
      </c>
      <c r="E17" s="650">
        <v>4388776.7534999996</v>
      </c>
      <c r="F17" s="650">
        <v>3609092.4113000007</v>
      </c>
      <c r="G17" s="650">
        <v>222693.08580000003</v>
      </c>
      <c r="H17" s="650">
        <f t="shared" si="0"/>
        <v>8844443.1286000013</v>
      </c>
    </row>
    <row r="18" spans="1:8">
      <c r="A18" s="491">
        <v>11</v>
      </c>
      <c r="B18" s="490" t="s">
        <v>104</v>
      </c>
      <c r="C18" s="650">
        <v>835379.84</v>
      </c>
      <c r="D18" s="650">
        <v>1108887.9482000002</v>
      </c>
      <c r="E18" s="650">
        <v>3657420.997899998</v>
      </c>
      <c r="F18" s="650">
        <v>25033590.405300017</v>
      </c>
      <c r="G18" s="650">
        <v>4422248.5295000002</v>
      </c>
      <c r="H18" s="650">
        <f t="shared" si="0"/>
        <v>35057527.720900014</v>
      </c>
    </row>
    <row r="19" spans="1:8">
      <c r="A19" s="491">
        <v>12</v>
      </c>
      <c r="B19" s="490" t="s">
        <v>105</v>
      </c>
      <c r="C19" s="650"/>
      <c r="D19" s="650"/>
      <c r="E19" s="650"/>
      <c r="F19" s="650"/>
      <c r="G19" s="650"/>
      <c r="H19" s="650">
        <f t="shared" si="0"/>
        <v>0</v>
      </c>
    </row>
    <row r="20" spans="1:8">
      <c r="A20" s="491">
        <v>13</v>
      </c>
      <c r="B20" s="490" t="s">
        <v>246</v>
      </c>
      <c r="C20" s="650"/>
      <c r="D20" s="650"/>
      <c r="E20" s="650"/>
      <c r="F20" s="650"/>
      <c r="G20" s="650"/>
      <c r="H20" s="650">
        <f t="shared" si="0"/>
        <v>0</v>
      </c>
    </row>
    <row r="21" spans="1:8">
      <c r="A21" s="491">
        <v>14</v>
      </c>
      <c r="B21" s="490" t="s">
        <v>107</v>
      </c>
      <c r="C21" s="650">
        <v>37773036.25</v>
      </c>
      <c r="D21" s="650">
        <v>20178782.0174</v>
      </c>
      <c r="E21" s="650">
        <v>4388624.9696000004</v>
      </c>
      <c r="F21" s="650">
        <v>287027.71000000002</v>
      </c>
      <c r="G21" s="650">
        <v>40769650.350000009</v>
      </c>
      <c r="H21" s="650">
        <f t="shared" si="0"/>
        <v>103397121.29700001</v>
      </c>
    </row>
    <row r="22" spans="1:8">
      <c r="A22" s="492">
        <v>15</v>
      </c>
      <c r="B22" s="498" t="s">
        <v>108</v>
      </c>
      <c r="C22" s="650">
        <f>+SUM(C8:C16)+SUM(C18:C21)</f>
        <v>372109731.51100004</v>
      </c>
      <c r="D22" s="650">
        <f t="shared" ref="D22:G22" si="1">+SUM(D8:D16)+SUM(D18:D21)</f>
        <v>416865604.15139997</v>
      </c>
      <c r="E22" s="650">
        <f t="shared" si="1"/>
        <v>368954171.20650005</v>
      </c>
      <c r="F22" s="650">
        <f t="shared" si="1"/>
        <v>513921760.74539989</v>
      </c>
      <c r="G22" s="650">
        <f t="shared" si="1"/>
        <v>45926658.799500011</v>
      </c>
      <c r="H22" s="650">
        <f>+SUM(H8:H16)+SUM(H18:H21)</f>
        <v>1717777926.4137998</v>
      </c>
    </row>
    <row r="26" spans="1:8" ht="25.5">
      <c r="B26" s="525" t="s">
        <v>688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B1" zoomScaleNormal="100" workbookViewId="0">
      <selection activeCell="D26" sqref="D26"/>
    </sheetView>
  </sheetViews>
  <sheetFormatPr defaultColWidth="9.140625" defaultRowHeight="12.75"/>
  <cols>
    <col min="1" max="1" width="11.85546875" style="526" bestFit="1" customWidth="1"/>
    <col min="2" max="2" width="83.85546875" style="496" customWidth="1"/>
    <col min="3" max="3" width="22.42578125" style="496" customWidth="1"/>
    <col min="4" max="4" width="23.5703125" style="496" customWidth="1"/>
    <col min="5" max="8" width="22.140625" style="496" customWidth="1"/>
    <col min="9" max="9" width="41.42578125" style="496" customWidth="1"/>
    <col min="10" max="16384" width="9.140625" style="496"/>
  </cols>
  <sheetData>
    <row r="1" spans="1:9" ht="13.5">
      <c r="A1" s="487" t="s">
        <v>30</v>
      </c>
      <c r="B1" s="3" t="str">
        <f>'Info '!C2</f>
        <v>JSC ProCredit Bank</v>
      </c>
    </row>
    <row r="2" spans="1:9" ht="13.5">
      <c r="A2" s="488" t="s">
        <v>31</v>
      </c>
      <c r="B2" s="523">
        <f>'1. key ratios '!B2</f>
        <v>44834</v>
      </c>
    </row>
    <row r="3" spans="1:9">
      <c r="A3" s="489" t="s">
        <v>548</v>
      </c>
    </row>
    <row r="4" spans="1:9">
      <c r="C4" s="527" t="s">
        <v>0</v>
      </c>
      <c r="D4" s="527" t="s">
        <v>1</v>
      </c>
      <c r="E4" s="527" t="s">
        <v>2</v>
      </c>
      <c r="F4" s="527" t="s">
        <v>3</v>
      </c>
      <c r="G4" s="527" t="s">
        <v>4</v>
      </c>
      <c r="H4" s="527" t="s">
        <v>5</v>
      </c>
      <c r="I4" s="527" t="s">
        <v>8</v>
      </c>
    </row>
    <row r="5" spans="1:9" ht="44.25" customHeight="1">
      <c r="A5" s="723" t="s">
        <v>549</v>
      </c>
      <c r="B5" s="724"/>
      <c r="C5" s="737" t="s">
        <v>550</v>
      </c>
      <c r="D5" s="737"/>
      <c r="E5" s="737" t="s">
        <v>551</v>
      </c>
      <c r="F5" s="737" t="s">
        <v>552</v>
      </c>
      <c r="G5" s="735" t="s">
        <v>553</v>
      </c>
      <c r="H5" s="735" t="s">
        <v>554</v>
      </c>
      <c r="I5" s="528" t="s">
        <v>555</v>
      </c>
    </row>
    <row r="6" spans="1:9" ht="60" customHeight="1">
      <c r="A6" s="727"/>
      <c r="B6" s="728"/>
      <c r="C6" s="516" t="s">
        <v>556</v>
      </c>
      <c r="D6" s="516" t="s">
        <v>557</v>
      </c>
      <c r="E6" s="737"/>
      <c r="F6" s="737"/>
      <c r="G6" s="736"/>
      <c r="H6" s="736"/>
      <c r="I6" s="528" t="s">
        <v>558</v>
      </c>
    </row>
    <row r="7" spans="1:9">
      <c r="A7" s="494">
        <v>1</v>
      </c>
      <c r="B7" s="490" t="s">
        <v>95</v>
      </c>
      <c r="C7" s="650"/>
      <c r="D7" s="650">
        <v>336478517.14819998</v>
      </c>
      <c r="E7" s="650">
        <v>0</v>
      </c>
      <c r="F7" s="650">
        <v>0</v>
      </c>
      <c r="G7" s="650"/>
      <c r="H7" s="650">
        <v>0</v>
      </c>
      <c r="I7" s="651">
        <f t="shared" ref="I7:I23" si="0">C7+D7-E7-F7-G7</f>
        <v>336478517.14819998</v>
      </c>
    </row>
    <row r="8" spans="1:9">
      <c r="A8" s="494">
        <v>2</v>
      </c>
      <c r="B8" s="490" t="s">
        <v>96</v>
      </c>
      <c r="C8" s="650"/>
      <c r="D8" s="650">
        <v>0</v>
      </c>
      <c r="E8" s="650">
        <v>0</v>
      </c>
      <c r="F8" s="650">
        <v>0</v>
      </c>
      <c r="G8" s="650"/>
      <c r="H8" s="650">
        <v>0</v>
      </c>
      <c r="I8" s="651">
        <f t="shared" si="0"/>
        <v>0</v>
      </c>
    </row>
    <row r="9" spans="1:9">
      <c r="A9" s="494">
        <v>3</v>
      </c>
      <c r="B9" s="490" t="s">
        <v>268</v>
      </c>
      <c r="C9" s="650"/>
      <c r="D9" s="650">
        <v>0</v>
      </c>
      <c r="E9" s="650">
        <v>0</v>
      </c>
      <c r="F9" s="650">
        <v>0</v>
      </c>
      <c r="G9" s="650"/>
      <c r="H9" s="650">
        <v>0</v>
      </c>
      <c r="I9" s="651">
        <f t="shared" si="0"/>
        <v>0</v>
      </c>
    </row>
    <row r="10" spans="1:9">
      <c r="A10" s="494">
        <v>4</v>
      </c>
      <c r="B10" s="490" t="s">
        <v>97</v>
      </c>
      <c r="C10" s="650"/>
      <c r="D10" s="650">
        <v>0</v>
      </c>
      <c r="E10" s="650">
        <v>0</v>
      </c>
      <c r="F10" s="650">
        <v>0</v>
      </c>
      <c r="G10" s="650"/>
      <c r="H10" s="650">
        <v>0</v>
      </c>
      <c r="I10" s="651">
        <f t="shared" si="0"/>
        <v>0</v>
      </c>
    </row>
    <row r="11" spans="1:9">
      <c r="A11" s="494">
        <v>5</v>
      </c>
      <c r="B11" s="490" t="s">
        <v>98</v>
      </c>
      <c r="C11" s="650"/>
      <c r="D11" s="650">
        <v>0</v>
      </c>
      <c r="E11" s="650">
        <v>0</v>
      </c>
      <c r="F11" s="650">
        <v>0</v>
      </c>
      <c r="G11" s="650"/>
      <c r="H11" s="650">
        <v>0</v>
      </c>
      <c r="I11" s="651">
        <f t="shared" si="0"/>
        <v>0</v>
      </c>
    </row>
    <row r="12" spans="1:9">
      <c r="A12" s="494">
        <v>6</v>
      </c>
      <c r="B12" s="490" t="s">
        <v>99</v>
      </c>
      <c r="C12" s="650"/>
      <c r="D12" s="650">
        <v>118251448.4656</v>
      </c>
      <c r="E12" s="650">
        <v>0</v>
      </c>
      <c r="F12" s="650">
        <v>0</v>
      </c>
      <c r="G12" s="650"/>
      <c r="H12" s="650">
        <v>0</v>
      </c>
      <c r="I12" s="651">
        <f t="shared" si="0"/>
        <v>118251448.4656</v>
      </c>
    </row>
    <row r="13" spans="1:9">
      <c r="A13" s="494">
        <v>7</v>
      </c>
      <c r="B13" s="490" t="s">
        <v>100</v>
      </c>
      <c r="C13" s="650">
        <v>26445689.269700002</v>
      </c>
      <c r="D13" s="650">
        <v>751138742.8391006</v>
      </c>
      <c r="E13" s="650">
        <v>11906637.594799999</v>
      </c>
      <c r="F13" s="650">
        <v>12861206.013500001</v>
      </c>
      <c r="G13" s="650"/>
      <c r="H13" s="650">
        <v>0</v>
      </c>
      <c r="I13" s="651">
        <f t="shared" si="0"/>
        <v>752816588.50050068</v>
      </c>
    </row>
    <row r="14" spans="1:9">
      <c r="A14" s="494">
        <v>8</v>
      </c>
      <c r="B14" s="490" t="s">
        <v>101</v>
      </c>
      <c r="C14" s="650">
        <v>16356646.185799997</v>
      </c>
      <c r="D14" s="650">
        <v>352162457.85599941</v>
      </c>
      <c r="E14" s="650">
        <v>9603586.7737000007</v>
      </c>
      <c r="F14" s="650">
        <v>6253557.9980999948</v>
      </c>
      <c r="G14" s="650"/>
      <c r="H14" s="650">
        <v>1597268.7117000001</v>
      </c>
      <c r="I14" s="651">
        <f t="shared" si="0"/>
        <v>352661959.26999944</v>
      </c>
    </row>
    <row r="15" spans="1:9">
      <c r="A15" s="494">
        <v>9</v>
      </c>
      <c r="B15" s="490" t="s">
        <v>102</v>
      </c>
      <c r="C15" s="650">
        <v>0</v>
      </c>
      <c r="D15" s="650">
        <v>0</v>
      </c>
      <c r="E15" s="650">
        <v>0</v>
      </c>
      <c r="F15" s="650">
        <v>0</v>
      </c>
      <c r="G15" s="650"/>
      <c r="H15" s="650">
        <v>0</v>
      </c>
      <c r="I15" s="651">
        <f t="shared" si="0"/>
        <v>0</v>
      </c>
    </row>
    <row r="16" spans="1:9">
      <c r="A16" s="494">
        <v>10</v>
      </c>
      <c r="B16" s="524" t="s">
        <v>559</v>
      </c>
      <c r="C16" s="650">
        <v>17789776.204300001</v>
      </c>
      <c r="D16" s="650">
        <v>0</v>
      </c>
      <c r="E16" s="650">
        <v>8945333.0756999999</v>
      </c>
      <c r="F16" s="650">
        <v>0</v>
      </c>
      <c r="G16" s="650"/>
      <c r="H16" s="650">
        <v>1597268.7117000001</v>
      </c>
      <c r="I16" s="651">
        <f t="shared" si="0"/>
        <v>8844443.1286000013</v>
      </c>
    </row>
    <row r="17" spans="1:9">
      <c r="A17" s="494">
        <v>11</v>
      </c>
      <c r="B17" s="490" t="s">
        <v>104</v>
      </c>
      <c r="C17" s="650">
        <v>16642.340499999998</v>
      </c>
      <c r="D17" s="650">
        <v>35043381.731400028</v>
      </c>
      <c r="E17" s="650">
        <v>2496.3510000000001</v>
      </c>
      <c r="F17" s="650">
        <v>610474.29479999992</v>
      </c>
      <c r="G17" s="650"/>
      <c r="H17" s="650">
        <v>0</v>
      </c>
      <c r="I17" s="651">
        <f t="shared" si="0"/>
        <v>34447053.426100023</v>
      </c>
    </row>
    <row r="18" spans="1:9">
      <c r="A18" s="494">
        <v>12</v>
      </c>
      <c r="B18" s="490" t="s">
        <v>105</v>
      </c>
      <c r="C18" s="650">
        <v>0</v>
      </c>
      <c r="D18" s="650">
        <v>0</v>
      </c>
      <c r="E18" s="650">
        <v>0</v>
      </c>
      <c r="F18" s="650">
        <v>0</v>
      </c>
      <c r="G18" s="650"/>
      <c r="H18" s="650">
        <v>0</v>
      </c>
      <c r="I18" s="651">
        <f t="shared" si="0"/>
        <v>0</v>
      </c>
    </row>
    <row r="19" spans="1:9">
      <c r="A19" s="494">
        <v>13</v>
      </c>
      <c r="B19" s="490" t="s">
        <v>246</v>
      </c>
      <c r="C19" s="650">
        <v>0</v>
      </c>
      <c r="D19" s="650">
        <v>0</v>
      </c>
      <c r="E19" s="650">
        <v>0</v>
      </c>
      <c r="F19" s="650">
        <v>0</v>
      </c>
      <c r="G19" s="650"/>
      <c r="H19" s="650">
        <v>0</v>
      </c>
      <c r="I19" s="651">
        <f t="shared" si="0"/>
        <v>0</v>
      </c>
    </row>
    <row r="20" spans="1:9">
      <c r="A20" s="494">
        <v>14</v>
      </c>
      <c r="B20" s="490" t="s">
        <v>107</v>
      </c>
      <c r="C20" s="650">
        <v>316239.614</v>
      </c>
      <c r="D20" s="650">
        <v>110769838.58520006</v>
      </c>
      <c r="E20" s="650">
        <v>113620.13</v>
      </c>
      <c r="F20" s="650">
        <v>189.43</v>
      </c>
      <c r="G20" s="650"/>
      <c r="H20" s="650">
        <v>4050</v>
      </c>
      <c r="I20" s="651">
        <f t="shared" si="0"/>
        <v>110972268.63920005</v>
      </c>
    </row>
    <row r="21" spans="1:9" s="529" customFormat="1">
      <c r="A21" s="495">
        <v>15</v>
      </c>
      <c r="B21" s="498" t="s">
        <v>108</v>
      </c>
      <c r="C21" s="649">
        <f>SUM(C7:C15)+SUM(C17:C20)</f>
        <v>43135217.409999996</v>
      </c>
      <c r="D21" s="649">
        <f t="shared" ref="D21:H21" si="1">SUM(D7:D15)+SUM(D17:D20)</f>
        <v>1703844386.6255002</v>
      </c>
      <c r="E21" s="649">
        <f t="shared" si="1"/>
        <v>21626340.8495</v>
      </c>
      <c r="F21" s="649">
        <f t="shared" si="1"/>
        <v>19725427.736399993</v>
      </c>
      <c r="G21" s="649">
        <f t="shared" si="1"/>
        <v>0</v>
      </c>
      <c r="H21" s="649">
        <f t="shared" si="1"/>
        <v>1601318.7117000001</v>
      </c>
      <c r="I21" s="652">
        <f t="shared" si="0"/>
        <v>1705627835.4496005</v>
      </c>
    </row>
    <row r="22" spans="1:9">
      <c r="A22" s="530">
        <v>16</v>
      </c>
      <c r="B22" s="531" t="s">
        <v>560</v>
      </c>
      <c r="C22" s="650">
        <v>42790125.836000003</v>
      </c>
      <c r="D22" s="650">
        <v>1133936626.5565019</v>
      </c>
      <c r="E22" s="650">
        <v>21498294.739500001</v>
      </c>
      <c r="F22" s="650">
        <v>19725238.306400049</v>
      </c>
      <c r="G22" s="650">
        <v>0</v>
      </c>
      <c r="H22" s="650">
        <v>1597268.7117000001</v>
      </c>
      <c r="I22" s="651">
        <f t="shared" si="0"/>
        <v>1135503219.3466017</v>
      </c>
    </row>
    <row r="23" spans="1:9">
      <c r="A23" s="530">
        <v>17</v>
      </c>
      <c r="B23" s="531" t="s">
        <v>561</v>
      </c>
      <c r="C23" s="650"/>
      <c r="D23" s="650">
        <v>84527806.769999996</v>
      </c>
      <c r="E23" s="650">
        <v>0</v>
      </c>
      <c r="F23" s="650">
        <v>0</v>
      </c>
      <c r="G23" s="650"/>
      <c r="H23" s="650"/>
      <c r="I23" s="651">
        <f t="shared" si="0"/>
        <v>84527806.769999996</v>
      </c>
    </row>
    <row r="26" spans="1:9" ht="38.25">
      <c r="B26" s="525" t="s">
        <v>688</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C34" sqref="C34:I34"/>
    </sheetView>
  </sheetViews>
  <sheetFormatPr defaultColWidth="9.140625" defaultRowHeight="12.75"/>
  <cols>
    <col min="1" max="1" width="11" style="496" bestFit="1" customWidth="1"/>
    <col min="2" max="2" width="93.42578125" style="496" customWidth="1"/>
    <col min="3" max="8" width="22" style="496" customWidth="1"/>
    <col min="9" max="9" width="42.28515625" style="496" bestFit="1" customWidth="1"/>
    <col min="10" max="16384" width="9.140625" style="496"/>
  </cols>
  <sheetData>
    <row r="1" spans="1:9" ht="13.5">
      <c r="A1" s="487" t="s">
        <v>30</v>
      </c>
      <c r="B1" s="3" t="str">
        <f>'Info '!C2</f>
        <v>JSC ProCredit Bank</v>
      </c>
    </row>
    <row r="2" spans="1:9" ht="13.5">
      <c r="A2" s="488" t="s">
        <v>31</v>
      </c>
      <c r="B2" s="523">
        <f>'1. key ratios '!B2</f>
        <v>44834</v>
      </c>
    </row>
    <row r="3" spans="1:9">
      <c r="A3" s="489" t="s">
        <v>562</v>
      </c>
    </row>
    <row r="4" spans="1:9">
      <c r="C4" s="527" t="s">
        <v>0</v>
      </c>
      <c r="D4" s="527" t="s">
        <v>1</v>
      </c>
      <c r="E4" s="527" t="s">
        <v>2</v>
      </c>
      <c r="F4" s="527" t="s">
        <v>3</v>
      </c>
      <c r="G4" s="527" t="s">
        <v>4</v>
      </c>
      <c r="H4" s="527" t="s">
        <v>5</v>
      </c>
      <c r="I4" s="527" t="s">
        <v>8</v>
      </c>
    </row>
    <row r="5" spans="1:9" ht="46.5" customHeight="1">
      <c r="A5" s="723" t="s">
        <v>703</v>
      </c>
      <c r="B5" s="724"/>
      <c r="C5" s="737" t="s">
        <v>550</v>
      </c>
      <c r="D5" s="737"/>
      <c r="E5" s="737" t="s">
        <v>551</v>
      </c>
      <c r="F5" s="737" t="s">
        <v>552</v>
      </c>
      <c r="G5" s="735" t="s">
        <v>553</v>
      </c>
      <c r="H5" s="735" t="s">
        <v>554</v>
      </c>
      <c r="I5" s="528" t="s">
        <v>555</v>
      </c>
    </row>
    <row r="6" spans="1:9" ht="75" customHeight="1">
      <c r="A6" s="727"/>
      <c r="B6" s="728"/>
      <c r="C6" s="516" t="s">
        <v>556</v>
      </c>
      <c r="D6" s="516" t="s">
        <v>557</v>
      </c>
      <c r="E6" s="737"/>
      <c r="F6" s="737"/>
      <c r="G6" s="736"/>
      <c r="H6" s="736"/>
      <c r="I6" s="528" t="s">
        <v>558</v>
      </c>
    </row>
    <row r="7" spans="1:9">
      <c r="A7" s="493">
        <v>1</v>
      </c>
      <c r="B7" s="497" t="s">
        <v>693</v>
      </c>
      <c r="C7" s="650">
        <v>0</v>
      </c>
      <c r="D7" s="650">
        <v>337196119.42639995</v>
      </c>
      <c r="E7" s="650">
        <v>0</v>
      </c>
      <c r="F7" s="650">
        <v>14336.405000000001</v>
      </c>
      <c r="G7" s="650"/>
      <c r="H7" s="650">
        <v>0</v>
      </c>
      <c r="I7" s="651">
        <f t="shared" ref="I7:I34" si="0">C7+D7-E7-F7-G7</f>
        <v>337181783.02139997</v>
      </c>
    </row>
    <row r="8" spans="1:9">
      <c r="A8" s="493">
        <v>2</v>
      </c>
      <c r="B8" s="497" t="s">
        <v>563</v>
      </c>
      <c r="C8" s="650">
        <v>0</v>
      </c>
      <c r="D8" s="650">
        <v>124385041.9408</v>
      </c>
      <c r="E8" s="650">
        <v>0</v>
      </c>
      <c r="F8" s="650">
        <v>122539.43960000004</v>
      </c>
      <c r="G8" s="650"/>
      <c r="H8" s="650">
        <v>0</v>
      </c>
      <c r="I8" s="651">
        <f t="shared" si="0"/>
        <v>124262502.50119999</v>
      </c>
    </row>
    <row r="9" spans="1:9">
      <c r="A9" s="493">
        <v>3</v>
      </c>
      <c r="B9" s="497" t="s">
        <v>564</v>
      </c>
      <c r="C9" s="650">
        <v>0</v>
      </c>
      <c r="D9" s="650">
        <v>0</v>
      </c>
      <c r="E9" s="650">
        <v>0</v>
      </c>
      <c r="F9" s="650">
        <v>0</v>
      </c>
      <c r="G9" s="650"/>
      <c r="H9" s="650">
        <v>0</v>
      </c>
      <c r="I9" s="651">
        <f t="shared" si="0"/>
        <v>0</v>
      </c>
    </row>
    <row r="10" spans="1:9">
      <c r="A10" s="493">
        <v>4</v>
      </c>
      <c r="B10" s="497" t="s">
        <v>694</v>
      </c>
      <c r="C10" s="650">
        <v>0</v>
      </c>
      <c r="D10" s="650">
        <v>27188893.120300002</v>
      </c>
      <c r="E10" s="650">
        <v>0</v>
      </c>
      <c r="F10" s="650">
        <v>542450.77830000001</v>
      </c>
      <c r="G10" s="650"/>
      <c r="H10" s="650">
        <v>0</v>
      </c>
      <c r="I10" s="651">
        <f t="shared" si="0"/>
        <v>26646442.342000004</v>
      </c>
    </row>
    <row r="11" spans="1:9">
      <c r="A11" s="493">
        <v>5</v>
      </c>
      <c r="B11" s="497" t="s">
        <v>565</v>
      </c>
      <c r="C11" s="650">
        <v>463846.82060000004</v>
      </c>
      <c r="D11" s="650">
        <v>102444120.14009994</v>
      </c>
      <c r="E11" s="650">
        <v>692768.92380000011</v>
      </c>
      <c r="F11" s="650">
        <v>1917449.7133999998</v>
      </c>
      <c r="G11" s="650"/>
      <c r="H11" s="650">
        <v>0</v>
      </c>
      <c r="I11" s="651">
        <f t="shared" si="0"/>
        <v>100297748.32349993</v>
      </c>
    </row>
    <row r="12" spans="1:9">
      <c r="A12" s="493">
        <v>6</v>
      </c>
      <c r="B12" s="497" t="s">
        <v>566</v>
      </c>
      <c r="C12" s="650">
        <v>290302.45039999997</v>
      </c>
      <c r="D12" s="650">
        <v>66106099.201199971</v>
      </c>
      <c r="E12" s="650">
        <v>104668.87539999999</v>
      </c>
      <c r="F12" s="650">
        <v>1201232.7904000003</v>
      </c>
      <c r="G12" s="650"/>
      <c r="H12" s="650">
        <v>0</v>
      </c>
      <c r="I12" s="651">
        <f t="shared" si="0"/>
        <v>65090499.985799976</v>
      </c>
    </row>
    <row r="13" spans="1:9">
      <c r="A13" s="493">
        <v>7</v>
      </c>
      <c r="B13" s="497" t="s">
        <v>567</v>
      </c>
      <c r="C13" s="650">
        <v>1252242.9145</v>
      </c>
      <c r="D13" s="650">
        <v>121145616.24369997</v>
      </c>
      <c r="E13" s="650">
        <v>1373820.9731000003</v>
      </c>
      <c r="F13" s="650">
        <v>2157335.731699999</v>
      </c>
      <c r="G13" s="650"/>
      <c r="H13" s="650">
        <v>0</v>
      </c>
      <c r="I13" s="651">
        <f t="shared" si="0"/>
        <v>118866702.45339996</v>
      </c>
    </row>
    <row r="14" spans="1:9">
      <c r="A14" s="493">
        <v>8</v>
      </c>
      <c r="B14" s="497" t="s">
        <v>568</v>
      </c>
      <c r="C14" s="650">
        <v>1449362.6768999998</v>
      </c>
      <c r="D14" s="650">
        <v>99686891.575000018</v>
      </c>
      <c r="E14" s="650">
        <v>939969.77579999994</v>
      </c>
      <c r="F14" s="650">
        <v>1685409.9358000008</v>
      </c>
      <c r="G14" s="650"/>
      <c r="H14" s="650">
        <v>0</v>
      </c>
      <c r="I14" s="651">
        <f t="shared" si="0"/>
        <v>98510874.540300012</v>
      </c>
    </row>
    <row r="15" spans="1:9">
      <c r="A15" s="493">
        <v>9</v>
      </c>
      <c r="B15" s="497" t="s">
        <v>569</v>
      </c>
      <c r="C15" s="650">
        <v>7403947.2071000002</v>
      </c>
      <c r="D15" s="650">
        <v>97274684.486799911</v>
      </c>
      <c r="E15" s="650">
        <v>2834347.1462000003</v>
      </c>
      <c r="F15" s="650">
        <v>1605117.6548999988</v>
      </c>
      <c r="G15" s="650"/>
      <c r="H15" s="650">
        <v>975419.51359999995</v>
      </c>
      <c r="I15" s="651">
        <f t="shared" si="0"/>
        <v>100239166.89279991</v>
      </c>
    </row>
    <row r="16" spans="1:9">
      <c r="A16" s="493">
        <v>10</v>
      </c>
      <c r="B16" s="497" t="s">
        <v>570</v>
      </c>
      <c r="C16" s="650">
        <v>0</v>
      </c>
      <c r="D16" s="650">
        <v>84620398.098400041</v>
      </c>
      <c r="E16" s="650">
        <v>4309.2175999999999</v>
      </c>
      <c r="F16" s="650">
        <v>1500608.1737999998</v>
      </c>
      <c r="G16" s="650"/>
      <c r="H16" s="650">
        <v>0</v>
      </c>
      <c r="I16" s="651">
        <f t="shared" si="0"/>
        <v>83115480.707000032</v>
      </c>
    </row>
    <row r="17" spans="1:10">
      <c r="A17" s="493">
        <v>11</v>
      </c>
      <c r="B17" s="497" t="s">
        <v>571</v>
      </c>
      <c r="C17" s="650">
        <v>199100.33169999998</v>
      </c>
      <c r="D17" s="650">
        <v>10228926.149799999</v>
      </c>
      <c r="E17" s="650">
        <v>67082.229500000001</v>
      </c>
      <c r="F17" s="650">
        <v>185057.66719999997</v>
      </c>
      <c r="G17" s="650"/>
      <c r="H17" s="650">
        <v>0</v>
      </c>
      <c r="I17" s="651">
        <f t="shared" si="0"/>
        <v>10175886.584800001</v>
      </c>
    </row>
    <row r="18" spans="1:10">
      <c r="A18" s="493">
        <v>12</v>
      </c>
      <c r="B18" s="497" t="s">
        <v>572</v>
      </c>
      <c r="C18" s="650">
        <v>3026996.6726000002</v>
      </c>
      <c r="D18" s="650">
        <v>70532187.761100024</v>
      </c>
      <c r="E18" s="650">
        <v>1543138.5791999998</v>
      </c>
      <c r="F18" s="650">
        <v>1249607.9717000001</v>
      </c>
      <c r="G18" s="650"/>
      <c r="H18" s="650">
        <v>15134.439999999999</v>
      </c>
      <c r="I18" s="651">
        <f t="shared" si="0"/>
        <v>70766437.882800028</v>
      </c>
    </row>
    <row r="19" spans="1:10">
      <c r="A19" s="493">
        <v>13</v>
      </c>
      <c r="B19" s="497" t="s">
        <v>573</v>
      </c>
      <c r="C19" s="650">
        <v>64178.806299999997</v>
      </c>
      <c r="D19" s="650">
        <v>63199355.136899985</v>
      </c>
      <c r="E19" s="650">
        <v>227895.93</v>
      </c>
      <c r="F19" s="650">
        <v>1015417.0393000002</v>
      </c>
      <c r="G19" s="650"/>
      <c r="H19" s="650">
        <v>1492.21</v>
      </c>
      <c r="I19" s="651">
        <f t="shared" si="0"/>
        <v>62020220.973899983</v>
      </c>
    </row>
    <row r="20" spans="1:10">
      <c r="A20" s="493">
        <v>14</v>
      </c>
      <c r="B20" s="497" t="s">
        <v>574</v>
      </c>
      <c r="C20" s="650">
        <v>15578218.133099999</v>
      </c>
      <c r="D20" s="650">
        <v>66730644.631199956</v>
      </c>
      <c r="E20" s="650">
        <v>6142587.9453999987</v>
      </c>
      <c r="F20" s="650">
        <v>817552.89749999996</v>
      </c>
      <c r="G20" s="650"/>
      <c r="H20" s="650">
        <v>0</v>
      </c>
      <c r="I20" s="651">
        <f t="shared" si="0"/>
        <v>75348721.921399966</v>
      </c>
    </row>
    <row r="21" spans="1:10">
      <c r="A21" s="493">
        <v>15</v>
      </c>
      <c r="B21" s="497" t="s">
        <v>575</v>
      </c>
      <c r="C21" s="650">
        <v>757189.27249999996</v>
      </c>
      <c r="D21" s="650">
        <v>12203431.448800005</v>
      </c>
      <c r="E21" s="650">
        <v>249341.99180000002</v>
      </c>
      <c r="F21" s="650">
        <v>224255.18409999998</v>
      </c>
      <c r="G21" s="650"/>
      <c r="H21" s="650">
        <v>50099.023500000003</v>
      </c>
      <c r="I21" s="651">
        <f t="shared" si="0"/>
        <v>12487023.545400005</v>
      </c>
    </row>
    <row r="22" spans="1:10">
      <c r="A22" s="493">
        <v>16</v>
      </c>
      <c r="B22" s="497" t="s">
        <v>576</v>
      </c>
      <c r="C22" s="650">
        <v>0</v>
      </c>
      <c r="D22" s="650">
        <v>2137126.3915999997</v>
      </c>
      <c r="E22" s="650">
        <v>0</v>
      </c>
      <c r="F22" s="650">
        <v>34551.324699999997</v>
      </c>
      <c r="G22" s="650"/>
      <c r="H22" s="650">
        <v>0</v>
      </c>
      <c r="I22" s="651">
        <f t="shared" si="0"/>
        <v>2102575.0669</v>
      </c>
    </row>
    <row r="23" spans="1:10">
      <c r="A23" s="493">
        <v>17</v>
      </c>
      <c r="B23" s="497" t="s">
        <v>697</v>
      </c>
      <c r="C23" s="650">
        <v>0</v>
      </c>
      <c r="D23" s="650">
        <v>1377455.2191999999</v>
      </c>
      <c r="E23" s="650">
        <v>5984.2395999999999</v>
      </c>
      <c r="F23" s="650">
        <v>26342.799199999998</v>
      </c>
      <c r="G23" s="650"/>
      <c r="H23" s="650">
        <v>0</v>
      </c>
      <c r="I23" s="651">
        <f t="shared" si="0"/>
        <v>1345128.1804</v>
      </c>
    </row>
    <row r="24" spans="1:10">
      <c r="A24" s="493">
        <v>18</v>
      </c>
      <c r="B24" s="497" t="s">
        <v>577</v>
      </c>
      <c r="C24" s="650">
        <v>0</v>
      </c>
      <c r="D24" s="650">
        <v>2361007.4142</v>
      </c>
      <c r="E24" s="650">
        <v>0</v>
      </c>
      <c r="F24" s="650">
        <v>46556.443500000008</v>
      </c>
      <c r="G24" s="650"/>
      <c r="H24" s="650">
        <v>0</v>
      </c>
      <c r="I24" s="651">
        <f t="shared" si="0"/>
        <v>2314450.9706999999</v>
      </c>
    </row>
    <row r="25" spans="1:10">
      <c r="A25" s="493">
        <v>19</v>
      </c>
      <c r="B25" s="497" t="s">
        <v>578</v>
      </c>
      <c r="C25" s="650">
        <v>0</v>
      </c>
      <c r="D25" s="650">
        <v>7711571.3576000007</v>
      </c>
      <c r="E25" s="650">
        <v>0</v>
      </c>
      <c r="F25" s="650">
        <v>152659.11129999999</v>
      </c>
      <c r="G25" s="650"/>
      <c r="H25" s="650">
        <v>0</v>
      </c>
      <c r="I25" s="651">
        <f t="shared" si="0"/>
        <v>7558912.2463000007</v>
      </c>
    </row>
    <row r="26" spans="1:10">
      <c r="A26" s="493">
        <v>20</v>
      </c>
      <c r="B26" s="497" t="s">
        <v>696</v>
      </c>
      <c r="C26" s="650">
        <v>0</v>
      </c>
      <c r="D26" s="650">
        <v>24000144.107100002</v>
      </c>
      <c r="E26" s="650">
        <v>177043.80309999999</v>
      </c>
      <c r="F26" s="650">
        <v>415457.73550000001</v>
      </c>
      <c r="G26" s="650"/>
      <c r="H26" s="650">
        <v>0</v>
      </c>
      <c r="I26" s="651">
        <f t="shared" si="0"/>
        <v>23407642.568500001</v>
      </c>
      <c r="J26" s="499"/>
    </row>
    <row r="27" spans="1:10">
      <c r="A27" s="493">
        <v>21</v>
      </c>
      <c r="B27" s="497" t="s">
        <v>579</v>
      </c>
      <c r="C27" s="650">
        <v>718833.23660000006</v>
      </c>
      <c r="D27" s="650">
        <v>44231887.414500006</v>
      </c>
      <c r="E27" s="650">
        <v>727360.67100000009</v>
      </c>
      <c r="F27" s="650">
        <v>846801.08879999991</v>
      </c>
      <c r="G27" s="650"/>
      <c r="H27" s="650">
        <v>0</v>
      </c>
      <c r="I27" s="651">
        <f t="shared" si="0"/>
        <v>43376558.891300008</v>
      </c>
      <c r="J27" s="499"/>
    </row>
    <row r="28" spans="1:10">
      <c r="A28" s="493">
        <v>22</v>
      </c>
      <c r="B28" s="497" t="s">
        <v>580</v>
      </c>
      <c r="C28" s="650">
        <v>0</v>
      </c>
      <c r="D28" s="650">
        <v>5180752.898</v>
      </c>
      <c r="E28" s="650">
        <v>28106.468799999999</v>
      </c>
      <c r="F28" s="650">
        <v>66770.962400000004</v>
      </c>
      <c r="G28" s="650"/>
      <c r="H28" s="650">
        <v>0</v>
      </c>
      <c r="I28" s="651">
        <f t="shared" si="0"/>
        <v>5085875.4668000005</v>
      </c>
      <c r="J28" s="499"/>
    </row>
    <row r="29" spans="1:10">
      <c r="A29" s="493">
        <v>23</v>
      </c>
      <c r="B29" s="497" t="s">
        <v>581</v>
      </c>
      <c r="C29" s="650">
        <v>8271603.3399</v>
      </c>
      <c r="D29" s="650">
        <v>125814985.06309997</v>
      </c>
      <c r="E29" s="650">
        <v>5002564.4493000004</v>
      </c>
      <c r="F29" s="650">
        <v>2149780.6764000016</v>
      </c>
      <c r="G29" s="650"/>
      <c r="H29" s="650">
        <v>0</v>
      </c>
      <c r="I29" s="651">
        <f t="shared" si="0"/>
        <v>126934243.27729996</v>
      </c>
      <c r="J29" s="499"/>
    </row>
    <row r="30" spans="1:10">
      <c r="A30" s="493">
        <v>24</v>
      </c>
      <c r="B30" s="497" t="s">
        <v>695</v>
      </c>
      <c r="C30" s="650">
        <v>1710503.9157</v>
      </c>
      <c r="D30" s="650">
        <v>38053010.475200012</v>
      </c>
      <c r="E30" s="650">
        <v>586457.41910000006</v>
      </c>
      <c r="F30" s="650">
        <v>693824.47869999998</v>
      </c>
      <c r="G30" s="650"/>
      <c r="H30" s="650">
        <v>551172.16460000002</v>
      </c>
      <c r="I30" s="651">
        <f t="shared" si="0"/>
        <v>38483232.493100017</v>
      </c>
      <c r="J30" s="499"/>
    </row>
    <row r="31" spans="1:10">
      <c r="A31" s="493">
        <v>25</v>
      </c>
      <c r="B31" s="497" t="s">
        <v>582</v>
      </c>
      <c r="C31" s="650">
        <v>28852.097399999999</v>
      </c>
      <c r="D31" s="650">
        <v>5605867.5311000003</v>
      </c>
      <c r="E31" s="650">
        <v>28010.426199999998</v>
      </c>
      <c r="F31" s="650">
        <v>109507.9418</v>
      </c>
      <c r="G31" s="650"/>
      <c r="H31" s="650">
        <v>0</v>
      </c>
      <c r="I31" s="651">
        <f t="shared" si="0"/>
        <v>5497201.2605000008</v>
      </c>
      <c r="J31" s="499"/>
    </row>
    <row r="32" spans="1:10">
      <c r="A32" s="493">
        <v>26</v>
      </c>
      <c r="B32" s="497" t="s">
        <v>692</v>
      </c>
      <c r="C32" s="650">
        <v>1603799.9206999999</v>
      </c>
      <c r="D32" s="650">
        <v>49221522.978200018</v>
      </c>
      <c r="E32" s="650">
        <v>777261.65459999978</v>
      </c>
      <c r="F32" s="650">
        <v>944614.36139999994</v>
      </c>
      <c r="G32" s="650"/>
      <c r="H32" s="650">
        <v>3951.36</v>
      </c>
      <c r="I32" s="651">
        <f t="shared" si="0"/>
        <v>49103446.882900015</v>
      </c>
      <c r="J32" s="499"/>
    </row>
    <row r="33" spans="1:10">
      <c r="A33" s="493">
        <v>27</v>
      </c>
      <c r="B33" s="493" t="s">
        <v>583</v>
      </c>
      <c r="C33" s="650">
        <v>316239.614</v>
      </c>
      <c r="D33" s="650">
        <v>115206646.41520071</v>
      </c>
      <c r="E33" s="650">
        <v>113620.13</v>
      </c>
      <c r="F33" s="650">
        <v>189.43</v>
      </c>
      <c r="G33" s="650"/>
      <c r="H33" s="650">
        <v>4050</v>
      </c>
      <c r="I33" s="651">
        <f t="shared" si="0"/>
        <v>115409076.4692007</v>
      </c>
      <c r="J33" s="499"/>
    </row>
    <row r="34" spans="1:10">
      <c r="A34" s="493">
        <v>28</v>
      </c>
      <c r="B34" s="498" t="s">
        <v>108</v>
      </c>
      <c r="C34" s="649">
        <f>SUM(C7:C33)</f>
        <v>43135217.410000004</v>
      </c>
      <c r="D34" s="649">
        <f t="shared" ref="D34:H34" si="1">SUM(D7:D33)</f>
        <v>1703844386.6255002</v>
      </c>
      <c r="E34" s="649">
        <f t="shared" si="1"/>
        <v>21626340.849499997</v>
      </c>
      <c r="F34" s="649">
        <f t="shared" si="1"/>
        <v>19725427.736399997</v>
      </c>
      <c r="G34" s="649">
        <f t="shared" si="1"/>
        <v>0</v>
      </c>
      <c r="H34" s="649">
        <f t="shared" si="1"/>
        <v>1601318.7117000001</v>
      </c>
      <c r="I34" s="652">
        <f t="shared" si="0"/>
        <v>1705627835.4496005</v>
      </c>
      <c r="J34" s="499"/>
    </row>
    <row r="35" spans="1:10">
      <c r="A35" s="499"/>
      <c r="B35" s="499"/>
      <c r="C35" s="499"/>
      <c r="D35" s="499"/>
      <c r="E35" s="499"/>
      <c r="F35" s="499"/>
      <c r="G35" s="499"/>
      <c r="H35" s="499"/>
      <c r="I35" s="499"/>
      <c r="J35" s="499"/>
    </row>
    <row r="36" spans="1:10">
      <c r="A36" s="499"/>
      <c r="B36" s="532"/>
      <c r="C36" s="499"/>
      <c r="D36" s="499"/>
      <c r="E36" s="499"/>
      <c r="F36" s="499"/>
      <c r="G36" s="499"/>
      <c r="H36" s="499"/>
      <c r="I36" s="499"/>
      <c r="J36" s="499"/>
    </row>
    <row r="37" spans="1:10">
      <c r="A37" s="499"/>
      <c r="B37" s="499"/>
      <c r="C37" s="499"/>
      <c r="D37" s="499"/>
      <c r="E37" s="499"/>
      <c r="F37" s="499"/>
      <c r="G37" s="499"/>
      <c r="H37" s="499"/>
      <c r="I37" s="499"/>
      <c r="J37" s="499"/>
    </row>
    <row r="38" spans="1:10">
      <c r="A38" s="499"/>
      <c r="B38" s="499"/>
      <c r="C38" s="499"/>
      <c r="D38" s="499"/>
      <c r="E38" s="499"/>
      <c r="F38" s="499"/>
      <c r="G38" s="499"/>
      <c r="H38" s="499"/>
      <c r="I38" s="499"/>
      <c r="J38" s="499"/>
    </row>
    <row r="39" spans="1:10">
      <c r="A39" s="499"/>
      <c r="B39" s="499"/>
      <c r="C39" s="499"/>
      <c r="D39" s="499"/>
      <c r="E39" s="499"/>
      <c r="F39" s="499"/>
      <c r="G39" s="499"/>
      <c r="H39" s="499"/>
      <c r="I39" s="499"/>
      <c r="J39" s="499"/>
    </row>
    <row r="40" spans="1:10">
      <c r="A40" s="499"/>
      <c r="B40" s="499"/>
      <c r="C40" s="499"/>
      <c r="D40" s="499"/>
      <c r="E40" s="499"/>
      <c r="F40" s="499"/>
      <c r="G40" s="499"/>
      <c r="H40" s="499"/>
      <c r="I40" s="499"/>
      <c r="J40" s="499"/>
    </row>
    <row r="41" spans="1:10">
      <c r="A41" s="499"/>
      <c r="B41" s="499"/>
      <c r="C41" s="499"/>
      <c r="D41" s="499"/>
      <c r="E41" s="499"/>
      <c r="F41" s="499"/>
      <c r="G41" s="499"/>
      <c r="H41" s="499"/>
      <c r="I41" s="499"/>
      <c r="J41" s="499"/>
    </row>
    <row r="42" spans="1:10">
      <c r="A42" s="533"/>
      <c r="B42" s="533"/>
      <c r="C42" s="499"/>
      <c r="D42" s="499"/>
      <c r="E42" s="499"/>
      <c r="F42" s="499"/>
      <c r="G42" s="499"/>
      <c r="H42" s="499"/>
      <c r="I42" s="499"/>
      <c r="J42" s="499"/>
    </row>
    <row r="43" spans="1:10">
      <c r="A43" s="533"/>
      <c r="B43" s="533"/>
      <c r="C43" s="499"/>
      <c r="D43" s="499"/>
      <c r="E43" s="499"/>
      <c r="F43" s="499"/>
      <c r="G43" s="499"/>
      <c r="H43" s="499"/>
      <c r="I43" s="499"/>
      <c r="J43" s="499"/>
    </row>
    <row r="44" spans="1:10">
      <c r="A44" s="499"/>
      <c r="B44" s="499"/>
      <c r="C44" s="499"/>
      <c r="D44" s="499"/>
      <c r="E44" s="499"/>
      <c r="F44" s="499"/>
      <c r="G44" s="499"/>
      <c r="H44" s="499"/>
      <c r="I44" s="499"/>
      <c r="J44" s="499"/>
    </row>
    <row r="45" spans="1:10">
      <c r="A45" s="499"/>
      <c r="B45" s="499"/>
      <c r="C45" s="499"/>
      <c r="D45" s="499"/>
      <c r="E45" s="499"/>
      <c r="F45" s="499"/>
      <c r="G45" s="499"/>
      <c r="H45" s="499"/>
      <c r="I45" s="499"/>
      <c r="J45" s="499"/>
    </row>
    <row r="46" spans="1:10">
      <c r="A46" s="499"/>
      <c r="B46" s="499"/>
      <c r="C46" s="499"/>
      <c r="D46" s="499"/>
      <c r="E46" s="499"/>
      <c r="F46" s="499"/>
      <c r="G46" s="499"/>
      <c r="H46" s="499"/>
      <c r="I46" s="499"/>
      <c r="J46" s="499"/>
    </row>
    <row r="47" spans="1:10">
      <c r="A47" s="499"/>
      <c r="B47" s="499"/>
      <c r="C47" s="499"/>
      <c r="D47" s="499"/>
      <c r="E47" s="499"/>
      <c r="F47" s="499"/>
      <c r="G47" s="499"/>
      <c r="H47" s="499"/>
      <c r="I47" s="499"/>
      <c r="J47" s="49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31" sqref="C31"/>
    </sheetView>
  </sheetViews>
  <sheetFormatPr defaultColWidth="9.140625" defaultRowHeight="12.75"/>
  <cols>
    <col min="1" max="1" width="11.85546875" style="496" bestFit="1" customWidth="1"/>
    <col min="2" max="2" width="108" style="496" bestFit="1" customWidth="1"/>
    <col min="3" max="4" width="35.5703125" style="496" customWidth="1"/>
    <col min="5" max="16384" width="9.140625" style="496"/>
  </cols>
  <sheetData>
    <row r="1" spans="1:4" ht="13.5">
      <c r="A1" s="487" t="s">
        <v>30</v>
      </c>
      <c r="B1" s="3" t="str">
        <f>'Info '!C2</f>
        <v>JSC ProCredit Bank</v>
      </c>
    </row>
    <row r="2" spans="1:4" ht="13.5">
      <c r="A2" s="488" t="s">
        <v>31</v>
      </c>
      <c r="B2" s="523">
        <f>'1. key ratios '!B2</f>
        <v>44834</v>
      </c>
    </row>
    <row r="3" spans="1:4">
      <c r="A3" s="489" t="s">
        <v>584</v>
      </c>
    </row>
    <row r="5" spans="1:4" ht="25.5">
      <c r="A5" s="738" t="s">
        <v>585</v>
      </c>
      <c r="B5" s="738"/>
      <c r="C5" s="520" t="s">
        <v>586</v>
      </c>
      <c r="D5" s="520" t="s">
        <v>587</v>
      </c>
    </row>
    <row r="6" spans="1:4">
      <c r="A6" s="500">
        <v>1</v>
      </c>
      <c r="B6" s="501" t="s">
        <v>588</v>
      </c>
      <c r="C6" s="650">
        <v>42966301.190000005</v>
      </c>
      <c r="D6" s="650"/>
    </row>
    <row r="7" spans="1:4">
      <c r="A7" s="502">
        <v>2</v>
      </c>
      <c r="B7" s="501" t="s">
        <v>589</v>
      </c>
      <c r="C7" s="650">
        <v>6745119.8758999994</v>
      </c>
      <c r="D7" s="650">
        <f>SUM(D8:D11)</f>
        <v>0</v>
      </c>
    </row>
    <row r="8" spans="1:4">
      <c r="A8" s="503">
        <v>2.1</v>
      </c>
      <c r="B8" s="504" t="s">
        <v>700</v>
      </c>
      <c r="C8" s="650">
        <v>2548267.6365999999</v>
      </c>
      <c r="D8" s="650"/>
    </row>
    <row r="9" spans="1:4">
      <c r="A9" s="503">
        <v>2.2000000000000002</v>
      </c>
      <c r="B9" s="504" t="s">
        <v>698</v>
      </c>
      <c r="C9" s="650">
        <v>4196852.2392999995</v>
      </c>
      <c r="D9" s="650"/>
    </row>
    <row r="10" spans="1:4">
      <c r="A10" s="503">
        <v>2.2999999999999998</v>
      </c>
      <c r="B10" s="504" t="s">
        <v>590</v>
      </c>
      <c r="C10" s="650">
        <v>0</v>
      </c>
      <c r="D10" s="650"/>
    </row>
    <row r="11" spans="1:4">
      <c r="A11" s="503">
        <v>2.4</v>
      </c>
      <c r="B11" s="504" t="s">
        <v>591</v>
      </c>
      <c r="C11" s="650">
        <v>0</v>
      </c>
      <c r="D11" s="650"/>
    </row>
    <row r="12" spans="1:4">
      <c r="A12" s="500">
        <v>3</v>
      </c>
      <c r="B12" s="501" t="s">
        <v>592</v>
      </c>
      <c r="C12" s="650">
        <v>8487886.6270000003</v>
      </c>
      <c r="D12" s="650">
        <f>SUM(D13:D18)</f>
        <v>0</v>
      </c>
    </row>
    <row r="13" spans="1:4">
      <c r="A13" s="503">
        <v>3.1</v>
      </c>
      <c r="B13" s="504" t="s">
        <v>593</v>
      </c>
      <c r="C13" s="650">
        <v>1597268.7116</v>
      </c>
      <c r="D13" s="650"/>
    </row>
    <row r="14" spans="1:4">
      <c r="A14" s="503">
        <v>3.2</v>
      </c>
      <c r="B14" s="504" t="s">
        <v>594</v>
      </c>
      <c r="C14" s="650">
        <v>2720908.4690999999</v>
      </c>
      <c r="D14" s="650"/>
    </row>
    <row r="15" spans="1:4">
      <c r="A15" s="503">
        <v>3.3</v>
      </c>
      <c r="B15" s="504" t="s">
        <v>689</v>
      </c>
      <c r="C15" s="650">
        <v>1294050.6271000002</v>
      </c>
      <c r="D15" s="650"/>
    </row>
    <row r="16" spans="1:4">
      <c r="A16" s="503">
        <v>3.4</v>
      </c>
      <c r="B16" s="504" t="s">
        <v>699</v>
      </c>
      <c r="C16" s="650">
        <v>580694.11089999997</v>
      </c>
      <c r="D16" s="650"/>
    </row>
    <row r="17" spans="1:4">
      <c r="A17" s="502">
        <v>3.5</v>
      </c>
      <c r="B17" s="504" t="s">
        <v>595</v>
      </c>
      <c r="C17" s="650">
        <v>2294964.7083000001</v>
      </c>
      <c r="D17" s="650"/>
    </row>
    <row r="18" spans="1:4">
      <c r="A18" s="503">
        <v>3.6</v>
      </c>
      <c r="B18" s="504" t="s">
        <v>596</v>
      </c>
      <c r="C18" s="650">
        <v>0</v>
      </c>
      <c r="D18" s="650"/>
    </row>
    <row r="19" spans="1:4">
      <c r="A19" s="505">
        <v>4</v>
      </c>
      <c r="B19" s="501" t="s">
        <v>597</v>
      </c>
      <c r="C19" s="649">
        <f>C6+C7-C12</f>
        <v>41223534.438900009</v>
      </c>
      <c r="D19" s="649">
        <f>D6+D7-D12</f>
        <v>0</v>
      </c>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D31" sqref="D31"/>
    </sheetView>
  </sheetViews>
  <sheetFormatPr defaultColWidth="9.140625" defaultRowHeight="12.75"/>
  <cols>
    <col min="1" max="1" width="11.85546875" style="496" bestFit="1" customWidth="1"/>
    <col min="2" max="2" width="124.7109375" style="496" customWidth="1"/>
    <col min="3" max="3" width="31.5703125" style="496" customWidth="1"/>
    <col min="4" max="4" width="39.140625" style="496" customWidth="1"/>
    <col min="5" max="16384" width="9.140625" style="496"/>
  </cols>
  <sheetData>
    <row r="1" spans="1:4" ht="13.5">
      <c r="A1" s="487" t="s">
        <v>30</v>
      </c>
      <c r="B1" s="3" t="str">
        <f>'Info '!C2</f>
        <v>JSC ProCredit Bank</v>
      </c>
    </row>
    <row r="2" spans="1:4" ht="13.5">
      <c r="A2" s="488" t="s">
        <v>31</v>
      </c>
      <c r="B2" s="523">
        <f>'1. key ratios '!B2</f>
        <v>44834</v>
      </c>
    </row>
    <row r="3" spans="1:4">
      <c r="A3" s="489" t="s">
        <v>598</v>
      </c>
    </row>
    <row r="4" spans="1:4">
      <c r="A4" s="489"/>
    </row>
    <row r="5" spans="1:4" ht="15" customHeight="1">
      <c r="A5" s="739" t="s">
        <v>701</v>
      </c>
      <c r="B5" s="740"/>
      <c r="C5" s="729" t="s">
        <v>599</v>
      </c>
      <c r="D5" s="743" t="s">
        <v>600</v>
      </c>
    </row>
    <row r="6" spans="1:4">
      <c r="A6" s="741"/>
      <c r="B6" s="742"/>
      <c r="C6" s="732"/>
      <c r="D6" s="743"/>
    </row>
    <row r="7" spans="1:4">
      <c r="A7" s="498">
        <v>1</v>
      </c>
      <c r="B7" s="498" t="s">
        <v>588</v>
      </c>
      <c r="C7" s="650">
        <v>42541433.783300005</v>
      </c>
      <c r="D7" s="546"/>
    </row>
    <row r="8" spans="1:4">
      <c r="A8" s="493">
        <v>2</v>
      </c>
      <c r="B8" s="493" t="s">
        <v>601</v>
      </c>
      <c r="C8" s="650">
        <v>8998630</v>
      </c>
      <c r="D8" s="546"/>
    </row>
    <row r="9" spans="1:4">
      <c r="A9" s="493">
        <v>3</v>
      </c>
      <c r="B9" s="506" t="s">
        <v>602</v>
      </c>
      <c r="C9" s="650">
        <v>0</v>
      </c>
      <c r="D9" s="546"/>
    </row>
    <row r="10" spans="1:4">
      <c r="A10" s="493">
        <v>4</v>
      </c>
      <c r="B10" s="493" t="s">
        <v>603</v>
      </c>
      <c r="C10" s="650">
        <v>8749937.9433000088</v>
      </c>
      <c r="D10" s="546"/>
    </row>
    <row r="11" spans="1:4">
      <c r="A11" s="493">
        <v>5</v>
      </c>
      <c r="B11" s="507" t="s">
        <v>604</v>
      </c>
      <c r="C11" s="650">
        <v>0</v>
      </c>
      <c r="D11" s="546"/>
    </row>
    <row r="12" spans="1:4">
      <c r="A12" s="493">
        <v>6</v>
      </c>
      <c r="B12" s="507" t="s">
        <v>605</v>
      </c>
      <c r="C12" s="650">
        <v>1301101.1089620001</v>
      </c>
      <c r="D12" s="546"/>
    </row>
    <row r="13" spans="1:4">
      <c r="A13" s="493">
        <v>7</v>
      </c>
      <c r="B13" s="507" t="s">
        <v>606</v>
      </c>
      <c r="C13" s="650">
        <v>2708614.2456000005</v>
      </c>
      <c r="D13" s="546"/>
    </row>
    <row r="14" spans="1:4">
      <c r="A14" s="493">
        <v>8</v>
      </c>
      <c r="B14" s="507" t="s">
        <v>607</v>
      </c>
      <c r="C14" s="650">
        <v>0</v>
      </c>
      <c r="D14" s="493"/>
    </row>
    <row r="15" spans="1:4">
      <c r="A15" s="493">
        <v>9</v>
      </c>
      <c r="B15" s="507" t="s">
        <v>608</v>
      </c>
      <c r="C15" s="650">
        <v>0</v>
      </c>
      <c r="D15" s="493"/>
    </row>
    <row r="16" spans="1:4">
      <c r="A16" s="493">
        <v>10</v>
      </c>
      <c r="B16" s="507" t="s">
        <v>609</v>
      </c>
      <c r="C16" s="650">
        <v>1597268.7116</v>
      </c>
      <c r="D16" s="546"/>
    </row>
    <row r="17" spans="1:4">
      <c r="A17" s="493">
        <v>11</v>
      </c>
      <c r="B17" s="507" t="s">
        <v>610</v>
      </c>
      <c r="C17" s="650">
        <v>0</v>
      </c>
      <c r="D17" s="493"/>
    </row>
    <row r="18" spans="1:4">
      <c r="A18" s="493">
        <v>12</v>
      </c>
      <c r="B18" s="504" t="s">
        <v>706</v>
      </c>
      <c r="C18" s="650">
        <v>3142953.8771380093</v>
      </c>
      <c r="D18" s="546"/>
    </row>
    <row r="19" spans="1:4">
      <c r="A19" s="498">
        <v>13</v>
      </c>
      <c r="B19" s="534" t="s">
        <v>597</v>
      </c>
      <c r="C19" s="649">
        <v>42790125.839999996</v>
      </c>
      <c r="D19" s="547"/>
    </row>
    <row r="22" spans="1:4">
      <c r="B22" s="487"/>
    </row>
    <row r="23" spans="1:4">
      <c r="B23" s="488"/>
    </row>
    <row r="24" spans="1:4">
      <c r="B24" s="489"/>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H31" sqref="H31"/>
    </sheetView>
  </sheetViews>
  <sheetFormatPr defaultColWidth="9.140625" defaultRowHeight="12.75"/>
  <cols>
    <col min="1" max="1" width="11.85546875" style="496" bestFit="1" customWidth="1"/>
    <col min="2" max="2" width="47.85546875" style="496" customWidth="1"/>
    <col min="3" max="3" width="15.5703125" style="496" customWidth="1"/>
    <col min="4" max="5" width="22.28515625" style="496" customWidth="1"/>
    <col min="6" max="6" width="23.42578125" style="496" customWidth="1"/>
    <col min="7" max="14" width="22.28515625" style="496" customWidth="1"/>
    <col min="15" max="15" width="23.28515625" style="496" bestFit="1" customWidth="1"/>
    <col min="16" max="16" width="21.7109375" style="496" bestFit="1" customWidth="1"/>
    <col min="17" max="19" width="19" style="496" bestFit="1" customWidth="1"/>
    <col min="20" max="20" width="16.140625" style="496" customWidth="1"/>
    <col min="21" max="21" width="21" style="496" customWidth="1"/>
    <col min="22" max="22" width="20" style="496" customWidth="1"/>
    <col min="23" max="16384" width="9.140625" style="496"/>
  </cols>
  <sheetData>
    <row r="1" spans="1:22" ht="13.5">
      <c r="A1" s="487" t="s">
        <v>30</v>
      </c>
      <c r="B1" s="3" t="str">
        <f>'Info '!C2</f>
        <v>JSC ProCredit Bank</v>
      </c>
    </row>
    <row r="2" spans="1:22" ht="13.5">
      <c r="A2" s="488" t="s">
        <v>31</v>
      </c>
      <c r="B2" s="523">
        <f>'1. key ratios '!B2</f>
        <v>44834</v>
      </c>
      <c r="C2" s="526"/>
    </row>
    <row r="3" spans="1:22">
      <c r="A3" s="489" t="s">
        <v>611</v>
      </c>
    </row>
    <row r="5" spans="1:22" ht="15" customHeight="1">
      <c r="A5" s="729" t="s">
        <v>536</v>
      </c>
      <c r="B5" s="731"/>
      <c r="C5" s="746" t="s">
        <v>612</v>
      </c>
      <c r="D5" s="747"/>
      <c r="E5" s="747"/>
      <c r="F5" s="747"/>
      <c r="G5" s="747"/>
      <c r="H5" s="747"/>
      <c r="I5" s="747"/>
      <c r="J5" s="747"/>
      <c r="K5" s="747"/>
      <c r="L5" s="747"/>
      <c r="M5" s="747"/>
      <c r="N5" s="747"/>
      <c r="O5" s="747"/>
      <c r="P5" s="747"/>
      <c r="Q5" s="747"/>
      <c r="R5" s="747"/>
      <c r="S5" s="747"/>
      <c r="T5" s="747"/>
      <c r="U5" s="748"/>
      <c r="V5" s="535"/>
    </row>
    <row r="6" spans="1:22">
      <c r="A6" s="744"/>
      <c r="B6" s="745"/>
      <c r="C6" s="749" t="s">
        <v>108</v>
      </c>
      <c r="D6" s="751" t="s">
        <v>613</v>
      </c>
      <c r="E6" s="751"/>
      <c r="F6" s="736"/>
      <c r="G6" s="752" t="s">
        <v>614</v>
      </c>
      <c r="H6" s="753"/>
      <c r="I6" s="753"/>
      <c r="J6" s="753"/>
      <c r="K6" s="754"/>
      <c r="L6" s="522"/>
      <c r="M6" s="755" t="s">
        <v>615</v>
      </c>
      <c r="N6" s="755"/>
      <c r="O6" s="736"/>
      <c r="P6" s="736"/>
      <c r="Q6" s="736"/>
      <c r="R6" s="736"/>
      <c r="S6" s="736"/>
      <c r="T6" s="736"/>
      <c r="U6" s="736"/>
      <c r="V6" s="522"/>
    </row>
    <row r="7" spans="1:22" ht="25.5">
      <c r="A7" s="732"/>
      <c r="B7" s="734"/>
      <c r="C7" s="750"/>
      <c r="D7" s="536"/>
      <c r="E7" s="528" t="s">
        <v>616</v>
      </c>
      <c r="F7" s="528" t="s">
        <v>617</v>
      </c>
      <c r="G7" s="526"/>
      <c r="H7" s="528" t="s">
        <v>616</v>
      </c>
      <c r="I7" s="528" t="s">
        <v>618</v>
      </c>
      <c r="J7" s="528" t="s">
        <v>619</v>
      </c>
      <c r="K7" s="528" t="s">
        <v>620</v>
      </c>
      <c r="L7" s="521"/>
      <c r="M7" s="516" t="s">
        <v>621</v>
      </c>
      <c r="N7" s="528" t="s">
        <v>619</v>
      </c>
      <c r="O7" s="528" t="s">
        <v>622</v>
      </c>
      <c r="P7" s="528" t="s">
        <v>623</v>
      </c>
      <c r="Q7" s="528" t="s">
        <v>624</v>
      </c>
      <c r="R7" s="528" t="s">
        <v>625</v>
      </c>
      <c r="S7" s="528" t="s">
        <v>626</v>
      </c>
      <c r="T7" s="537" t="s">
        <v>627</v>
      </c>
      <c r="U7" s="528" t="s">
        <v>628</v>
      </c>
      <c r="V7" s="535"/>
    </row>
    <row r="8" spans="1:22">
      <c r="A8" s="538">
        <v>1</v>
      </c>
      <c r="B8" s="498" t="s">
        <v>629</v>
      </c>
      <c r="C8" s="650">
        <v>1171948908.798099</v>
      </c>
      <c r="D8" s="650">
        <v>1074289921.9370017</v>
      </c>
      <c r="E8" s="650">
        <v>8274074.6262999997</v>
      </c>
      <c r="F8" s="650">
        <v>0</v>
      </c>
      <c r="G8" s="650">
        <v>54868861.025100008</v>
      </c>
      <c r="H8" s="650">
        <v>4106737.2306000004</v>
      </c>
      <c r="I8" s="650">
        <v>118514.17509999999</v>
      </c>
      <c r="J8" s="650">
        <v>0</v>
      </c>
      <c r="K8" s="650">
        <v>0</v>
      </c>
      <c r="L8" s="650">
        <v>42790125.835999988</v>
      </c>
      <c r="M8" s="650">
        <v>8288848.6512000011</v>
      </c>
      <c r="N8" s="650">
        <v>322985.02159999998</v>
      </c>
      <c r="O8" s="650">
        <v>10429775.2389</v>
      </c>
      <c r="P8" s="650">
        <v>3249023.1373999999</v>
      </c>
      <c r="Q8" s="650">
        <v>4098768.2084999997</v>
      </c>
      <c r="R8" s="650">
        <v>0</v>
      </c>
      <c r="S8" s="650">
        <v>0</v>
      </c>
      <c r="T8" s="650">
        <v>0</v>
      </c>
      <c r="U8" s="650">
        <v>4072412.3680000002</v>
      </c>
      <c r="V8" s="499"/>
    </row>
    <row r="9" spans="1:22">
      <c r="A9" s="493">
        <v>1.1000000000000001</v>
      </c>
      <c r="B9" s="518" t="s">
        <v>630</v>
      </c>
      <c r="C9" s="653"/>
      <c r="D9" s="650"/>
      <c r="E9" s="650"/>
      <c r="F9" s="650"/>
      <c r="G9" s="650"/>
      <c r="H9" s="650"/>
      <c r="I9" s="650"/>
      <c r="J9" s="650"/>
      <c r="K9" s="650"/>
      <c r="L9" s="650"/>
      <c r="M9" s="650"/>
      <c r="N9" s="650"/>
      <c r="O9" s="650"/>
      <c r="P9" s="650"/>
      <c r="Q9" s="650"/>
      <c r="R9" s="650"/>
      <c r="S9" s="650"/>
      <c r="T9" s="650"/>
      <c r="U9" s="650"/>
      <c r="V9" s="499"/>
    </row>
    <row r="10" spans="1:22">
      <c r="A10" s="493">
        <v>1.2</v>
      </c>
      <c r="B10" s="518" t="s">
        <v>631</v>
      </c>
      <c r="C10" s="653"/>
      <c r="D10" s="650"/>
      <c r="E10" s="650"/>
      <c r="F10" s="650"/>
      <c r="G10" s="650"/>
      <c r="H10" s="650"/>
      <c r="I10" s="650"/>
      <c r="J10" s="650"/>
      <c r="K10" s="650"/>
      <c r="L10" s="650"/>
      <c r="M10" s="650"/>
      <c r="N10" s="650"/>
      <c r="O10" s="650"/>
      <c r="P10" s="650"/>
      <c r="Q10" s="650"/>
      <c r="R10" s="650"/>
      <c r="S10" s="650"/>
      <c r="T10" s="650"/>
      <c r="U10" s="650"/>
      <c r="V10" s="499"/>
    </row>
    <row r="11" spans="1:22">
      <c r="A11" s="493">
        <v>1.3</v>
      </c>
      <c r="B11" s="518" t="s">
        <v>632</v>
      </c>
      <c r="C11" s="653"/>
      <c r="D11" s="650"/>
      <c r="E11" s="650"/>
      <c r="F11" s="650"/>
      <c r="G11" s="650"/>
      <c r="H11" s="650"/>
      <c r="I11" s="650"/>
      <c r="J11" s="650"/>
      <c r="K11" s="650"/>
      <c r="L11" s="650"/>
      <c r="M11" s="650"/>
      <c r="N11" s="650"/>
      <c r="O11" s="650"/>
      <c r="P11" s="650"/>
      <c r="Q11" s="650"/>
      <c r="R11" s="650"/>
      <c r="S11" s="650"/>
      <c r="T11" s="650"/>
      <c r="U11" s="650"/>
      <c r="V11" s="499"/>
    </row>
    <row r="12" spans="1:22">
      <c r="A12" s="493">
        <v>1.4</v>
      </c>
      <c r="B12" s="518" t="s">
        <v>633</v>
      </c>
      <c r="C12" s="653">
        <v>2349999.9999999963</v>
      </c>
      <c r="D12" s="650">
        <v>2349999.9999999963</v>
      </c>
      <c r="E12" s="650">
        <v>0</v>
      </c>
      <c r="F12" s="650">
        <v>0</v>
      </c>
      <c r="G12" s="650">
        <v>0</v>
      </c>
      <c r="H12" s="650">
        <v>0</v>
      </c>
      <c r="I12" s="650">
        <v>0</v>
      </c>
      <c r="J12" s="650">
        <v>0</v>
      </c>
      <c r="K12" s="650">
        <v>0</v>
      </c>
      <c r="L12" s="650">
        <v>0</v>
      </c>
      <c r="M12" s="650">
        <v>0</v>
      </c>
      <c r="N12" s="650">
        <v>0</v>
      </c>
      <c r="O12" s="650">
        <v>0</v>
      </c>
      <c r="P12" s="650">
        <v>0</v>
      </c>
      <c r="Q12" s="650">
        <v>0</v>
      </c>
      <c r="R12" s="650">
        <v>0</v>
      </c>
      <c r="S12" s="650">
        <v>0</v>
      </c>
      <c r="T12" s="650">
        <v>0</v>
      </c>
      <c r="U12" s="650">
        <v>0</v>
      </c>
      <c r="V12" s="499"/>
    </row>
    <row r="13" spans="1:22">
      <c r="A13" s="493">
        <v>1.5</v>
      </c>
      <c r="B13" s="518" t="s">
        <v>634</v>
      </c>
      <c r="C13" s="653">
        <v>997572438.84529901</v>
      </c>
      <c r="D13" s="650">
        <v>922475947.82410169</v>
      </c>
      <c r="E13" s="650">
        <v>6739553.3397999993</v>
      </c>
      <c r="F13" s="650">
        <v>0</v>
      </c>
      <c r="G13" s="650">
        <v>40813030.351500005</v>
      </c>
      <c r="H13" s="650">
        <v>3089636.2521000002</v>
      </c>
      <c r="I13" s="650">
        <v>0</v>
      </c>
      <c r="J13" s="650">
        <v>0</v>
      </c>
      <c r="K13" s="650">
        <v>0</v>
      </c>
      <c r="L13" s="650">
        <v>34283460.669699989</v>
      </c>
      <c r="M13" s="650">
        <v>6714300.0964000011</v>
      </c>
      <c r="N13" s="650">
        <v>321133.84159999999</v>
      </c>
      <c r="O13" s="650">
        <v>10253399.6017</v>
      </c>
      <c r="P13" s="650">
        <v>2000242.2285999998</v>
      </c>
      <c r="Q13" s="650">
        <v>3678286.4725999995</v>
      </c>
      <c r="R13" s="650">
        <v>0</v>
      </c>
      <c r="S13" s="650">
        <v>0</v>
      </c>
      <c r="T13" s="650">
        <v>0</v>
      </c>
      <c r="U13" s="650">
        <v>2115821.9608</v>
      </c>
      <c r="V13" s="499"/>
    </row>
    <row r="14" spans="1:22">
      <c r="A14" s="493">
        <v>1.6</v>
      </c>
      <c r="B14" s="518" t="s">
        <v>635</v>
      </c>
      <c r="C14" s="653">
        <v>172026469.95279998</v>
      </c>
      <c r="D14" s="650">
        <v>149463974.11290002</v>
      </c>
      <c r="E14" s="650">
        <v>1534521.2865000002</v>
      </c>
      <c r="F14" s="650">
        <v>0</v>
      </c>
      <c r="G14" s="650">
        <v>14055830.673600003</v>
      </c>
      <c r="H14" s="650">
        <v>1017100.9785</v>
      </c>
      <c r="I14" s="650">
        <v>118514.17509999999</v>
      </c>
      <c r="J14" s="650">
        <v>0</v>
      </c>
      <c r="K14" s="650">
        <v>0</v>
      </c>
      <c r="L14" s="650">
        <v>8506665.1662999988</v>
      </c>
      <c r="M14" s="650">
        <v>1574548.5548</v>
      </c>
      <c r="N14" s="650">
        <v>1851.18</v>
      </c>
      <c r="O14" s="650">
        <v>176375.6372</v>
      </c>
      <c r="P14" s="650">
        <v>1248780.9088000001</v>
      </c>
      <c r="Q14" s="650">
        <v>420481.73590000003</v>
      </c>
      <c r="R14" s="650">
        <v>0</v>
      </c>
      <c r="S14" s="650">
        <v>0</v>
      </c>
      <c r="T14" s="650">
        <v>0</v>
      </c>
      <c r="U14" s="650">
        <v>1956590.4072000002</v>
      </c>
      <c r="V14" s="499"/>
    </row>
    <row r="15" spans="1:22">
      <c r="A15" s="538">
        <v>2</v>
      </c>
      <c r="B15" s="498" t="s">
        <v>636</v>
      </c>
      <c r="C15" s="650">
        <v>84527806.769999996</v>
      </c>
      <c r="D15" s="650">
        <v>84527806.769999996</v>
      </c>
      <c r="E15" s="650">
        <v>0</v>
      </c>
      <c r="F15" s="650">
        <v>0</v>
      </c>
      <c r="G15" s="650">
        <v>0</v>
      </c>
      <c r="H15" s="650">
        <v>0</v>
      </c>
      <c r="I15" s="650">
        <v>0</v>
      </c>
      <c r="J15" s="650">
        <v>0</v>
      </c>
      <c r="K15" s="650">
        <v>0</v>
      </c>
      <c r="L15" s="650">
        <v>0</v>
      </c>
      <c r="M15" s="650">
        <v>0</v>
      </c>
      <c r="N15" s="650">
        <v>0</v>
      </c>
      <c r="O15" s="650">
        <v>0</v>
      </c>
      <c r="P15" s="650">
        <v>0</v>
      </c>
      <c r="Q15" s="650">
        <v>0</v>
      </c>
      <c r="R15" s="650">
        <v>0</v>
      </c>
      <c r="S15" s="650">
        <v>0</v>
      </c>
      <c r="T15" s="650">
        <v>0</v>
      </c>
      <c r="U15" s="650">
        <v>0</v>
      </c>
      <c r="V15" s="499"/>
    </row>
    <row r="16" spans="1:22">
      <c r="A16" s="493">
        <v>2.1</v>
      </c>
      <c r="B16" s="518" t="s">
        <v>630</v>
      </c>
      <c r="C16" s="653">
        <v>29196733.25</v>
      </c>
      <c r="D16" s="650">
        <v>29196733.25</v>
      </c>
      <c r="E16" s="650"/>
      <c r="F16" s="650"/>
      <c r="G16" s="650"/>
      <c r="H16" s="650"/>
      <c r="I16" s="650"/>
      <c r="J16" s="650"/>
      <c r="K16" s="650"/>
      <c r="L16" s="650"/>
      <c r="M16" s="650"/>
      <c r="N16" s="650"/>
      <c r="O16" s="650"/>
      <c r="P16" s="650"/>
      <c r="Q16" s="650"/>
      <c r="R16" s="650"/>
      <c r="S16" s="650"/>
      <c r="T16" s="650"/>
      <c r="U16" s="650"/>
      <c r="V16" s="499"/>
    </row>
    <row r="17" spans="1:22">
      <c r="A17" s="493">
        <v>2.2000000000000002</v>
      </c>
      <c r="B17" s="518" t="s">
        <v>631</v>
      </c>
      <c r="C17" s="653">
        <v>55331073.519999996</v>
      </c>
      <c r="D17" s="650">
        <v>55331073.519999996</v>
      </c>
      <c r="E17" s="650"/>
      <c r="F17" s="650"/>
      <c r="G17" s="650"/>
      <c r="H17" s="650"/>
      <c r="I17" s="650"/>
      <c r="J17" s="650"/>
      <c r="K17" s="650"/>
      <c r="L17" s="650"/>
      <c r="M17" s="650"/>
      <c r="N17" s="650"/>
      <c r="O17" s="650"/>
      <c r="P17" s="650"/>
      <c r="Q17" s="650"/>
      <c r="R17" s="650"/>
      <c r="S17" s="650"/>
      <c r="T17" s="650"/>
      <c r="U17" s="650"/>
      <c r="V17" s="499"/>
    </row>
    <row r="18" spans="1:22">
      <c r="A18" s="493">
        <v>2.2999999999999998</v>
      </c>
      <c r="B18" s="518" t="s">
        <v>632</v>
      </c>
      <c r="C18" s="653"/>
      <c r="D18" s="650"/>
      <c r="E18" s="650"/>
      <c r="F18" s="650"/>
      <c r="G18" s="650"/>
      <c r="H18" s="650"/>
      <c r="I18" s="650"/>
      <c r="J18" s="650"/>
      <c r="K18" s="650"/>
      <c r="L18" s="650"/>
      <c r="M18" s="650"/>
      <c r="N18" s="650"/>
      <c r="O18" s="650"/>
      <c r="P18" s="650"/>
      <c r="Q18" s="650"/>
      <c r="R18" s="650"/>
      <c r="S18" s="650"/>
      <c r="T18" s="650"/>
      <c r="U18" s="650"/>
      <c r="V18" s="499"/>
    </row>
    <row r="19" spans="1:22">
      <c r="A19" s="493">
        <v>2.4</v>
      </c>
      <c r="B19" s="518" t="s">
        <v>633</v>
      </c>
      <c r="C19" s="653"/>
      <c r="D19" s="650"/>
      <c r="E19" s="650"/>
      <c r="F19" s="650"/>
      <c r="G19" s="650"/>
      <c r="H19" s="650"/>
      <c r="I19" s="650"/>
      <c r="J19" s="650"/>
      <c r="K19" s="650"/>
      <c r="L19" s="650"/>
      <c r="M19" s="650"/>
      <c r="N19" s="650"/>
      <c r="O19" s="650"/>
      <c r="P19" s="650"/>
      <c r="Q19" s="650"/>
      <c r="R19" s="650"/>
      <c r="S19" s="650"/>
      <c r="T19" s="650"/>
      <c r="U19" s="650"/>
      <c r="V19" s="499"/>
    </row>
    <row r="20" spans="1:22">
      <c r="A20" s="493">
        <v>2.5</v>
      </c>
      <c r="B20" s="518" t="s">
        <v>634</v>
      </c>
      <c r="C20" s="653"/>
      <c r="D20" s="650"/>
      <c r="E20" s="650"/>
      <c r="F20" s="650"/>
      <c r="G20" s="650"/>
      <c r="H20" s="650"/>
      <c r="I20" s="650"/>
      <c r="J20" s="650"/>
      <c r="K20" s="650"/>
      <c r="L20" s="650"/>
      <c r="M20" s="650"/>
      <c r="N20" s="650"/>
      <c r="O20" s="650"/>
      <c r="P20" s="650"/>
      <c r="Q20" s="650"/>
      <c r="R20" s="650"/>
      <c r="S20" s="650"/>
      <c r="T20" s="650"/>
      <c r="U20" s="650"/>
      <c r="V20" s="499"/>
    </row>
    <row r="21" spans="1:22">
      <c r="A21" s="493">
        <v>2.6</v>
      </c>
      <c r="B21" s="518" t="s">
        <v>635</v>
      </c>
      <c r="C21" s="653"/>
      <c r="D21" s="650"/>
      <c r="E21" s="650"/>
      <c r="F21" s="650"/>
      <c r="G21" s="650"/>
      <c r="H21" s="650"/>
      <c r="I21" s="650"/>
      <c r="J21" s="650"/>
      <c r="K21" s="650"/>
      <c r="L21" s="650"/>
      <c r="M21" s="650"/>
      <c r="N21" s="650"/>
      <c r="O21" s="650"/>
      <c r="P21" s="650"/>
      <c r="Q21" s="650"/>
      <c r="R21" s="650"/>
      <c r="S21" s="650"/>
      <c r="T21" s="650"/>
      <c r="U21" s="650"/>
      <c r="V21" s="499"/>
    </row>
    <row r="22" spans="1:22">
      <c r="A22" s="538">
        <v>3</v>
      </c>
      <c r="B22" s="498" t="s">
        <v>691</v>
      </c>
      <c r="C22" s="654">
        <v>139413488.2664001</v>
      </c>
      <c r="D22" s="654">
        <v>62152730.08539398</v>
      </c>
      <c r="E22" s="655"/>
      <c r="F22" s="655"/>
      <c r="G22" s="654">
        <v>238464</v>
      </c>
      <c r="H22" s="655"/>
      <c r="I22" s="655"/>
      <c r="J22" s="655"/>
      <c r="K22" s="655"/>
      <c r="L22" s="654">
        <v>204134.39999999999</v>
      </c>
      <c r="M22" s="655"/>
      <c r="N22" s="655"/>
      <c r="O22" s="655"/>
      <c r="P22" s="655"/>
      <c r="Q22" s="655"/>
      <c r="R22" s="655"/>
      <c r="S22" s="655"/>
      <c r="T22" s="655"/>
      <c r="U22" s="654">
        <v>0</v>
      </c>
      <c r="V22" s="499"/>
    </row>
    <row r="23" spans="1:22">
      <c r="A23" s="493">
        <v>3.1</v>
      </c>
      <c r="B23" s="518" t="s">
        <v>630</v>
      </c>
      <c r="C23" s="656"/>
      <c r="D23" s="654"/>
      <c r="E23" s="655"/>
      <c r="F23" s="655"/>
      <c r="G23" s="654"/>
      <c r="H23" s="655"/>
      <c r="I23" s="655"/>
      <c r="J23" s="655"/>
      <c r="K23" s="655"/>
      <c r="L23" s="654"/>
      <c r="M23" s="655"/>
      <c r="N23" s="655"/>
      <c r="O23" s="655"/>
      <c r="P23" s="655"/>
      <c r="Q23" s="655"/>
      <c r="R23" s="655"/>
      <c r="S23" s="655"/>
      <c r="T23" s="655"/>
      <c r="U23" s="654"/>
      <c r="V23" s="499"/>
    </row>
    <row r="24" spans="1:22">
      <c r="A24" s="493">
        <v>3.2</v>
      </c>
      <c r="B24" s="518" t="s">
        <v>631</v>
      </c>
      <c r="C24" s="656"/>
      <c r="D24" s="654"/>
      <c r="E24" s="655"/>
      <c r="F24" s="655"/>
      <c r="G24" s="654"/>
      <c r="H24" s="655"/>
      <c r="I24" s="655"/>
      <c r="J24" s="655"/>
      <c r="K24" s="655"/>
      <c r="L24" s="654"/>
      <c r="M24" s="655"/>
      <c r="N24" s="655"/>
      <c r="O24" s="655"/>
      <c r="P24" s="655"/>
      <c r="Q24" s="655"/>
      <c r="R24" s="655"/>
      <c r="S24" s="655"/>
      <c r="T24" s="655"/>
      <c r="U24" s="654"/>
      <c r="V24" s="499"/>
    </row>
    <row r="25" spans="1:22">
      <c r="A25" s="493">
        <v>3.3</v>
      </c>
      <c r="B25" s="518" t="s">
        <v>632</v>
      </c>
      <c r="C25" s="656"/>
      <c r="D25" s="654"/>
      <c r="E25" s="655"/>
      <c r="F25" s="655"/>
      <c r="G25" s="654"/>
      <c r="H25" s="655"/>
      <c r="I25" s="655"/>
      <c r="J25" s="655"/>
      <c r="K25" s="655"/>
      <c r="L25" s="654"/>
      <c r="M25" s="655"/>
      <c r="N25" s="655"/>
      <c r="O25" s="655"/>
      <c r="P25" s="655"/>
      <c r="Q25" s="655"/>
      <c r="R25" s="655"/>
      <c r="S25" s="655"/>
      <c r="T25" s="655"/>
      <c r="U25" s="654"/>
      <c r="V25" s="499"/>
    </row>
    <row r="26" spans="1:22">
      <c r="A26" s="493">
        <v>3.4</v>
      </c>
      <c r="B26" s="518" t="s">
        <v>633</v>
      </c>
      <c r="C26" s="656">
        <v>341185</v>
      </c>
      <c r="D26" s="654">
        <v>341185</v>
      </c>
      <c r="E26" s="655"/>
      <c r="F26" s="655"/>
      <c r="G26" s="654">
        <v>0</v>
      </c>
      <c r="H26" s="655"/>
      <c r="I26" s="655"/>
      <c r="J26" s="655"/>
      <c r="K26" s="655"/>
      <c r="L26" s="654">
        <v>0</v>
      </c>
      <c r="M26" s="655"/>
      <c r="N26" s="655"/>
      <c r="O26" s="655"/>
      <c r="P26" s="655"/>
      <c r="Q26" s="655"/>
      <c r="R26" s="655"/>
      <c r="S26" s="655"/>
      <c r="T26" s="655"/>
      <c r="U26" s="654">
        <v>0</v>
      </c>
      <c r="V26" s="499"/>
    </row>
    <row r="27" spans="1:22">
      <c r="A27" s="493">
        <v>3.5</v>
      </c>
      <c r="B27" s="518" t="s">
        <v>634</v>
      </c>
      <c r="C27" s="656">
        <v>136692878.8213641</v>
      </c>
      <c r="D27" s="654">
        <v>60946197.665393978</v>
      </c>
      <c r="E27" s="655"/>
      <c r="F27" s="655"/>
      <c r="G27" s="654">
        <v>238464</v>
      </c>
      <c r="H27" s="655"/>
      <c r="I27" s="655"/>
      <c r="J27" s="655"/>
      <c r="K27" s="655"/>
      <c r="L27" s="654">
        <v>204134.39999999999</v>
      </c>
      <c r="M27" s="655"/>
      <c r="N27" s="655"/>
      <c r="O27" s="655"/>
      <c r="P27" s="655"/>
      <c r="Q27" s="655"/>
      <c r="R27" s="655"/>
      <c r="S27" s="655"/>
      <c r="T27" s="655"/>
      <c r="U27" s="654">
        <v>0</v>
      </c>
      <c r="V27" s="499"/>
    </row>
    <row r="28" spans="1:22">
      <c r="A28" s="493">
        <v>3.6</v>
      </c>
      <c r="B28" s="518" t="s">
        <v>635</v>
      </c>
      <c r="C28" s="656">
        <v>2379424.4450359992</v>
      </c>
      <c r="D28" s="654">
        <v>865347.41999999993</v>
      </c>
      <c r="E28" s="655"/>
      <c r="F28" s="655"/>
      <c r="G28" s="654">
        <v>0</v>
      </c>
      <c r="H28" s="655"/>
      <c r="I28" s="655"/>
      <c r="J28" s="655"/>
      <c r="K28" s="655"/>
      <c r="L28" s="654">
        <v>0</v>
      </c>
      <c r="M28" s="655"/>
      <c r="N28" s="655"/>
      <c r="O28" s="655"/>
      <c r="P28" s="655"/>
      <c r="Q28" s="655"/>
      <c r="R28" s="655"/>
      <c r="S28" s="655"/>
      <c r="T28" s="655"/>
      <c r="U28" s="654">
        <v>0</v>
      </c>
      <c r="V28" s="499"/>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J1" workbookViewId="0">
      <selection activeCell="F34" sqref="F34"/>
    </sheetView>
  </sheetViews>
  <sheetFormatPr defaultColWidth="9.140625" defaultRowHeight="12.75"/>
  <cols>
    <col min="1" max="1" width="11.85546875" style="496" bestFit="1" customWidth="1"/>
    <col min="2" max="2" width="90.28515625" style="496" bestFit="1" customWidth="1"/>
    <col min="3" max="3" width="19.5703125" style="496" customWidth="1"/>
    <col min="4" max="4" width="21.140625" style="496" customWidth="1"/>
    <col min="5" max="5" width="17.140625" style="496" customWidth="1"/>
    <col min="6" max="6" width="22.28515625" style="496" customWidth="1"/>
    <col min="7" max="7" width="19.28515625" style="496" customWidth="1"/>
    <col min="8" max="8" width="17.140625" style="496" customWidth="1"/>
    <col min="9" max="14" width="22.28515625" style="496" customWidth="1"/>
    <col min="15" max="15" width="23" style="496" customWidth="1"/>
    <col min="16" max="16" width="21.7109375" style="496" bestFit="1" customWidth="1"/>
    <col min="17" max="19" width="19" style="496" bestFit="1" customWidth="1"/>
    <col min="20" max="20" width="14.7109375" style="496" customWidth="1"/>
    <col min="21" max="21" width="20" style="496" customWidth="1"/>
    <col min="22" max="16384" width="9.140625" style="496"/>
  </cols>
  <sheetData>
    <row r="1" spans="1:21" ht="13.5">
      <c r="A1" s="487" t="s">
        <v>30</v>
      </c>
      <c r="B1" s="3" t="str">
        <f>'Info '!C2</f>
        <v>JSC ProCredit Bank</v>
      </c>
    </row>
    <row r="2" spans="1:21" ht="13.5">
      <c r="A2" s="488" t="s">
        <v>31</v>
      </c>
      <c r="B2" s="523">
        <f>'1. key ratios '!B2</f>
        <v>44834</v>
      </c>
      <c r="C2" s="523"/>
    </row>
    <row r="3" spans="1:21">
      <c r="A3" s="489" t="s">
        <v>638</v>
      </c>
    </row>
    <row r="5" spans="1:21" ht="13.5" customHeight="1">
      <c r="A5" s="756" t="s">
        <v>639</v>
      </c>
      <c r="B5" s="757"/>
      <c r="C5" s="765" t="s">
        <v>640</v>
      </c>
      <c r="D5" s="766"/>
      <c r="E5" s="766"/>
      <c r="F5" s="766"/>
      <c r="G5" s="766"/>
      <c r="H5" s="766"/>
      <c r="I5" s="766"/>
      <c r="J5" s="766"/>
      <c r="K5" s="766"/>
      <c r="L5" s="766"/>
      <c r="M5" s="766"/>
      <c r="N5" s="766"/>
      <c r="O5" s="766"/>
      <c r="P5" s="766"/>
      <c r="Q5" s="766"/>
      <c r="R5" s="766"/>
      <c r="S5" s="766"/>
      <c r="T5" s="767"/>
      <c r="U5" s="535"/>
    </row>
    <row r="6" spans="1:21">
      <c r="A6" s="758"/>
      <c r="B6" s="759"/>
      <c r="C6" s="749" t="s">
        <v>108</v>
      </c>
      <c r="D6" s="762" t="s">
        <v>641</v>
      </c>
      <c r="E6" s="762"/>
      <c r="F6" s="763"/>
      <c r="G6" s="764" t="s">
        <v>642</v>
      </c>
      <c r="H6" s="762"/>
      <c r="I6" s="762"/>
      <c r="J6" s="762"/>
      <c r="K6" s="763"/>
      <c r="L6" s="752" t="s">
        <v>643</v>
      </c>
      <c r="M6" s="753"/>
      <c r="N6" s="753"/>
      <c r="O6" s="753"/>
      <c r="P6" s="753"/>
      <c r="Q6" s="753"/>
      <c r="R6" s="753"/>
      <c r="S6" s="753"/>
      <c r="T6" s="754"/>
      <c r="U6" s="522"/>
    </row>
    <row r="7" spans="1:21">
      <c r="A7" s="760"/>
      <c r="B7" s="761"/>
      <c r="C7" s="750"/>
      <c r="E7" s="516" t="s">
        <v>616</v>
      </c>
      <c r="F7" s="528" t="s">
        <v>617</v>
      </c>
      <c r="H7" s="516" t="s">
        <v>616</v>
      </c>
      <c r="I7" s="528" t="s">
        <v>618</v>
      </c>
      <c r="J7" s="528" t="s">
        <v>619</v>
      </c>
      <c r="K7" s="528" t="s">
        <v>620</v>
      </c>
      <c r="L7" s="539"/>
      <c r="M7" s="516" t="s">
        <v>621</v>
      </c>
      <c r="N7" s="528" t="s">
        <v>619</v>
      </c>
      <c r="O7" s="528" t="s">
        <v>622</v>
      </c>
      <c r="P7" s="528" t="s">
        <v>623</v>
      </c>
      <c r="Q7" s="528" t="s">
        <v>624</v>
      </c>
      <c r="R7" s="528" t="s">
        <v>625</v>
      </c>
      <c r="S7" s="528" t="s">
        <v>626</v>
      </c>
      <c r="T7" s="537" t="s">
        <v>627</v>
      </c>
      <c r="U7" s="535"/>
    </row>
    <row r="8" spans="1:21">
      <c r="A8" s="539">
        <v>1</v>
      </c>
      <c r="B8" s="534" t="s">
        <v>629</v>
      </c>
      <c r="C8" s="663">
        <v>1171948908.798099</v>
      </c>
      <c r="D8" s="650">
        <v>1074289921.9370017</v>
      </c>
      <c r="E8" s="650">
        <v>8274074.6262999997</v>
      </c>
      <c r="F8" s="650">
        <v>0</v>
      </c>
      <c r="G8" s="650">
        <v>54868861.025100008</v>
      </c>
      <c r="H8" s="650">
        <v>4106737.2305999999</v>
      </c>
      <c r="I8" s="650">
        <v>118514.17509999999</v>
      </c>
      <c r="J8" s="650">
        <v>0</v>
      </c>
      <c r="K8" s="650">
        <v>0</v>
      </c>
      <c r="L8" s="650">
        <v>42790125.836000003</v>
      </c>
      <c r="M8" s="650">
        <v>8288848.6512000002</v>
      </c>
      <c r="N8" s="650">
        <v>322985.02159999998</v>
      </c>
      <c r="O8" s="650">
        <v>10429775.2389</v>
      </c>
      <c r="P8" s="650">
        <v>3249023.1373999999</v>
      </c>
      <c r="Q8" s="650">
        <v>4098768.2085000002</v>
      </c>
      <c r="R8" s="650">
        <v>0</v>
      </c>
      <c r="S8" s="650">
        <v>0</v>
      </c>
      <c r="T8" s="650">
        <v>0</v>
      </c>
      <c r="U8" s="499"/>
    </row>
    <row r="9" spans="1:21">
      <c r="A9" s="518">
        <v>1.1000000000000001</v>
      </c>
      <c r="B9" s="518" t="s">
        <v>644</v>
      </c>
      <c r="C9" s="653">
        <v>1165828063.3132002</v>
      </c>
      <c r="D9" s="650">
        <v>1068747031.0495015</v>
      </c>
      <c r="E9" s="650">
        <v>8266180.856300001</v>
      </c>
      <c r="F9" s="650">
        <v>0</v>
      </c>
      <c r="G9" s="650">
        <v>54774801.905100018</v>
      </c>
      <c r="H9" s="650">
        <v>4088870.5805999995</v>
      </c>
      <c r="I9" s="650">
        <v>78198.445099999997</v>
      </c>
      <c r="J9" s="650">
        <v>0</v>
      </c>
      <c r="K9" s="650">
        <v>0</v>
      </c>
      <c r="L9" s="650">
        <v>42306230.358599998</v>
      </c>
      <c r="M9" s="650">
        <v>2295458.2168000001</v>
      </c>
      <c r="N9" s="650">
        <v>321133.84159999999</v>
      </c>
      <c r="O9" s="650">
        <v>10154955.2389</v>
      </c>
      <c r="P9" s="650">
        <v>3176675.1173999999</v>
      </c>
      <c r="Q9" s="650">
        <v>4098768.2085000002</v>
      </c>
      <c r="R9" s="650">
        <v>0</v>
      </c>
      <c r="S9" s="650">
        <v>0</v>
      </c>
      <c r="T9" s="650">
        <v>0</v>
      </c>
      <c r="U9" s="499"/>
    </row>
    <row r="10" spans="1:21">
      <c r="A10" s="540" t="s">
        <v>14</v>
      </c>
      <c r="B10" s="540" t="s">
        <v>645</v>
      </c>
      <c r="C10" s="657">
        <v>1109197838.3309004</v>
      </c>
      <c r="D10" s="650">
        <v>1013789049.2597008</v>
      </c>
      <c r="E10" s="650">
        <v>7920581.7898000004</v>
      </c>
      <c r="F10" s="650">
        <v>0</v>
      </c>
      <c r="G10" s="650">
        <v>53752558.712600023</v>
      </c>
      <c r="H10" s="650">
        <v>3860750.1935999999</v>
      </c>
      <c r="I10" s="650">
        <v>78198.445099999997</v>
      </c>
      <c r="J10" s="650">
        <v>0</v>
      </c>
      <c r="K10" s="650">
        <v>0</v>
      </c>
      <c r="L10" s="650">
        <v>41656230.358599998</v>
      </c>
      <c r="M10" s="650">
        <v>2295458.2168000001</v>
      </c>
      <c r="N10" s="650">
        <v>321133.84159999999</v>
      </c>
      <c r="O10" s="650">
        <v>9904955.2389000002</v>
      </c>
      <c r="P10" s="650">
        <v>3176675.1173999999</v>
      </c>
      <c r="Q10" s="650">
        <v>4098768.2085000002</v>
      </c>
      <c r="R10" s="650">
        <v>0</v>
      </c>
      <c r="S10" s="650">
        <v>0</v>
      </c>
      <c r="T10" s="650">
        <v>0</v>
      </c>
      <c r="U10" s="499"/>
    </row>
    <row r="11" spans="1:21">
      <c r="A11" s="508" t="s">
        <v>646</v>
      </c>
      <c r="B11" s="508" t="s">
        <v>647</v>
      </c>
      <c r="C11" s="658">
        <v>483847595.7737996</v>
      </c>
      <c r="D11" s="650">
        <v>432352629.51169962</v>
      </c>
      <c r="E11" s="650">
        <v>2292462.3052999997</v>
      </c>
      <c r="F11" s="650">
        <v>0</v>
      </c>
      <c r="G11" s="650">
        <v>37030916.036600009</v>
      </c>
      <c r="H11" s="650">
        <v>1630089.4151999999</v>
      </c>
      <c r="I11" s="650">
        <v>78198.445099999997</v>
      </c>
      <c r="J11" s="650">
        <v>0</v>
      </c>
      <c r="K11" s="650">
        <v>0</v>
      </c>
      <c r="L11" s="650">
        <v>14464050.225500001</v>
      </c>
      <c r="M11" s="650">
        <v>1309393.1228999998</v>
      </c>
      <c r="N11" s="650">
        <v>36914.4545</v>
      </c>
      <c r="O11" s="650">
        <v>2480105.1968</v>
      </c>
      <c r="P11" s="650">
        <v>965295.15709999995</v>
      </c>
      <c r="Q11" s="650">
        <v>823274.68729999999</v>
      </c>
      <c r="R11" s="650">
        <v>0</v>
      </c>
      <c r="S11" s="650">
        <v>0</v>
      </c>
      <c r="T11" s="650">
        <v>0</v>
      </c>
      <c r="U11" s="499"/>
    </row>
    <row r="12" spans="1:21">
      <c r="A12" s="508" t="s">
        <v>648</v>
      </c>
      <c r="B12" s="508" t="s">
        <v>649</v>
      </c>
      <c r="C12" s="658">
        <v>163037361.61440006</v>
      </c>
      <c r="D12" s="650">
        <v>147051230.62560004</v>
      </c>
      <c r="E12" s="650">
        <v>0</v>
      </c>
      <c r="F12" s="650">
        <v>0</v>
      </c>
      <c r="G12" s="650">
        <v>9134467.1786999982</v>
      </c>
      <c r="H12" s="650">
        <v>1878343.7483999999</v>
      </c>
      <c r="I12" s="650">
        <v>0</v>
      </c>
      <c r="J12" s="650">
        <v>0</v>
      </c>
      <c r="K12" s="650">
        <v>0</v>
      </c>
      <c r="L12" s="650">
        <v>6851663.8100999985</v>
      </c>
      <c r="M12" s="650">
        <v>0</v>
      </c>
      <c r="N12" s="650">
        <v>0</v>
      </c>
      <c r="O12" s="650">
        <v>0</v>
      </c>
      <c r="P12" s="650">
        <v>434921.83480000001</v>
      </c>
      <c r="Q12" s="650">
        <v>0</v>
      </c>
      <c r="R12" s="650">
        <v>0</v>
      </c>
      <c r="S12" s="650">
        <v>0</v>
      </c>
      <c r="T12" s="650">
        <v>0</v>
      </c>
      <c r="U12" s="499"/>
    </row>
    <row r="13" spans="1:21">
      <c r="A13" s="508" t="s">
        <v>650</v>
      </c>
      <c r="B13" s="508" t="s">
        <v>651</v>
      </c>
      <c r="C13" s="658">
        <v>105888939.64189999</v>
      </c>
      <c r="D13" s="650">
        <v>99851046.067300007</v>
      </c>
      <c r="E13" s="650">
        <v>2519485.1698000003</v>
      </c>
      <c r="F13" s="650">
        <v>0</v>
      </c>
      <c r="G13" s="650">
        <v>1309714.0425</v>
      </c>
      <c r="H13" s="650">
        <v>0</v>
      </c>
      <c r="I13" s="650">
        <v>0</v>
      </c>
      <c r="J13" s="650">
        <v>0</v>
      </c>
      <c r="K13" s="650">
        <v>0</v>
      </c>
      <c r="L13" s="650">
        <v>4728179.5321000004</v>
      </c>
      <c r="M13" s="650">
        <v>0</v>
      </c>
      <c r="N13" s="650">
        <v>0</v>
      </c>
      <c r="O13" s="650">
        <v>539979.91209999996</v>
      </c>
      <c r="P13" s="650">
        <v>308206.25</v>
      </c>
      <c r="Q13" s="650">
        <v>0</v>
      </c>
      <c r="R13" s="650">
        <v>0</v>
      </c>
      <c r="S13" s="650">
        <v>0</v>
      </c>
      <c r="T13" s="650">
        <v>0</v>
      </c>
      <c r="U13" s="499"/>
    </row>
    <row r="14" spans="1:21">
      <c r="A14" s="508" t="s">
        <v>652</v>
      </c>
      <c r="B14" s="508" t="s">
        <v>653</v>
      </c>
      <c r="C14" s="658">
        <v>356423941.30079997</v>
      </c>
      <c r="D14" s="650">
        <v>334534143.05509996</v>
      </c>
      <c r="E14" s="650">
        <v>3108634.3147</v>
      </c>
      <c r="F14" s="650">
        <v>0</v>
      </c>
      <c r="G14" s="650">
        <v>6277461.4548000004</v>
      </c>
      <c r="H14" s="650">
        <v>352317.03</v>
      </c>
      <c r="I14" s="650">
        <v>0</v>
      </c>
      <c r="J14" s="650">
        <v>0</v>
      </c>
      <c r="K14" s="650">
        <v>0</v>
      </c>
      <c r="L14" s="650">
        <v>15612336.790899998</v>
      </c>
      <c r="M14" s="650">
        <v>986065.09389999998</v>
      </c>
      <c r="N14" s="650">
        <v>284219.38709999999</v>
      </c>
      <c r="O14" s="650">
        <v>6884870.1299999999</v>
      </c>
      <c r="P14" s="650">
        <v>1468251.8754999998</v>
      </c>
      <c r="Q14" s="650">
        <v>3275493.5211999998</v>
      </c>
      <c r="R14" s="650">
        <v>0</v>
      </c>
      <c r="S14" s="650">
        <v>0</v>
      </c>
      <c r="T14" s="650">
        <v>0</v>
      </c>
      <c r="U14" s="499"/>
    </row>
    <row r="15" spans="1:21">
      <c r="A15" s="509">
        <v>1.2</v>
      </c>
      <c r="B15" s="509" t="s">
        <v>654</v>
      </c>
      <c r="C15" s="653">
        <v>40845517.51720006</v>
      </c>
      <c r="D15" s="650">
        <v>19614380.488899976</v>
      </c>
      <c r="E15" s="650">
        <v>135492.4981</v>
      </c>
      <c r="F15" s="650">
        <v>0</v>
      </c>
      <c r="G15" s="650">
        <v>5345673.4077999983</v>
      </c>
      <c r="H15" s="650">
        <v>397481.03830000001</v>
      </c>
      <c r="I15" s="650">
        <v>7819.8445000000002</v>
      </c>
      <c r="J15" s="650">
        <v>0</v>
      </c>
      <c r="K15" s="650">
        <v>0</v>
      </c>
      <c r="L15" s="650">
        <v>15885463.620500002</v>
      </c>
      <c r="M15" s="650">
        <v>688637.46479999996</v>
      </c>
      <c r="N15" s="650">
        <v>295293.72340000002</v>
      </c>
      <c r="O15" s="650">
        <v>4357443.713800001</v>
      </c>
      <c r="P15" s="650">
        <v>1459619.3636</v>
      </c>
      <c r="Q15" s="650">
        <v>2906582.3493000004</v>
      </c>
      <c r="R15" s="650">
        <v>0</v>
      </c>
      <c r="S15" s="650">
        <v>0</v>
      </c>
      <c r="T15" s="650">
        <v>0</v>
      </c>
      <c r="U15" s="499"/>
    </row>
    <row r="16" spans="1:21">
      <c r="A16" s="541">
        <v>1.3</v>
      </c>
      <c r="B16" s="509" t="s">
        <v>702</v>
      </c>
      <c r="C16" s="650"/>
      <c r="D16" s="650"/>
      <c r="E16" s="650"/>
      <c r="F16" s="650"/>
      <c r="G16" s="650"/>
      <c r="H16" s="650"/>
      <c r="I16" s="650"/>
      <c r="J16" s="650"/>
      <c r="K16" s="650"/>
      <c r="L16" s="650"/>
      <c r="M16" s="650"/>
      <c r="N16" s="650"/>
      <c r="O16" s="650"/>
      <c r="P16" s="650"/>
      <c r="Q16" s="650"/>
      <c r="R16" s="650"/>
      <c r="S16" s="650"/>
      <c r="T16" s="650"/>
      <c r="U16" s="499"/>
    </row>
    <row r="17" spans="1:21">
      <c r="A17" s="512" t="s">
        <v>655</v>
      </c>
      <c r="B17" s="510" t="s">
        <v>656</v>
      </c>
      <c r="C17" s="659">
        <v>1097334105.1327994</v>
      </c>
      <c r="D17" s="650">
        <v>1004652733.4562006</v>
      </c>
      <c r="E17" s="650">
        <v>7686464.4184000008</v>
      </c>
      <c r="F17" s="650">
        <v>0</v>
      </c>
      <c r="G17" s="650">
        <v>54048325.800200023</v>
      </c>
      <c r="H17" s="650">
        <v>3862799.3361999998</v>
      </c>
      <c r="I17" s="650">
        <v>78198.445099999997</v>
      </c>
      <c r="J17" s="650">
        <v>0</v>
      </c>
      <c r="K17" s="650">
        <v>0</v>
      </c>
      <c r="L17" s="650">
        <v>38633045.876400001</v>
      </c>
      <c r="M17" s="650">
        <v>1381456.3594</v>
      </c>
      <c r="N17" s="650">
        <v>270157.37089999998</v>
      </c>
      <c r="O17" s="650">
        <v>9889134.4327000007</v>
      </c>
      <c r="P17" s="650">
        <v>2720629.3158</v>
      </c>
      <c r="Q17" s="650">
        <v>3122451.4254000001</v>
      </c>
      <c r="R17" s="650">
        <v>0</v>
      </c>
      <c r="S17" s="650">
        <v>0</v>
      </c>
      <c r="T17" s="650">
        <v>0</v>
      </c>
      <c r="U17" s="499"/>
    </row>
    <row r="18" spans="1:21">
      <c r="A18" s="511" t="s">
        <v>657</v>
      </c>
      <c r="B18" s="511" t="s">
        <v>658</v>
      </c>
      <c r="C18" s="660">
        <v>973584764.0752002</v>
      </c>
      <c r="D18" s="650">
        <v>888590666.54460061</v>
      </c>
      <c r="E18" s="650">
        <v>6876832.1395000014</v>
      </c>
      <c r="F18" s="650">
        <v>0</v>
      </c>
      <c r="G18" s="650">
        <v>52980909.220400035</v>
      </c>
      <c r="H18" s="650">
        <v>3634678.9492000001</v>
      </c>
      <c r="I18" s="650">
        <v>78198.445099999997</v>
      </c>
      <c r="J18" s="650">
        <v>0</v>
      </c>
      <c r="K18" s="650">
        <v>0</v>
      </c>
      <c r="L18" s="650">
        <v>32013188.310200009</v>
      </c>
      <c r="M18" s="650">
        <v>1965891.8594999998</v>
      </c>
      <c r="N18" s="650">
        <v>270157.37089999998</v>
      </c>
      <c r="O18" s="650">
        <v>3536091.5088999998</v>
      </c>
      <c r="P18" s="650">
        <v>2608309.1052000001</v>
      </c>
      <c r="Q18" s="650">
        <v>2849315.2239000001</v>
      </c>
      <c r="R18" s="650">
        <v>0</v>
      </c>
      <c r="S18" s="650">
        <v>0</v>
      </c>
      <c r="T18" s="650">
        <v>0</v>
      </c>
      <c r="U18" s="499"/>
    </row>
    <row r="19" spans="1:21">
      <c r="A19" s="512" t="s">
        <v>659</v>
      </c>
      <c r="B19" s="512" t="s">
        <v>660</v>
      </c>
      <c r="C19" s="661">
        <v>938993970.04940796</v>
      </c>
      <c r="D19" s="650">
        <v>830245265.856112</v>
      </c>
      <c r="E19" s="650">
        <v>2779470.1540999999</v>
      </c>
      <c r="F19" s="650">
        <v>0</v>
      </c>
      <c r="G19" s="650">
        <v>70283518.644396007</v>
      </c>
      <c r="H19" s="650">
        <v>4234521.8410999998</v>
      </c>
      <c r="I19" s="650">
        <v>202486.35490000001</v>
      </c>
      <c r="J19" s="650">
        <v>0</v>
      </c>
      <c r="K19" s="650">
        <v>0</v>
      </c>
      <c r="L19" s="650">
        <v>38465185.548900001</v>
      </c>
      <c r="M19" s="650">
        <v>3494725.8774999999</v>
      </c>
      <c r="N19" s="650">
        <v>28649.185399999998</v>
      </c>
      <c r="O19" s="650">
        <v>6318898.5165999997</v>
      </c>
      <c r="P19" s="650">
        <v>7531709.0333000002</v>
      </c>
      <c r="Q19" s="650">
        <v>1356846.7385</v>
      </c>
      <c r="R19" s="650">
        <v>0</v>
      </c>
      <c r="S19" s="650">
        <v>0</v>
      </c>
      <c r="T19" s="650">
        <v>0</v>
      </c>
      <c r="U19" s="499"/>
    </row>
    <row r="20" spans="1:21">
      <c r="A20" s="511" t="s">
        <v>661</v>
      </c>
      <c r="B20" s="511" t="s">
        <v>658</v>
      </c>
      <c r="C20" s="660">
        <v>928002980.38920796</v>
      </c>
      <c r="D20" s="650">
        <v>820226477.80381203</v>
      </c>
      <c r="E20" s="650">
        <v>2779470.1540999999</v>
      </c>
      <c r="F20" s="650">
        <v>0</v>
      </c>
      <c r="G20" s="650">
        <v>69321121.836495996</v>
      </c>
      <c r="H20" s="650">
        <v>4195585.7549999999</v>
      </c>
      <c r="I20" s="650">
        <v>202486.35490000001</v>
      </c>
      <c r="J20" s="650">
        <v>0</v>
      </c>
      <c r="K20" s="650">
        <v>0</v>
      </c>
      <c r="L20" s="650">
        <v>38455380.748899996</v>
      </c>
      <c r="M20" s="650">
        <v>3494725.8774999999</v>
      </c>
      <c r="N20" s="650">
        <v>28649.185399999998</v>
      </c>
      <c r="O20" s="650">
        <v>6318898.5165999997</v>
      </c>
      <c r="P20" s="650">
        <v>7531709.0333000002</v>
      </c>
      <c r="Q20" s="650">
        <v>1356846.7385</v>
      </c>
      <c r="R20" s="650">
        <v>0</v>
      </c>
      <c r="S20" s="650">
        <v>0</v>
      </c>
      <c r="T20" s="650">
        <v>0</v>
      </c>
      <c r="U20" s="499"/>
    </row>
    <row r="21" spans="1:21">
      <c r="A21" s="513">
        <v>1.4</v>
      </c>
      <c r="B21" s="514" t="s">
        <v>662</v>
      </c>
      <c r="C21" s="662">
        <v>11075585.060000001</v>
      </c>
      <c r="D21" s="650">
        <v>10850585.060000001</v>
      </c>
      <c r="E21" s="650">
        <v>0</v>
      </c>
      <c r="F21" s="650">
        <v>0</v>
      </c>
      <c r="G21" s="650">
        <v>0</v>
      </c>
      <c r="H21" s="650">
        <v>0</v>
      </c>
      <c r="I21" s="650">
        <v>0</v>
      </c>
      <c r="J21" s="650">
        <v>0</v>
      </c>
      <c r="K21" s="650">
        <v>0</v>
      </c>
      <c r="L21" s="650">
        <v>225000</v>
      </c>
      <c r="M21" s="650">
        <v>0</v>
      </c>
      <c r="N21" s="650">
        <v>0</v>
      </c>
      <c r="O21" s="650">
        <v>225000</v>
      </c>
      <c r="P21" s="650">
        <v>0</v>
      </c>
      <c r="Q21" s="650">
        <v>0</v>
      </c>
      <c r="R21" s="650">
        <v>0</v>
      </c>
      <c r="S21" s="650">
        <v>0</v>
      </c>
      <c r="T21" s="650">
        <v>0</v>
      </c>
      <c r="U21" s="499"/>
    </row>
    <row r="22" spans="1:21">
      <c r="A22" s="513">
        <v>1.5</v>
      </c>
      <c r="B22" s="514" t="s">
        <v>663</v>
      </c>
      <c r="C22" s="662">
        <v>95405626.736399859</v>
      </c>
      <c r="D22" s="650">
        <v>88391612.600399897</v>
      </c>
      <c r="E22" s="650">
        <v>1508189.5040000002</v>
      </c>
      <c r="F22" s="650">
        <v>0</v>
      </c>
      <c r="G22" s="650">
        <v>1322319.8112999999</v>
      </c>
      <c r="H22" s="650">
        <v>114606.041</v>
      </c>
      <c r="I22" s="650">
        <v>0</v>
      </c>
      <c r="J22" s="650">
        <v>0</v>
      </c>
      <c r="K22" s="650">
        <v>0</v>
      </c>
      <c r="L22" s="650">
        <v>5691694.3246999988</v>
      </c>
      <c r="M22" s="650">
        <v>0</v>
      </c>
      <c r="N22" s="650">
        <v>0</v>
      </c>
      <c r="O22" s="650">
        <v>244032.77889999998</v>
      </c>
      <c r="P22" s="650">
        <v>0</v>
      </c>
      <c r="Q22" s="650">
        <v>0</v>
      </c>
      <c r="R22" s="650">
        <v>0</v>
      </c>
      <c r="S22" s="650">
        <v>0</v>
      </c>
      <c r="T22" s="650">
        <v>0</v>
      </c>
      <c r="U22" s="49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19" workbookViewId="0">
      <selection activeCell="C33" sqref="C33"/>
    </sheetView>
  </sheetViews>
  <sheetFormatPr defaultColWidth="9.140625" defaultRowHeight="12.75"/>
  <cols>
    <col min="1" max="1" width="11.85546875" style="496" bestFit="1" customWidth="1"/>
    <col min="2" max="2" width="93.42578125" style="496" customWidth="1"/>
    <col min="3" max="3" width="14.5703125" style="496" customWidth="1"/>
    <col min="4" max="4" width="12" style="496" bestFit="1" customWidth="1"/>
    <col min="5" max="5" width="11.42578125" style="496" customWidth="1"/>
    <col min="6" max="7" width="11.42578125" style="542" customWidth="1"/>
    <col min="8" max="9" width="11.42578125" style="496" customWidth="1"/>
    <col min="10" max="14" width="11.42578125" style="542" customWidth="1"/>
    <col min="15" max="15" width="18.85546875" style="496" bestFit="1" customWidth="1"/>
    <col min="16" max="16384" width="9.140625" style="496"/>
  </cols>
  <sheetData>
    <row r="1" spans="1:15" ht="13.5">
      <c r="A1" s="487" t="s">
        <v>30</v>
      </c>
      <c r="B1" s="3" t="str">
        <f>'Info '!C2</f>
        <v>JSC ProCredit Bank</v>
      </c>
      <c r="F1" s="496"/>
      <c r="G1" s="496"/>
      <c r="J1" s="496"/>
      <c r="K1" s="496"/>
      <c r="L1" s="496"/>
      <c r="M1" s="496"/>
      <c r="N1" s="496"/>
    </row>
    <row r="2" spans="1:15" ht="13.5">
      <c r="A2" s="488" t="s">
        <v>31</v>
      </c>
      <c r="B2" s="523">
        <f>'1. key ratios '!B2</f>
        <v>44834</v>
      </c>
      <c r="F2" s="496"/>
      <c r="G2" s="496"/>
      <c r="J2" s="496"/>
      <c r="K2" s="496"/>
      <c r="L2" s="496"/>
      <c r="M2" s="496"/>
      <c r="N2" s="496"/>
    </row>
    <row r="3" spans="1:15">
      <c r="A3" s="489" t="s">
        <v>664</v>
      </c>
      <c r="F3" s="496"/>
      <c r="G3" s="496"/>
      <c r="J3" s="496"/>
      <c r="K3" s="496"/>
      <c r="L3" s="496"/>
      <c r="M3" s="496"/>
      <c r="N3" s="496"/>
    </row>
    <row r="4" spans="1:15">
      <c r="F4" s="496"/>
      <c r="G4" s="496"/>
      <c r="J4" s="496"/>
      <c r="K4" s="496"/>
      <c r="L4" s="496"/>
      <c r="M4" s="496"/>
      <c r="N4" s="496"/>
    </row>
    <row r="5" spans="1:15" ht="46.5" customHeight="1">
      <c r="A5" s="723" t="s">
        <v>690</v>
      </c>
      <c r="B5" s="724"/>
      <c r="C5" s="768" t="s">
        <v>665</v>
      </c>
      <c r="D5" s="769"/>
      <c r="E5" s="769"/>
      <c r="F5" s="769"/>
      <c r="G5" s="769"/>
      <c r="H5" s="770"/>
      <c r="I5" s="768" t="s">
        <v>666</v>
      </c>
      <c r="J5" s="771"/>
      <c r="K5" s="771"/>
      <c r="L5" s="771"/>
      <c r="M5" s="771"/>
      <c r="N5" s="772"/>
      <c r="O5" s="773" t="s">
        <v>667</v>
      </c>
    </row>
    <row r="6" spans="1:15" ht="75" customHeight="1">
      <c r="A6" s="727"/>
      <c r="B6" s="728"/>
      <c r="C6" s="515"/>
      <c r="D6" s="516" t="s">
        <v>668</v>
      </c>
      <c r="E6" s="516" t="s">
        <v>669</v>
      </c>
      <c r="F6" s="516" t="s">
        <v>670</v>
      </c>
      <c r="G6" s="516" t="s">
        <v>671</v>
      </c>
      <c r="H6" s="516" t="s">
        <v>672</v>
      </c>
      <c r="I6" s="521"/>
      <c r="J6" s="516" t="s">
        <v>668</v>
      </c>
      <c r="K6" s="516" t="s">
        <v>669</v>
      </c>
      <c r="L6" s="516" t="s">
        <v>670</v>
      </c>
      <c r="M6" s="516" t="s">
        <v>671</v>
      </c>
      <c r="N6" s="516" t="s">
        <v>672</v>
      </c>
      <c r="O6" s="774"/>
    </row>
    <row r="7" spans="1:15">
      <c r="A7" s="493">
        <v>1</v>
      </c>
      <c r="B7" s="497" t="s">
        <v>693</v>
      </c>
      <c r="C7" s="664">
        <v>716820.25579999993</v>
      </c>
      <c r="D7" s="650">
        <v>716820.25579999993</v>
      </c>
      <c r="E7" s="650">
        <v>0</v>
      </c>
      <c r="F7" s="650">
        <v>0</v>
      </c>
      <c r="G7" s="650">
        <v>0</v>
      </c>
      <c r="H7" s="650">
        <v>0</v>
      </c>
      <c r="I7" s="650">
        <v>14336.405000000001</v>
      </c>
      <c r="J7" s="664">
        <v>14336.405000000001</v>
      </c>
      <c r="K7" s="650">
        <v>0</v>
      </c>
      <c r="L7" s="650">
        <v>0</v>
      </c>
      <c r="M7" s="650">
        <v>0</v>
      </c>
      <c r="N7" s="650">
        <v>0</v>
      </c>
      <c r="O7" s="650"/>
    </row>
    <row r="8" spans="1:15">
      <c r="A8" s="493">
        <v>2</v>
      </c>
      <c r="B8" s="497" t="s">
        <v>563</v>
      </c>
      <c r="C8" s="664">
        <v>6126972.0187999979</v>
      </c>
      <c r="D8" s="650">
        <v>6126972.0187999979</v>
      </c>
      <c r="E8" s="650">
        <v>0</v>
      </c>
      <c r="F8" s="665">
        <v>0</v>
      </c>
      <c r="G8" s="665">
        <v>0</v>
      </c>
      <c r="H8" s="650">
        <v>0</v>
      </c>
      <c r="I8" s="650">
        <v>122539.43960000004</v>
      </c>
      <c r="J8" s="665">
        <v>122539.43960000004</v>
      </c>
      <c r="K8" s="665">
        <v>0</v>
      </c>
      <c r="L8" s="665">
        <v>0</v>
      </c>
      <c r="M8" s="665">
        <v>0</v>
      </c>
      <c r="N8" s="665">
        <v>0</v>
      </c>
      <c r="O8" s="650"/>
    </row>
    <row r="9" spans="1:15">
      <c r="A9" s="493">
        <v>3</v>
      </c>
      <c r="B9" s="497" t="s">
        <v>564</v>
      </c>
      <c r="C9" s="664">
        <v>0</v>
      </c>
      <c r="D9" s="650">
        <v>0</v>
      </c>
      <c r="E9" s="650">
        <v>0</v>
      </c>
      <c r="F9" s="666">
        <v>0</v>
      </c>
      <c r="G9" s="666">
        <v>0</v>
      </c>
      <c r="H9" s="650">
        <v>0</v>
      </c>
      <c r="I9" s="650">
        <v>0</v>
      </c>
      <c r="J9" s="666">
        <v>0</v>
      </c>
      <c r="K9" s="666">
        <v>0</v>
      </c>
      <c r="L9" s="666">
        <v>0</v>
      </c>
      <c r="M9" s="666">
        <v>0</v>
      </c>
      <c r="N9" s="666">
        <v>0</v>
      </c>
      <c r="O9" s="650"/>
    </row>
    <row r="10" spans="1:15">
      <c r="A10" s="493">
        <v>4</v>
      </c>
      <c r="B10" s="497" t="s">
        <v>694</v>
      </c>
      <c r="C10" s="664">
        <v>27122538.961100001</v>
      </c>
      <c r="D10" s="650">
        <v>27122538.961100001</v>
      </c>
      <c r="E10" s="650">
        <v>0</v>
      </c>
      <c r="F10" s="666">
        <v>0</v>
      </c>
      <c r="G10" s="666">
        <v>0</v>
      </c>
      <c r="H10" s="650">
        <v>0</v>
      </c>
      <c r="I10" s="650">
        <v>542450.77830000001</v>
      </c>
      <c r="J10" s="666">
        <v>542450.77830000001</v>
      </c>
      <c r="K10" s="666">
        <v>0</v>
      </c>
      <c r="L10" s="666">
        <v>0</v>
      </c>
      <c r="M10" s="666">
        <v>0</v>
      </c>
      <c r="N10" s="666">
        <v>0</v>
      </c>
      <c r="O10" s="650"/>
    </row>
    <row r="11" spans="1:15">
      <c r="A11" s="493">
        <v>5</v>
      </c>
      <c r="B11" s="497" t="s">
        <v>565</v>
      </c>
      <c r="C11" s="664">
        <v>102723232.47649999</v>
      </c>
      <c r="D11" s="650">
        <v>96723236.870499983</v>
      </c>
      <c r="E11" s="650">
        <v>5536148.7853999995</v>
      </c>
      <c r="F11" s="666">
        <v>463846.82060000004</v>
      </c>
      <c r="G11" s="666">
        <v>0</v>
      </c>
      <c r="H11" s="650">
        <v>0</v>
      </c>
      <c r="I11" s="650">
        <v>2610218.6371999988</v>
      </c>
      <c r="J11" s="666">
        <v>1917449.7133999998</v>
      </c>
      <c r="K11" s="666">
        <v>553614.87770000007</v>
      </c>
      <c r="L11" s="666">
        <v>139154.04609999998</v>
      </c>
      <c r="M11" s="666">
        <v>0</v>
      </c>
      <c r="N11" s="666">
        <v>0</v>
      </c>
      <c r="O11" s="650"/>
    </row>
    <row r="12" spans="1:15">
      <c r="A12" s="493">
        <v>6</v>
      </c>
      <c r="B12" s="497" t="s">
        <v>566</v>
      </c>
      <c r="C12" s="664">
        <v>65559366.699699998</v>
      </c>
      <c r="D12" s="650">
        <v>65093282.844900005</v>
      </c>
      <c r="E12" s="650">
        <v>175781.4044</v>
      </c>
      <c r="F12" s="666">
        <v>290302.45039999997</v>
      </c>
      <c r="G12" s="666">
        <v>0</v>
      </c>
      <c r="H12" s="650">
        <v>0</v>
      </c>
      <c r="I12" s="650">
        <v>1305901.6658000001</v>
      </c>
      <c r="J12" s="666">
        <v>1201232.7904000003</v>
      </c>
      <c r="K12" s="666">
        <v>17578.1404</v>
      </c>
      <c r="L12" s="666">
        <v>87090.735000000001</v>
      </c>
      <c r="M12" s="666">
        <v>0</v>
      </c>
      <c r="N12" s="666">
        <v>0</v>
      </c>
      <c r="O12" s="650"/>
    </row>
    <row r="13" spans="1:15">
      <c r="A13" s="493">
        <v>7</v>
      </c>
      <c r="B13" s="497" t="s">
        <v>567</v>
      </c>
      <c r="C13" s="664">
        <v>122056197.29779999</v>
      </c>
      <c r="D13" s="650">
        <v>118346633.62809998</v>
      </c>
      <c r="E13" s="650">
        <v>2457320.7551999995</v>
      </c>
      <c r="F13" s="666">
        <v>113683.6948</v>
      </c>
      <c r="G13" s="666">
        <v>0</v>
      </c>
      <c r="H13" s="650">
        <v>1138559.2197</v>
      </c>
      <c r="I13" s="650">
        <v>3531156.7047999981</v>
      </c>
      <c r="J13" s="666">
        <v>2157335.731699999</v>
      </c>
      <c r="K13" s="666">
        <v>201156.64509999999</v>
      </c>
      <c r="L13" s="666">
        <v>34105.1083</v>
      </c>
      <c r="M13" s="666">
        <v>0</v>
      </c>
      <c r="N13" s="666">
        <v>1138559.2197</v>
      </c>
      <c r="O13" s="650"/>
    </row>
    <row r="14" spans="1:15">
      <c r="A14" s="493">
        <v>8</v>
      </c>
      <c r="B14" s="497" t="s">
        <v>568</v>
      </c>
      <c r="C14" s="664">
        <v>100941315.37300003</v>
      </c>
      <c r="D14" s="650">
        <v>97139504.729399994</v>
      </c>
      <c r="E14" s="650">
        <v>2352447.9666999998</v>
      </c>
      <c r="F14" s="666">
        <v>1055768.3670999999</v>
      </c>
      <c r="G14" s="666">
        <v>0</v>
      </c>
      <c r="H14" s="650">
        <v>393594.30980000005</v>
      </c>
      <c r="I14" s="650">
        <v>2625379.711600001</v>
      </c>
      <c r="J14" s="666">
        <v>1685409.9358000008</v>
      </c>
      <c r="K14" s="666">
        <v>229644.95610000004</v>
      </c>
      <c r="L14" s="666">
        <v>316730.5099</v>
      </c>
      <c r="M14" s="666">
        <v>0</v>
      </c>
      <c r="N14" s="666">
        <v>393594.30980000005</v>
      </c>
      <c r="O14" s="650"/>
    </row>
    <row r="15" spans="1:15">
      <c r="A15" s="493">
        <v>9</v>
      </c>
      <c r="B15" s="497" t="s">
        <v>569</v>
      </c>
      <c r="C15" s="664">
        <v>104243044.1055</v>
      </c>
      <c r="D15" s="650">
        <v>92173924.019800022</v>
      </c>
      <c r="E15" s="650">
        <v>4665172.8785999995</v>
      </c>
      <c r="F15" s="666">
        <v>6314245.1022000005</v>
      </c>
      <c r="G15" s="666">
        <v>805482.71779999998</v>
      </c>
      <c r="H15" s="650">
        <v>284219.38709999999</v>
      </c>
      <c r="I15" s="650">
        <v>4439464.8011000026</v>
      </c>
      <c r="J15" s="666">
        <v>1605117.6548999988</v>
      </c>
      <c r="K15" s="666">
        <v>466517.28749999998</v>
      </c>
      <c r="L15" s="666">
        <v>1794389.6451999999</v>
      </c>
      <c r="M15" s="666">
        <v>289220.82640000002</v>
      </c>
      <c r="N15" s="666">
        <v>284219.38709999999</v>
      </c>
      <c r="O15" s="650"/>
    </row>
    <row r="16" spans="1:15">
      <c r="A16" s="493">
        <v>10</v>
      </c>
      <c r="B16" s="497" t="s">
        <v>570</v>
      </c>
      <c r="C16" s="664">
        <v>84295870.612300023</v>
      </c>
      <c r="D16" s="650">
        <v>84252778.435900018</v>
      </c>
      <c r="E16" s="650">
        <v>43092.176399999997</v>
      </c>
      <c r="F16" s="666">
        <v>0</v>
      </c>
      <c r="G16" s="666">
        <v>0</v>
      </c>
      <c r="H16" s="650">
        <v>0</v>
      </c>
      <c r="I16" s="650">
        <v>1504917.3913999996</v>
      </c>
      <c r="J16" s="666">
        <v>1500608.1737999998</v>
      </c>
      <c r="K16" s="666">
        <v>4309.2175999999999</v>
      </c>
      <c r="L16" s="666">
        <v>0</v>
      </c>
      <c r="M16" s="666">
        <v>0</v>
      </c>
      <c r="N16" s="666">
        <v>0</v>
      </c>
      <c r="O16" s="650"/>
    </row>
    <row r="17" spans="1:15">
      <c r="A17" s="493">
        <v>11</v>
      </c>
      <c r="B17" s="497" t="s">
        <v>571</v>
      </c>
      <c r="C17" s="664">
        <v>10400206.103799997</v>
      </c>
      <c r="D17" s="650">
        <v>10127584.471399998</v>
      </c>
      <c r="E17" s="650">
        <v>73521.300700000007</v>
      </c>
      <c r="F17" s="666">
        <v>199100.33169999998</v>
      </c>
      <c r="G17" s="666">
        <v>0</v>
      </c>
      <c r="H17" s="650">
        <v>0</v>
      </c>
      <c r="I17" s="650">
        <v>252139.89669999998</v>
      </c>
      <c r="J17" s="666">
        <v>185057.66719999997</v>
      </c>
      <c r="K17" s="666">
        <v>7352.13</v>
      </c>
      <c r="L17" s="666">
        <v>59730.099499999997</v>
      </c>
      <c r="M17" s="666">
        <v>0</v>
      </c>
      <c r="N17" s="666">
        <v>0</v>
      </c>
      <c r="O17" s="650"/>
    </row>
    <row r="18" spans="1:15">
      <c r="A18" s="493">
        <v>12</v>
      </c>
      <c r="B18" s="497" t="s">
        <v>572</v>
      </c>
      <c r="C18" s="664">
        <v>73356650.694900006</v>
      </c>
      <c r="D18" s="650">
        <v>69359686.01790002</v>
      </c>
      <c r="E18" s="650">
        <v>969968.00440000009</v>
      </c>
      <c r="F18" s="666">
        <v>645095.28149999992</v>
      </c>
      <c r="G18" s="666">
        <v>2220593.5944000003</v>
      </c>
      <c r="H18" s="650">
        <v>161307.79670000001</v>
      </c>
      <c r="I18" s="650">
        <v>2792746.5508999978</v>
      </c>
      <c r="J18" s="666">
        <v>1249607.9717000001</v>
      </c>
      <c r="K18" s="666">
        <v>96996.800300000003</v>
      </c>
      <c r="L18" s="666">
        <v>174537.18520000001</v>
      </c>
      <c r="M18" s="666">
        <v>1110296.797</v>
      </c>
      <c r="N18" s="666">
        <v>161307.79670000001</v>
      </c>
      <c r="O18" s="650"/>
    </row>
    <row r="19" spans="1:15">
      <c r="A19" s="493">
        <v>13</v>
      </c>
      <c r="B19" s="497" t="s">
        <v>573</v>
      </c>
      <c r="C19" s="664">
        <v>63021076.550299995</v>
      </c>
      <c r="D19" s="650">
        <v>60870474.860699996</v>
      </c>
      <c r="E19" s="650">
        <v>2086422.8832999999</v>
      </c>
      <c r="F19" s="666">
        <v>64178.806299999997</v>
      </c>
      <c r="G19" s="666">
        <v>0</v>
      </c>
      <c r="H19" s="650">
        <v>0</v>
      </c>
      <c r="I19" s="650">
        <v>1243312.9692999998</v>
      </c>
      <c r="J19" s="666">
        <v>1015417.0393000002</v>
      </c>
      <c r="K19" s="666">
        <v>208642.28820000001</v>
      </c>
      <c r="L19" s="666">
        <v>19253.641800000001</v>
      </c>
      <c r="M19" s="666">
        <v>0</v>
      </c>
      <c r="N19" s="666">
        <v>0</v>
      </c>
      <c r="O19" s="650"/>
    </row>
    <row r="20" spans="1:15">
      <c r="A20" s="493">
        <v>14</v>
      </c>
      <c r="B20" s="497" t="s">
        <v>574</v>
      </c>
      <c r="C20" s="664">
        <v>81759254.171200007</v>
      </c>
      <c r="D20" s="650">
        <v>45087489.214900002</v>
      </c>
      <c r="E20" s="650">
        <v>21093546.823200002</v>
      </c>
      <c r="F20" s="666">
        <v>14412203.8948</v>
      </c>
      <c r="G20" s="666">
        <v>0</v>
      </c>
      <c r="H20" s="650">
        <v>1166014.2383000001</v>
      </c>
      <c r="I20" s="650">
        <v>6960140.8429000024</v>
      </c>
      <c r="J20" s="666">
        <v>817552.89749999996</v>
      </c>
      <c r="K20" s="666">
        <v>2038046.5084000004</v>
      </c>
      <c r="L20" s="666">
        <v>2938527.1987000001</v>
      </c>
      <c r="M20" s="666">
        <v>0</v>
      </c>
      <c r="N20" s="666">
        <v>1166014.2383000001</v>
      </c>
      <c r="O20" s="650"/>
    </row>
    <row r="21" spans="1:15">
      <c r="A21" s="493">
        <v>15</v>
      </c>
      <c r="B21" s="497" t="s">
        <v>575</v>
      </c>
      <c r="C21" s="664">
        <v>12926395.1403</v>
      </c>
      <c r="D21" s="650">
        <v>11657506.9421</v>
      </c>
      <c r="E21" s="650">
        <v>511698.92570000002</v>
      </c>
      <c r="F21" s="666">
        <v>561709.45299999998</v>
      </c>
      <c r="G21" s="666">
        <v>185553.00949999999</v>
      </c>
      <c r="H21" s="650">
        <v>9926.81</v>
      </c>
      <c r="I21" s="650">
        <v>473597.17589999997</v>
      </c>
      <c r="J21" s="666">
        <v>224255.18409999998</v>
      </c>
      <c r="K21" s="666">
        <v>40846.558100000002</v>
      </c>
      <c r="L21" s="666">
        <v>105792.11899999999</v>
      </c>
      <c r="M21" s="666">
        <v>92776.504700000005</v>
      </c>
      <c r="N21" s="666">
        <v>9926.81</v>
      </c>
      <c r="O21" s="650"/>
    </row>
    <row r="22" spans="1:15">
      <c r="A22" s="493">
        <v>16</v>
      </c>
      <c r="B22" s="497" t="s">
        <v>576</v>
      </c>
      <c r="C22" s="664">
        <v>2131552.6494</v>
      </c>
      <c r="D22" s="650">
        <v>2131552.6494</v>
      </c>
      <c r="E22" s="650">
        <v>0</v>
      </c>
      <c r="F22" s="666">
        <v>0</v>
      </c>
      <c r="G22" s="666">
        <v>0</v>
      </c>
      <c r="H22" s="650">
        <v>0</v>
      </c>
      <c r="I22" s="650">
        <v>34551.324699999997</v>
      </c>
      <c r="J22" s="666">
        <v>34551.324699999997</v>
      </c>
      <c r="K22" s="666">
        <v>0</v>
      </c>
      <c r="L22" s="666">
        <v>0</v>
      </c>
      <c r="M22" s="666">
        <v>0</v>
      </c>
      <c r="N22" s="666">
        <v>0</v>
      </c>
      <c r="O22" s="650"/>
    </row>
    <row r="23" spans="1:15">
      <c r="A23" s="493">
        <v>17</v>
      </c>
      <c r="B23" s="497" t="s">
        <v>697</v>
      </c>
      <c r="C23" s="664">
        <v>1376982.3611999999</v>
      </c>
      <c r="D23" s="650">
        <v>1317139.9648999998</v>
      </c>
      <c r="E23" s="650">
        <v>59842.3963</v>
      </c>
      <c r="F23" s="666">
        <v>0</v>
      </c>
      <c r="G23" s="666">
        <v>0</v>
      </c>
      <c r="H23" s="650">
        <v>0</v>
      </c>
      <c r="I23" s="650">
        <v>32327.038799999998</v>
      </c>
      <c r="J23" s="666">
        <v>26342.799199999998</v>
      </c>
      <c r="K23" s="666">
        <v>5984.2395999999999</v>
      </c>
      <c r="L23" s="666">
        <v>0</v>
      </c>
      <c r="M23" s="666">
        <v>0</v>
      </c>
      <c r="N23" s="666">
        <v>0</v>
      </c>
      <c r="O23" s="650"/>
    </row>
    <row r="24" spans="1:15">
      <c r="A24" s="493">
        <v>18</v>
      </c>
      <c r="B24" s="497" t="s">
        <v>577</v>
      </c>
      <c r="C24" s="664">
        <v>2327822.1949</v>
      </c>
      <c r="D24" s="650">
        <v>2327822.1949</v>
      </c>
      <c r="E24" s="650">
        <v>0</v>
      </c>
      <c r="F24" s="666">
        <v>0</v>
      </c>
      <c r="G24" s="666">
        <v>0</v>
      </c>
      <c r="H24" s="650">
        <v>0</v>
      </c>
      <c r="I24" s="650">
        <v>46556.443500000008</v>
      </c>
      <c r="J24" s="666">
        <v>46556.443500000008</v>
      </c>
      <c r="K24" s="666">
        <v>0</v>
      </c>
      <c r="L24" s="666">
        <v>0</v>
      </c>
      <c r="M24" s="666">
        <v>0</v>
      </c>
      <c r="N24" s="666">
        <v>0</v>
      </c>
      <c r="O24" s="650"/>
    </row>
    <row r="25" spans="1:15">
      <c r="A25" s="493">
        <v>19</v>
      </c>
      <c r="B25" s="497" t="s">
        <v>578</v>
      </c>
      <c r="C25" s="664">
        <v>7632955.5670999996</v>
      </c>
      <c r="D25" s="650">
        <v>7632955.5670999996</v>
      </c>
      <c r="E25" s="650">
        <v>0</v>
      </c>
      <c r="F25" s="666">
        <v>0</v>
      </c>
      <c r="G25" s="666">
        <v>0</v>
      </c>
      <c r="H25" s="650">
        <v>0</v>
      </c>
      <c r="I25" s="650">
        <v>152659.11129999999</v>
      </c>
      <c r="J25" s="666">
        <v>152659.11129999999</v>
      </c>
      <c r="K25" s="666">
        <v>0</v>
      </c>
      <c r="L25" s="666">
        <v>0</v>
      </c>
      <c r="M25" s="666">
        <v>0</v>
      </c>
      <c r="N25" s="666">
        <v>0</v>
      </c>
      <c r="O25" s="650"/>
    </row>
    <row r="26" spans="1:15">
      <c r="A26" s="493">
        <v>20</v>
      </c>
      <c r="B26" s="497" t="s">
        <v>696</v>
      </c>
      <c r="C26" s="664">
        <v>23939446.000599999</v>
      </c>
      <c r="D26" s="650">
        <v>22169007.969000001</v>
      </c>
      <c r="E26" s="650">
        <v>1770438.0316000001</v>
      </c>
      <c r="F26" s="666">
        <v>0</v>
      </c>
      <c r="G26" s="666">
        <v>0</v>
      </c>
      <c r="H26" s="650">
        <v>0</v>
      </c>
      <c r="I26" s="650">
        <v>592501.53859999985</v>
      </c>
      <c r="J26" s="666">
        <v>415457.73550000001</v>
      </c>
      <c r="K26" s="666">
        <v>177043.80309999999</v>
      </c>
      <c r="L26" s="666">
        <v>0</v>
      </c>
      <c r="M26" s="666">
        <v>0</v>
      </c>
      <c r="N26" s="666">
        <v>0</v>
      </c>
      <c r="O26" s="650"/>
    </row>
    <row r="27" spans="1:15">
      <c r="A27" s="493">
        <v>21</v>
      </c>
      <c r="B27" s="497" t="s">
        <v>579</v>
      </c>
      <c r="C27" s="664">
        <v>44799397.265600003</v>
      </c>
      <c r="D27" s="650">
        <v>43697294.796700008</v>
      </c>
      <c r="E27" s="650">
        <v>383269.23230000003</v>
      </c>
      <c r="F27" s="666">
        <v>42570.698099999994</v>
      </c>
      <c r="G27" s="666">
        <v>0</v>
      </c>
      <c r="H27" s="650">
        <v>676262.53850000002</v>
      </c>
      <c r="I27" s="650">
        <v>1574161.7598000006</v>
      </c>
      <c r="J27" s="666">
        <v>846801.08879999991</v>
      </c>
      <c r="K27" s="666">
        <v>38326.9231</v>
      </c>
      <c r="L27" s="666">
        <v>12771.2094</v>
      </c>
      <c r="M27" s="666">
        <v>0</v>
      </c>
      <c r="N27" s="666">
        <v>676262.53850000002</v>
      </c>
      <c r="O27" s="650"/>
    </row>
    <row r="28" spans="1:15">
      <c r="A28" s="493">
        <v>22</v>
      </c>
      <c r="B28" s="497" t="s">
        <v>580</v>
      </c>
      <c r="C28" s="664">
        <v>5171826.8026000001</v>
      </c>
      <c r="D28" s="650">
        <v>4890762.1141999997</v>
      </c>
      <c r="E28" s="650">
        <v>281064.68839999998</v>
      </c>
      <c r="F28" s="666">
        <v>0</v>
      </c>
      <c r="G28" s="666">
        <v>0</v>
      </c>
      <c r="H28" s="650">
        <v>0</v>
      </c>
      <c r="I28" s="650">
        <v>94877.431200000006</v>
      </c>
      <c r="J28" s="666">
        <v>66770.962400000004</v>
      </c>
      <c r="K28" s="666">
        <v>28106.468799999999</v>
      </c>
      <c r="L28" s="666">
        <v>0</v>
      </c>
      <c r="M28" s="666">
        <v>0</v>
      </c>
      <c r="N28" s="666">
        <v>0</v>
      </c>
      <c r="O28" s="650"/>
    </row>
    <row r="29" spans="1:15">
      <c r="A29" s="493">
        <v>23</v>
      </c>
      <c r="B29" s="497" t="s">
        <v>581</v>
      </c>
      <c r="C29" s="664">
        <v>133754945.52699992</v>
      </c>
      <c r="D29" s="650">
        <v>115654930.31979991</v>
      </c>
      <c r="E29" s="650">
        <v>9828411.8673</v>
      </c>
      <c r="F29" s="666">
        <v>991840.87139999995</v>
      </c>
      <c r="G29" s="666">
        <v>7110190.2300000004</v>
      </c>
      <c r="H29" s="650">
        <v>169572.23849999998</v>
      </c>
      <c r="I29" s="650">
        <v>7152345.1256999951</v>
      </c>
      <c r="J29" s="666">
        <v>2149780.6764000016</v>
      </c>
      <c r="K29" s="666">
        <v>982841.18590000004</v>
      </c>
      <c r="L29" s="666">
        <v>295055.90989999997</v>
      </c>
      <c r="M29" s="666">
        <v>3555095.1150000002</v>
      </c>
      <c r="N29" s="666">
        <v>169572.23849999998</v>
      </c>
      <c r="O29" s="650"/>
    </row>
    <row r="30" spans="1:15">
      <c r="A30" s="493">
        <v>24</v>
      </c>
      <c r="B30" s="497" t="s">
        <v>695</v>
      </c>
      <c r="C30" s="664">
        <v>39407473.528399996</v>
      </c>
      <c r="D30" s="650">
        <v>36963907.164699994</v>
      </c>
      <c r="E30" s="650">
        <v>733062.44799999997</v>
      </c>
      <c r="F30" s="666">
        <v>1710503.9157</v>
      </c>
      <c r="G30" s="666">
        <v>0</v>
      </c>
      <c r="H30" s="650">
        <v>0</v>
      </c>
      <c r="I30" s="650">
        <v>1280281.8978000002</v>
      </c>
      <c r="J30" s="666">
        <v>693824.47869999998</v>
      </c>
      <c r="K30" s="666">
        <v>73306.24470000001</v>
      </c>
      <c r="L30" s="666">
        <v>513151.17440000002</v>
      </c>
      <c r="M30" s="666">
        <v>0</v>
      </c>
      <c r="N30" s="666">
        <v>0</v>
      </c>
      <c r="O30" s="650"/>
    </row>
    <row r="31" spans="1:15">
      <c r="A31" s="493">
        <v>25</v>
      </c>
      <c r="B31" s="497" t="s">
        <v>582</v>
      </c>
      <c r="C31" s="664">
        <v>5611241.3133999994</v>
      </c>
      <c r="D31" s="650">
        <v>5475397.1259999992</v>
      </c>
      <c r="E31" s="650">
        <v>135844.04999999999</v>
      </c>
      <c r="F31" s="666">
        <v>0.13739999999999999</v>
      </c>
      <c r="G31" s="666">
        <v>0</v>
      </c>
      <c r="H31" s="650">
        <v>0</v>
      </c>
      <c r="I31" s="650">
        <v>123092.38800000001</v>
      </c>
      <c r="J31" s="666">
        <v>109507.9418</v>
      </c>
      <c r="K31" s="666">
        <v>13584.404999999999</v>
      </c>
      <c r="L31" s="666">
        <v>4.1200000000000001E-2</v>
      </c>
      <c r="M31" s="666">
        <v>0</v>
      </c>
      <c r="N31" s="666">
        <v>0</v>
      </c>
      <c r="O31" s="650"/>
    </row>
    <row r="32" spans="1:15">
      <c r="A32" s="493">
        <v>26</v>
      </c>
      <c r="B32" s="497" t="s">
        <v>692</v>
      </c>
      <c r="C32" s="664">
        <v>50546325.126900069</v>
      </c>
      <c r="D32" s="650">
        <v>47230718.799000062</v>
      </c>
      <c r="E32" s="650">
        <v>1711806.4072</v>
      </c>
      <c r="F32" s="666">
        <v>1161484.3012999999</v>
      </c>
      <c r="G32" s="666">
        <v>369359.79</v>
      </c>
      <c r="H32" s="650">
        <v>72955.829400000002</v>
      </c>
      <c r="I32" s="650">
        <v>1721876.0159999998</v>
      </c>
      <c r="J32" s="666">
        <v>944614.36139999994</v>
      </c>
      <c r="K32" s="666">
        <v>171180.64020000002</v>
      </c>
      <c r="L32" s="666">
        <v>348445.29</v>
      </c>
      <c r="M32" s="666">
        <v>184679.89499999999</v>
      </c>
      <c r="N32" s="666">
        <v>72955.829400000002</v>
      </c>
      <c r="O32" s="650"/>
    </row>
    <row r="33" spans="1:15">
      <c r="A33" s="493">
        <v>27</v>
      </c>
      <c r="B33" s="517" t="s">
        <v>108</v>
      </c>
      <c r="C33" s="664">
        <v>1171948908.7981</v>
      </c>
      <c r="D33" s="650">
        <v>1074289921.9370003</v>
      </c>
      <c r="E33" s="650">
        <v>54868861.0251</v>
      </c>
      <c r="F33" s="666">
        <v>28026534.126300003</v>
      </c>
      <c r="G33" s="666">
        <v>10691179.341700001</v>
      </c>
      <c r="H33" s="650">
        <v>4072412.3680000007</v>
      </c>
      <c r="I33" s="650">
        <v>41223533.045899995</v>
      </c>
      <c r="J33" s="666">
        <v>19725238.306399997</v>
      </c>
      <c r="K33" s="666">
        <v>5355079.3198000006</v>
      </c>
      <c r="L33" s="666">
        <v>6838733.9136000006</v>
      </c>
      <c r="M33" s="666">
        <v>5232069.1381000001</v>
      </c>
      <c r="N33" s="666">
        <v>4072412.3680000007</v>
      </c>
      <c r="O33" s="650">
        <v>0</v>
      </c>
    </row>
    <row r="34" spans="1:15">
      <c r="A34" s="499"/>
      <c r="B34" s="499"/>
      <c r="C34" s="499"/>
      <c r="D34" s="499"/>
      <c r="E34" s="499"/>
      <c r="H34" s="499"/>
      <c r="I34" s="499"/>
      <c r="O34" s="499"/>
    </row>
    <row r="35" spans="1:15">
      <c r="A35" s="499"/>
      <c r="B35" s="532"/>
      <c r="C35" s="532"/>
      <c r="D35" s="499"/>
      <c r="E35" s="499"/>
      <c r="H35" s="499"/>
      <c r="I35" s="499"/>
      <c r="O35" s="499"/>
    </row>
    <row r="36" spans="1:15">
      <c r="A36" s="499"/>
      <c r="B36" s="499"/>
      <c r="C36" s="499"/>
      <c r="D36" s="499"/>
      <c r="E36" s="499"/>
      <c r="H36" s="499"/>
      <c r="I36" s="499"/>
      <c r="O36" s="499"/>
    </row>
    <row r="37" spans="1:15">
      <c r="A37" s="499"/>
      <c r="B37" s="499"/>
      <c r="C37" s="499"/>
      <c r="D37" s="499"/>
      <c r="E37" s="499"/>
      <c r="H37" s="499"/>
      <c r="I37" s="499"/>
      <c r="O37" s="499"/>
    </row>
    <row r="38" spans="1:15">
      <c r="A38" s="499"/>
      <c r="B38" s="499"/>
      <c r="C38" s="499"/>
      <c r="D38" s="499"/>
      <c r="E38" s="499"/>
      <c r="H38" s="499"/>
      <c r="I38" s="499"/>
      <c r="O38" s="499"/>
    </row>
    <row r="39" spans="1:15">
      <c r="A39" s="499"/>
      <c r="B39" s="499"/>
      <c r="C39" s="499"/>
      <c r="D39" s="499"/>
      <c r="E39" s="499"/>
      <c r="H39" s="499"/>
      <c r="I39" s="499"/>
      <c r="O39" s="499"/>
    </row>
    <row r="40" spans="1:15">
      <c r="A40" s="499"/>
      <c r="B40" s="499"/>
      <c r="C40" s="499"/>
      <c r="D40" s="499"/>
      <c r="E40" s="499"/>
      <c r="H40" s="499"/>
      <c r="I40" s="499"/>
      <c r="O40" s="499"/>
    </row>
    <row r="41" spans="1:15">
      <c r="A41" s="533"/>
      <c r="B41" s="533"/>
      <c r="C41" s="533"/>
      <c r="D41" s="499"/>
      <c r="E41" s="499"/>
      <c r="H41" s="499"/>
      <c r="I41" s="499"/>
      <c r="O41" s="499"/>
    </row>
    <row r="42" spans="1:15">
      <c r="A42" s="533"/>
      <c r="B42" s="533"/>
      <c r="C42" s="533"/>
      <c r="D42" s="499"/>
      <c r="E42" s="499"/>
      <c r="H42" s="499"/>
      <c r="I42" s="499"/>
      <c r="O42" s="499"/>
    </row>
    <row r="43" spans="1:15">
      <c r="A43" s="499"/>
      <c r="B43" s="499"/>
      <c r="C43" s="499"/>
      <c r="D43" s="499"/>
      <c r="E43" s="499"/>
      <c r="H43" s="499"/>
      <c r="I43" s="499"/>
      <c r="O43" s="499"/>
    </row>
    <row r="44" spans="1:15">
      <c r="A44" s="499"/>
      <c r="B44" s="499"/>
      <c r="C44" s="499"/>
      <c r="D44" s="499"/>
      <c r="E44" s="499"/>
      <c r="H44" s="499"/>
      <c r="I44" s="499"/>
      <c r="O44" s="499"/>
    </row>
    <row r="45" spans="1:15">
      <c r="A45" s="499"/>
      <c r="B45" s="499"/>
      <c r="C45" s="499"/>
      <c r="D45" s="499"/>
      <c r="E45" s="499"/>
      <c r="H45" s="499"/>
      <c r="I45" s="499"/>
      <c r="O45" s="499"/>
    </row>
    <row r="46" spans="1:15">
      <c r="A46" s="499"/>
      <c r="B46" s="499"/>
      <c r="C46" s="499"/>
      <c r="D46" s="499"/>
      <c r="E46" s="499"/>
      <c r="H46" s="499"/>
      <c r="I46" s="499"/>
      <c r="O46" s="49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Normal="100" workbookViewId="0">
      <selection activeCell="O13" sqref="O13"/>
    </sheetView>
  </sheetViews>
  <sheetFormatPr defaultColWidth="8.7109375" defaultRowHeight="12"/>
  <cols>
    <col min="1" max="1" width="11.85546875" style="543" bestFit="1" customWidth="1"/>
    <col min="2" max="2" width="80.140625" style="543" customWidth="1"/>
    <col min="3" max="3" width="17.140625" style="543" bestFit="1" customWidth="1"/>
    <col min="4" max="4" width="22.42578125" style="543" bestFit="1" customWidth="1"/>
    <col min="5" max="5" width="22.28515625" style="543" bestFit="1" customWidth="1"/>
    <col min="6" max="6" width="20.140625" style="543" bestFit="1" customWidth="1"/>
    <col min="7" max="7" width="20.85546875" style="543" bestFit="1" customWidth="1"/>
    <col min="8" max="8" width="23.42578125" style="543" bestFit="1" customWidth="1"/>
    <col min="9" max="9" width="22.140625" style="543" customWidth="1"/>
    <col min="10" max="10" width="19.140625" style="543" bestFit="1" customWidth="1"/>
    <col min="11" max="11" width="17.85546875" style="543" bestFit="1" customWidth="1"/>
    <col min="12" max="16384" width="8.7109375" style="543"/>
  </cols>
  <sheetData>
    <row r="1" spans="1:11" s="496" customFormat="1" ht="13.5">
      <c r="A1" s="487" t="s">
        <v>30</v>
      </c>
      <c r="B1" s="3" t="str">
        <f>'Info '!C2</f>
        <v>JSC ProCredit Bank</v>
      </c>
    </row>
    <row r="2" spans="1:11" s="496" customFormat="1" ht="13.5">
      <c r="A2" s="488" t="s">
        <v>31</v>
      </c>
      <c r="B2" s="523">
        <f>'1. key ratios '!B2</f>
        <v>44834</v>
      </c>
    </row>
    <row r="3" spans="1:11" s="496" customFormat="1" ht="12.75">
      <c r="A3" s="489" t="s">
        <v>673</v>
      </c>
    </row>
    <row r="4" spans="1:11">
      <c r="C4" s="544" t="s">
        <v>0</v>
      </c>
      <c r="D4" s="544" t="s">
        <v>1</v>
      </c>
      <c r="E4" s="544" t="s">
        <v>2</v>
      </c>
      <c r="F4" s="544" t="s">
        <v>3</v>
      </c>
      <c r="G4" s="544" t="s">
        <v>4</v>
      </c>
      <c r="H4" s="544" t="s">
        <v>5</v>
      </c>
      <c r="I4" s="544" t="s">
        <v>8</v>
      </c>
      <c r="J4" s="544" t="s">
        <v>9</v>
      </c>
      <c r="K4" s="544" t="s">
        <v>10</v>
      </c>
    </row>
    <row r="5" spans="1:11" ht="105" customHeight="1">
      <c r="A5" s="775" t="s">
        <v>674</v>
      </c>
      <c r="B5" s="776"/>
      <c r="C5" s="520" t="s">
        <v>675</v>
      </c>
      <c r="D5" s="520" t="s">
        <v>676</v>
      </c>
      <c r="E5" s="520" t="s">
        <v>677</v>
      </c>
      <c r="F5" s="545" t="s">
        <v>678</v>
      </c>
      <c r="G5" s="520" t="s">
        <v>679</v>
      </c>
      <c r="H5" s="520" t="s">
        <v>680</v>
      </c>
      <c r="I5" s="520" t="s">
        <v>681</v>
      </c>
      <c r="J5" s="520" t="s">
        <v>682</v>
      </c>
      <c r="K5" s="520" t="s">
        <v>683</v>
      </c>
    </row>
    <row r="6" spans="1:11" ht="12.75">
      <c r="A6" s="493">
        <v>1</v>
      </c>
      <c r="B6" s="493" t="s">
        <v>629</v>
      </c>
      <c r="C6" s="650">
        <v>8914778.1699999999</v>
      </c>
      <c r="D6" s="650">
        <v>11075585.060000001</v>
      </c>
      <c r="E6" s="650">
        <v>95405626.736399993</v>
      </c>
      <c r="F6" s="650">
        <v>0</v>
      </c>
      <c r="G6" s="650">
        <v>923699153.4598999</v>
      </c>
      <c r="H6" s="650">
        <v>0</v>
      </c>
      <c r="I6" s="650">
        <v>58238961.704300001</v>
      </c>
      <c r="J6" s="650">
        <v>57697247.357499897</v>
      </c>
      <c r="K6" s="650">
        <v>16917556.310000211</v>
      </c>
    </row>
    <row r="7" spans="1:11" ht="12.75">
      <c r="A7" s="493">
        <v>2</v>
      </c>
      <c r="B7" s="493" t="s">
        <v>684</v>
      </c>
      <c r="C7" s="650"/>
      <c r="D7" s="650"/>
      <c r="E7" s="650"/>
      <c r="F7" s="650"/>
      <c r="G7" s="650"/>
      <c r="H7" s="650"/>
      <c r="I7" s="650"/>
      <c r="J7" s="650"/>
      <c r="K7" s="650"/>
    </row>
    <row r="8" spans="1:11" ht="12.75">
      <c r="A8" s="493">
        <v>3</v>
      </c>
      <c r="B8" s="493" t="s">
        <v>637</v>
      </c>
      <c r="C8" s="650">
        <v>2472401.3757000002</v>
      </c>
      <c r="D8" s="650">
        <v>0</v>
      </c>
      <c r="E8" s="650">
        <v>0</v>
      </c>
      <c r="F8" s="650">
        <v>0</v>
      </c>
      <c r="G8" s="650">
        <v>64088706.133899994</v>
      </c>
      <c r="H8" s="650">
        <v>0</v>
      </c>
      <c r="I8" s="650">
        <v>11494883.682500001</v>
      </c>
      <c r="J8" s="650">
        <v>21559358.075000003</v>
      </c>
      <c r="K8" s="650">
        <v>39798138.999300107</v>
      </c>
    </row>
    <row r="9" spans="1:11" ht="12.75">
      <c r="A9" s="493">
        <v>4</v>
      </c>
      <c r="B9" s="518" t="s">
        <v>685</v>
      </c>
      <c r="C9" s="650">
        <v>0</v>
      </c>
      <c r="D9" s="650">
        <v>225000</v>
      </c>
      <c r="E9" s="650">
        <v>5691694.3246999998</v>
      </c>
      <c r="F9" s="650">
        <v>0</v>
      </c>
      <c r="G9" s="650">
        <v>25514813.8455</v>
      </c>
      <c r="H9" s="650">
        <v>0</v>
      </c>
      <c r="I9" s="650">
        <v>7201537.7061999999</v>
      </c>
      <c r="J9" s="650">
        <v>2657883.7658000002</v>
      </c>
      <c r="K9" s="650">
        <v>1499196.1937999902</v>
      </c>
    </row>
    <row r="10" spans="1:11" ht="12.75">
      <c r="A10" s="493">
        <v>5</v>
      </c>
      <c r="B10" s="518" t="s">
        <v>686</v>
      </c>
      <c r="C10" s="650"/>
      <c r="D10" s="650"/>
      <c r="E10" s="650"/>
      <c r="F10" s="650"/>
      <c r="G10" s="650"/>
      <c r="H10" s="650"/>
      <c r="I10" s="650"/>
      <c r="J10" s="650"/>
      <c r="K10" s="650"/>
    </row>
    <row r="11" spans="1:11" ht="12.75">
      <c r="A11" s="493">
        <v>6</v>
      </c>
      <c r="B11" s="518" t="s">
        <v>687</v>
      </c>
      <c r="C11" s="650">
        <v>0</v>
      </c>
      <c r="D11" s="650">
        <v>0</v>
      </c>
      <c r="E11" s="650">
        <v>0</v>
      </c>
      <c r="F11" s="650">
        <v>0</v>
      </c>
      <c r="G11" s="650">
        <v>204134.39999999999</v>
      </c>
      <c r="H11" s="650">
        <v>0</v>
      </c>
      <c r="I11" s="650">
        <v>0</v>
      </c>
      <c r="J11" s="650">
        <v>0</v>
      </c>
      <c r="K11" s="650">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topLeftCell="C1" zoomScale="90" zoomScaleNormal="90" workbookViewId="0">
      <selection activeCell="F28" sqref="F28"/>
    </sheetView>
  </sheetViews>
  <sheetFormatPr defaultRowHeight="15"/>
  <cols>
    <col min="1" max="1" width="10" bestFit="1" customWidth="1"/>
    <col min="2" max="2" width="71.7109375" customWidth="1"/>
    <col min="3" max="3" width="13" bestFit="1" customWidth="1"/>
    <col min="4" max="4" width="10.5703125" bestFit="1" customWidth="1"/>
    <col min="5" max="8" width="9.85546875" customWidth="1"/>
    <col min="9" max="9" width="12"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487" t="s">
        <v>30</v>
      </c>
      <c r="B1" s="3" t="str">
        <f>'Info '!C2</f>
        <v>JSC ProCredit Bank</v>
      </c>
    </row>
    <row r="2" spans="1:19">
      <c r="A2" s="488" t="s">
        <v>31</v>
      </c>
      <c r="B2" s="523">
        <f>'1. key ratios '!B2</f>
        <v>44834</v>
      </c>
    </row>
    <row r="3" spans="1:19">
      <c r="A3" s="489" t="s">
        <v>713</v>
      </c>
      <c r="B3" s="496"/>
    </row>
    <row r="4" spans="1:19">
      <c r="A4" s="489"/>
      <c r="B4" s="496"/>
    </row>
    <row r="5" spans="1:19">
      <c r="A5" s="779" t="s">
        <v>714</v>
      </c>
      <c r="B5" s="779"/>
      <c r="C5" s="777" t="s">
        <v>733</v>
      </c>
      <c r="D5" s="777"/>
      <c r="E5" s="777"/>
      <c r="F5" s="777"/>
      <c r="G5" s="777"/>
      <c r="H5" s="777"/>
      <c r="I5" s="777" t="s">
        <v>735</v>
      </c>
      <c r="J5" s="777"/>
      <c r="K5" s="777"/>
      <c r="L5" s="777"/>
      <c r="M5" s="777"/>
      <c r="N5" s="778"/>
      <c r="O5" s="780" t="s">
        <v>715</v>
      </c>
      <c r="P5" s="780" t="s">
        <v>729</v>
      </c>
      <c r="Q5" s="780" t="s">
        <v>730</v>
      </c>
      <c r="R5" s="780" t="s">
        <v>734</v>
      </c>
      <c r="S5" s="780" t="s">
        <v>731</v>
      </c>
    </row>
    <row r="6" spans="1:19" ht="24" customHeight="1">
      <c r="A6" s="779"/>
      <c r="B6" s="779"/>
      <c r="C6" s="557"/>
      <c r="D6" s="556" t="s">
        <v>668</v>
      </c>
      <c r="E6" s="556" t="s">
        <v>669</v>
      </c>
      <c r="F6" s="556" t="s">
        <v>670</v>
      </c>
      <c r="G6" s="556" t="s">
        <v>671</v>
      </c>
      <c r="H6" s="556" t="s">
        <v>672</v>
      </c>
      <c r="I6" s="557"/>
      <c r="J6" s="556" t="s">
        <v>668</v>
      </c>
      <c r="K6" s="556" t="s">
        <v>669</v>
      </c>
      <c r="L6" s="556" t="s">
        <v>670</v>
      </c>
      <c r="M6" s="556" t="s">
        <v>671</v>
      </c>
      <c r="N6" s="558" t="s">
        <v>672</v>
      </c>
      <c r="O6" s="780"/>
      <c r="P6" s="780"/>
      <c r="Q6" s="780"/>
      <c r="R6" s="780"/>
      <c r="S6" s="780"/>
    </row>
    <row r="7" spans="1:19">
      <c r="A7" s="548">
        <v>1</v>
      </c>
      <c r="B7" s="551" t="s">
        <v>723</v>
      </c>
      <c r="C7" s="667">
        <v>667788.02579999994</v>
      </c>
      <c r="D7" s="667">
        <v>667788.02579999994</v>
      </c>
      <c r="E7" s="667">
        <v>0</v>
      </c>
      <c r="F7" s="667">
        <v>0</v>
      </c>
      <c r="G7" s="667">
        <v>0</v>
      </c>
      <c r="H7" s="667">
        <v>0</v>
      </c>
      <c r="I7" s="667">
        <v>13356</v>
      </c>
      <c r="J7" s="667">
        <v>13356</v>
      </c>
      <c r="K7" s="667">
        <v>0</v>
      </c>
      <c r="L7" s="667">
        <v>0</v>
      </c>
      <c r="M7" s="667">
        <v>0</v>
      </c>
      <c r="N7" s="667">
        <v>0</v>
      </c>
      <c r="O7" s="668">
        <v>32</v>
      </c>
      <c r="P7" s="671">
        <v>0.15</v>
      </c>
      <c r="Q7" s="671">
        <v>0.16070000000000001</v>
      </c>
      <c r="R7" s="671">
        <v>0.12790000000000001</v>
      </c>
      <c r="S7" s="668">
        <v>33.5471</v>
      </c>
    </row>
    <row r="8" spans="1:19">
      <c r="A8" s="548">
        <v>2</v>
      </c>
      <c r="B8" s="552" t="s">
        <v>722</v>
      </c>
      <c r="C8" s="667">
        <v>4017182.7441000002</v>
      </c>
      <c r="D8" s="667">
        <v>3652175.6301000002</v>
      </c>
      <c r="E8" s="667">
        <v>138711.15730000002</v>
      </c>
      <c r="F8" s="667">
        <v>183682.68669999999</v>
      </c>
      <c r="G8" s="667">
        <v>0</v>
      </c>
      <c r="H8" s="667">
        <v>42613.27</v>
      </c>
      <c r="I8" s="667">
        <v>184632</v>
      </c>
      <c r="J8" s="667">
        <v>73044</v>
      </c>
      <c r="K8" s="667">
        <v>13871</v>
      </c>
      <c r="L8" s="667">
        <v>55104</v>
      </c>
      <c r="M8" s="667">
        <v>0</v>
      </c>
      <c r="N8" s="667">
        <v>42613</v>
      </c>
      <c r="O8" s="668">
        <v>185</v>
      </c>
      <c r="P8" s="671">
        <v>8.1299999999999997E-2</v>
      </c>
      <c r="Q8" s="671">
        <v>9.1499999999999998E-2</v>
      </c>
      <c r="R8" s="671">
        <v>0.1149</v>
      </c>
      <c r="S8" s="668">
        <v>30.335599999999999</v>
      </c>
    </row>
    <row r="9" spans="1:19">
      <c r="A9" s="548">
        <v>3</v>
      </c>
      <c r="B9" s="552" t="s">
        <v>721</v>
      </c>
      <c r="C9" s="667">
        <v>0</v>
      </c>
      <c r="D9" s="667">
        <v>0</v>
      </c>
      <c r="E9" s="667">
        <v>0</v>
      </c>
      <c r="F9" s="667">
        <v>0</v>
      </c>
      <c r="G9" s="667">
        <v>0</v>
      </c>
      <c r="H9" s="667">
        <v>0</v>
      </c>
      <c r="I9" s="667">
        <v>0</v>
      </c>
      <c r="J9" s="667">
        <v>0</v>
      </c>
      <c r="K9" s="667">
        <v>0</v>
      </c>
      <c r="L9" s="667">
        <v>0</v>
      </c>
      <c r="M9" s="667">
        <v>0</v>
      </c>
      <c r="N9" s="667">
        <v>0</v>
      </c>
      <c r="O9" s="668">
        <v>0</v>
      </c>
      <c r="P9" s="671">
        <v>0</v>
      </c>
      <c r="Q9" s="671">
        <v>0</v>
      </c>
      <c r="R9" s="671">
        <v>0</v>
      </c>
      <c r="S9" s="668">
        <v>0</v>
      </c>
    </row>
    <row r="10" spans="1:19">
      <c r="A10" s="548">
        <v>4</v>
      </c>
      <c r="B10" s="552" t="s">
        <v>720</v>
      </c>
      <c r="C10" s="667">
        <v>0</v>
      </c>
      <c r="D10" s="667">
        <v>0</v>
      </c>
      <c r="E10" s="667">
        <v>0</v>
      </c>
      <c r="F10" s="667">
        <v>0</v>
      </c>
      <c r="G10" s="667">
        <v>0</v>
      </c>
      <c r="H10" s="667">
        <v>0</v>
      </c>
      <c r="I10" s="667">
        <v>0</v>
      </c>
      <c r="J10" s="667">
        <v>0</v>
      </c>
      <c r="K10" s="667">
        <v>0</v>
      </c>
      <c r="L10" s="667">
        <v>0</v>
      </c>
      <c r="M10" s="667">
        <v>0</v>
      </c>
      <c r="N10" s="667">
        <v>0</v>
      </c>
      <c r="O10" s="668">
        <v>0</v>
      </c>
      <c r="P10" s="671">
        <v>0</v>
      </c>
      <c r="Q10" s="671">
        <v>0</v>
      </c>
      <c r="R10" s="671">
        <v>0</v>
      </c>
      <c r="S10" s="668">
        <v>0</v>
      </c>
    </row>
    <row r="11" spans="1:19">
      <c r="A11" s="548">
        <v>5</v>
      </c>
      <c r="B11" s="552" t="s">
        <v>719</v>
      </c>
      <c r="C11" s="667">
        <v>1099856.0374</v>
      </c>
      <c r="D11" s="667">
        <v>1062475.33</v>
      </c>
      <c r="E11" s="667">
        <v>30695.23</v>
      </c>
      <c r="F11" s="667">
        <v>6647.2273999999998</v>
      </c>
      <c r="G11" s="667">
        <v>0</v>
      </c>
      <c r="H11" s="667">
        <v>38.25</v>
      </c>
      <c r="I11" s="667">
        <v>26352</v>
      </c>
      <c r="J11" s="667">
        <v>21250</v>
      </c>
      <c r="K11" s="667">
        <v>3070</v>
      </c>
      <c r="L11" s="667">
        <v>1994</v>
      </c>
      <c r="M11" s="667">
        <v>0</v>
      </c>
      <c r="N11" s="667">
        <v>38</v>
      </c>
      <c r="O11" s="668">
        <v>418</v>
      </c>
      <c r="P11" s="671">
        <v>0.13</v>
      </c>
      <c r="Q11" s="671">
        <v>0.13370000000000001</v>
      </c>
      <c r="R11" s="671">
        <v>0.12989999999999999</v>
      </c>
      <c r="S11" s="668">
        <v>170.69880000000001</v>
      </c>
    </row>
    <row r="12" spans="1:19">
      <c r="A12" s="548">
        <v>6</v>
      </c>
      <c r="B12" s="552" t="s">
        <v>718</v>
      </c>
      <c r="C12" s="667">
        <v>0</v>
      </c>
      <c r="D12" s="667">
        <v>0</v>
      </c>
      <c r="E12" s="667">
        <v>0</v>
      </c>
      <c r="F12" s="667">
        <v>0</v>
      </c>
      <c r="G12" s="667">
        <v>0</v>
      </c>
      <c r="H12" s="667">
        <v>0</v>
      </c>
      <c r="I12" s="667">
        <v>0</v>
      </c>
      <c r="J12" s="667">
        <v>0</v>
      </c>
      <c r="K12" s="667">
        <v>0</v>
      </c>
      <c r="L12" s="667">
        <v>0</v>
      </c>
      <c r="M12" s="667">
        <v>0</v>
      </c>
      <c r="N12" s="667">
        <v>0</v>
      </c>
      <c r="O12" s="668">
        <v>0</v>
      </c>
      <c r="P12" s="671">
        <v>0</v>
      </c>
      <c r="Q12" s="671">
        <v>0</v>
      </c>
      <c r="R12" s="671">
        <v>0</v>
      </c>
      <c r="S12" s="668">
        <v>0</v>
      </c>
    </row>
    <row r="13" spans="1:19">
      <c r="A13" s="548">
        <v>7</v>
      </c>
      <c r="B13" s="552" t="s">
        <v>717</v>
      </c>
      <c r="C13" s="667">
        <v>86249551.002899989</v>
      </c>
      <c r="D13" s="667">
        <v>80833320.436400011</v>
      </c>
      <c r="E13" s="667">
        <v>3014859.9018000001</v>
      </c>
      <c r="F13" s="667">
        <v>1806226.7457999999</v>
      </c>
      <c r="G13" s="667">
        <v>554912.79949999996</v>
      </c>
      <c r="H13" s="667">
        <v>40231.119400000003</v>
      </c>
      <c r="I13" s="667">
        <v>2777708</v>
      </c>
      <c r="J13" s="667">
        <v>1616666</v>
      </c>
      <c r="K13" s="667">
        <v>301486</v>
      </c>
      <c r="L13" s="667">
        <v>541868</v>
      </c>
      <c r="M13" s="667">
        <v>277457</v>
      </c>
      <c r="N13" s="667">
        <v>40231</v>
      </c>
      <c r="O13" s="668">
        <v>620</v>
      </c>
      <c r="P13" s="671">
        <v>7.6122789587828754E-2</v>
      </c>
      <c r="Q13" s="671">
        <v>9.4784366161156722E-2</v>
      </c>
      <c r="R13" s="671">
        <v>6.3200000000000006E-2</v>
      </c>
      <c r="S13" s="668">
        <v>106.4295</v>
      </c>
    </row>
    <row r="14" spans="1:19">
      <c r="A14" s="559">
        <v>7.1</v>
      </c>
      <c r="B14" s="553" t="s">
        <v>726</v>
      </c>
      <c r="C14" s="667">
        <v>77186350.086199999</v>
      </c>
      <c r="D14" s="667">
        <v>72121339.680700004</v>
      </c>
      <c r="E14" s="667">
        <v>2707206.2461999999</v>
      </c>
      <c r="F14" s="667">
        <v>1762660.2404</v>
      </c>
      <c r="G14" s="667">
        <v>554912.79949999996</v>
      </c>
      <c r="H14" s="667">
        <v>40231.119400000003</v>
      </c>
      <c r="I14" s="667">
        <v>2559632</v>
      </c>
      <c r="J14" s="667">
        <v>1442426</v>
      </c>
      <c r="K14" s="667">
        <v>270720</v>
      </c>
      <c r="L14" s="667">
        <v>528798</v>
      </c>
      <c r="M14" s="667">
        <v>277457</v>
      </c>
      <c r="N14" s="667">
        <v>40231</v>
      </c>
      <c r="O14" s="668">
        <v>541</v>
      </c>
      <c r="P14" s="671">
        <v>7.1062975576678927E-2</v>
      </c>
      <c r="Q14" s="671">
        <v>9.0178508245784939E-2</v>
      </c>
      <c r="R14" s="671">
        <v>6.2899999999999998E-2</v>
      </c>
      <c r="S14" s="668">
        <v>106.2307</v>
      </c>
    </row>
    <row r="15" spans="1:19">
      <c r="A15" s="559">
        <v>7.2</v>
      </c>
      <c r="B15" s="553" t="s">
        <v>728</v>
      </c>
      <c r="C15" s="667">
        <v>5524046.1343999999</v>
      </c>
      <c r="D15" s="667">
        <v>5384500.3610000005</v>
      </c>
      <c r="E15" s="667">
        <v>132001.61810000002</v>
      </c>
      <c r="F15" s="667">
        <v>7544.1553000000004</v>
      </c>
      <c r="G15" s="667">
        <v>0</v>
      </c>
      <c r="H15" s="667">
        <v>0</v>
      </c>
      <c r="I15" s="667">
        <v>123154</v>
      </c>
      <c r="J15" s="667">
        <v>107690</v>
      </c>
      <c r="K15" s="667">
        <v>13201</v>
      </c>
      <c r="L15" s="667">
        <v>2263</v>
      </c>
      <c r="M15" s="667">
        <v>0</v>
      </c>
      <c r="N15" s="667">
        <v>0</v>
      </c>
      <c r="O15" s="668">
        <v>47</v>
      </c>
      <c r="P15" s="671">
        <v>0.14099999999999999</v>
      </c>
      <c r="Q15" s="671">
        <v>0.15390899999999999</v>
      </c>
      <c r="R15" s="671">
        <v>6.9000000000000006E-2</v>
      </c>
      <c r="S15" s="668">
        <v>107.983</v>
      </c>
    </row>
    <row r="16" spans="1:19">
      <c r="A16" s="559">
        <v>7.3</v>
      </c>
      <c r="B16" s="553" t="s">
        <v>725</v>
      </c>
      <c r="C16" s="667">
        <v>3539154.7823000001</v>
      </c>
      <c r="D16" s="667">
        <v>3327480.3947000001</v>
      </c>
      <c r="E16" s="667">
        <v>175652.03750000001</v>
      </c>
      <c r="F16" s="667">
        <v>36022.350100000003</v>
      </c>
      <c r="G16" s="667">
        <v>0</v>
      </c>
      <c r="H16" s="667">
        <v>0</v>
      </c>
      <c r="I16" s="667">
        <v>94922</v>
      </c>
      <c r="J16" s="667">
        <v>66550</v>
      </c>
      <c r="K16" s="667">
        <v>17565</v>
      </c>
      <c r="L16" s="667">
        <v>10807</v>
      </c>
      <c r="M16" s="667">
        <v>0</v>
      </c>
      <c r="N16" s="667">
        <v>0</v>
      </c>
      <c r="O16" s="668">
        <v>32</v>
      </c>
      <c r="P16" s="671">
        <v>6.0000000000000005E-2</v>
      </c>
      <c r="Q16" s="671">
        <v>7.9916000000000001E-2</v>
      </c>
      <c r="R16" s="671">
        <v>5.8599999999999999E-2</v>
      </c>
      <c r="S16" s="668">
        <v>108.3412</v>
      </c>
    </row>
    <row r="17" spans="1:19">
      <c r="A17" s="548">
        <v>8</v>
      </c>
      <c r="B17" s="552" t="s">
        <v>724</v>
      </c>
      <c r="C17" s="667">
        <v>0</v>
      </c>
      <c r="D17" s="667">
        <v>0</v>
      </c>
      <c r="E17" s="667">
        <v>0</v>
      </c>
      <c r="F17" s="667">
        <v>0</v>
      </c>
      <c r="G17" s="667">
        <v>0</v>
      </c>
      <c r="H17" s="667">
        <v>0</v>
      </c>
      <c r="I17" s="667">
        <v>0</v>
      </c>
      <c r="J17" s="667">
        <v>0</v>
      </c>
      <c r="K17" s="667">
        <v>0</v>
      </c>
      <c r="L17" s="667">
        <v>0</v>
      </c>
      <c r="M17" s="667">
        <v>0</v>
      </c>
      <c r="N17" s="667">
        <v>0</v>
      </c>
      <c r="O17" s="668">
        <v>0</v>
      </c>
      <c r="P17" s="671">
        <v>0</v>
      </c>
      <c r="Q17" s="671">
        <v>0</v>
      </c>
      <c r="R17" s="671">
        <v>0</v>
      </c>
      <c r="S17" s="668">
        <v>0</v>
      </c>
    </row>
    <row r="18" spans="1:19">
      <c r="A18" s="549">
        <v>9</v>
      </c>
      <c r="B18" s="554" t="s">
        <v>716</v>
      </c>
      <c r="C18" s="669">
        <v>0</v>
      </c>
      <c r="D18" s="669">
        <v>0</v>
      </c>
      <c r="E18" s="669">
        <v>0</v>
      </c>
      <c r="F18" s="669">
        <v>0</v>
      </c>
      <c r="G18" s="669">
        <v>0</v>
      </c>
      <c r="H18" s="669">
        <v>0</v>
      </c>
      <c r="I18" s="669">
        <v>0</v>
      </c>
      <c r="J18" s="669">
        <v>0</v>
      </c>
      <c r="K18" s="669">
        <v>0</v>
      </c>
      <c r="L18" s="669">
        <v>0</v>
      </c>
      <c r="M18" s="669">
        <v>0</v>
      </c>
      <c r="N18" s="669">
        <v>0</v>
      </c>
      <c r="O18" s="670">
        <v>0</v>
      </c>
      <c r="P18" s="672">
        <v>0</v>
      </c>
      <c r="Q18" s="672">
        <v>0</v>
      </c>
      <c r="R18" s="672">
        <v>0</v>
      </c>
      <c r="S18" s="670">
        <v>0</v>
      </c>
    </row>
    <row r="19" spans="1:19">
      <c r="A19" s="550">
        <v>10</v>
      </c>
      <c r="B19" s="555" t="s">
        <v>727</v>
      </c>
      <c r="C19" s="667">
        <v>92034377.810199991</v>
      </c>
      <c r="D19" s="667">
        <v>86215759.422300011</v>
      </c>
      <c r="E19" s="667">
        <v>3184266.2891000002</v>
      </c>
      <c r="F19" s="667">
        <v>1996556.6598999999</v>
      </c>
      <c r="G19" s="667">
        <v>554912.79949999996</v>
      </c>
      <c r="H19" s="667">
        <v>82882.6394</v>
      </c>
      <c r="I19" s="667">
        <v>3002048</v>
      </c>
      <c r="J19" s="667">
        <v>1724316</v>
      </c>
      <c r="K19" s="667">
        <v>318427</v>
      </c>
      <c r="L19" s="667">
        <v>598966</v>
      </c>
      <c r="M19" s="667">
        <v>277457</v>
      </c>
      <c r="N19" s="667">
        <v>82882</v>
      </c>
      <c r="O19" s="668">
        <v>1255</v>
      </c>
      <c r="P19" s="671">
        <v>7.959063345607971E-2</v>
      </c>
      <c r="Q19" s="671">
        <v>9.7877087714970307E-2</v>
      </c>
      <c r="R19" s="671">
        <v>6.6699999999999995E-2</v>
      </c>
      <c r="S19" s="668">
        <v>103.30370000000001</v>
      </c>
    </row>
    <row r="20" spans="1:19" ht="25.5">
      <c r="A20" s="559">
        <v>10.1</v>
      </c>
      <c r="B20" s="553" t="s">
        <v>732</v>
      </c>
      <c r="C20" s="667">
        <v>0</v>
      </c>
      <c r="D20" s="667">
        <v>0</v>
      </c>
      <c r="E20" s="667">
        <v>0</v>
      </c>
      <c r="F20" s="667">
        <v>0</v>
      </c>
      <c r="G20" s="667">
        <v>0</v>
      </c>
      <c r="H20" s="667">
        <v>0</v>
      </c>
      <c r="I20" s="667">
        <v>0</v>
      </c>
      <c r="J20" s="667">
        <v>0</v>
      </c>
      <c r="K20" s="667">
        <v>0</v>
      </c>
      <c r="L20" s="667">
        <v>0</v>
      </c>
      <c r="M20" s="667">
        <v>0</v>
      </c>
      <c r="N20" s="667">
        <v>0</v>
      </c>
      <c r="O20" s="668">
        <v>0</v>
      </c>
      <c r="P20" s="671">
        <v>0</v>
      </c>
      <c r="Q20" s="671">
        <v>0</v>
      </c>
      <c r="R20" s="671">
        <v>0</v>
      </c>
      <c r="S20" s="668">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24" activePane="bottomRight" state="frozen"/>
      <selection activeCell="B9" sqref="B9"/>
      <selection pane="topRight" activeCell="B9" sqref="B9"/>
      <selection pane="bottomLeft" activeCell="B9" sqref="B9"/>
      <selection pane="bottomRight" activeCell="C27" sqref="C27"/>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8">
      <c r="A1" s="2" t="s">
        <v>30</v>
      </c>
      <c r="B1" s="4" t="str">
        <f>'Info '!C2</f>
        <v>JSC ProCredit Bank</v>
      </c>
    </row>
    <row r="2" spans="1:8">
      <c r="A2" s="2" t="s">
        <v>31</v>
      </c>
      <c r="B2" s="450">
        <f>'1. key ratios '!B2</f>
        <v>44834</v>
      </c>
    </row>
    <row r="3" spans="1:8">
      <c r="A3" s="2"/>
    </row>
    <row r="4" spans="1:8" ht="15" thickBot="1">
      <c r="A4" s="9" t="s">
        <v>32</v>
      </c>
      <c r="B4" s="10" t="s">
        <v>33</v>
      </c>
      <c r="C4" s="9"/>
      <c r="D4" s="11"/>
      <c r="E4" s="11"/>
      <c r="F4" s="12"/>
      <c r="G4" s="12"/>
      <c r="H4" s="13" t="s">
        <v>73</v>
      </c>
    </row>
    <row r="5" spans="1:8">
      <c r="A5" s="14"/>
      <c r="B5" s="15"/>
      <c r="C5" s="675" t="s">
        <v>68</v>
      </c>
      <c r="D5" s="676"/>
      <c r="E5" s="677"/>
      <c r="F5" s="675" t="s">
        <v>72</v>
      </c>
      <c r="G5" s="676"/>
      <c r="H5" s="678"/>
    </row>
    <row r="6" spans="1:8">
      <c r="A6" s="16" t="s">
        <v>6</v>
      </c>
      <c r="B6" s="17" t="s">
        <v>34</v>
      </c>
      <c r="C6" s="18" t="s">
        <v>69</v>
      </c>
      <c r="D6" s="18" t="s">
        <v>70</v>
      </c>
      <c r="E6" s="18" t="s">
        <v>71</v>
      </c>
      <c r="F6" s="18" t="s">
        <v>69</v>
      </c>
      <c r="G6" s="18" t="s">
        <v>70</v>
      </c>
      <c r="H6" s="19" t="s">
        <v>71</v>
      </c>
    </row>
    <row r="7" spans="1:8">
      <c r="A7" s="16">
        <v>1</v>
      </c>
      <c r="B7" s="20" t="s">
        <v>35</v>
      </c>
      <c r="C7" s="21">
        <v>17536175.920000002</v>
      </c>
      <c r="D7" s="21">
        <v>20236860.329999998</v>
      </c>
      <c r="E7" s="22">
        <v>37773036.25</v>
      </c>
      <c r="F7" s="23">
        <v>16450495.689999999</v>
      </c>
      <c r="G7" s="24">
        <v>29944992.609999999</v>
      </c>
      <c r="H7" s="25">
        <v>46395488.299999997</v>
      </c>
    </row>
    <row r="8" spans="1:8">
      <c r="A8" s="16">
        <v>2</v>
      </c>
      <c r="B8" s="20" t="s">
        <v>36</v>
      </c>
      <c r="C8" s="21">
        <v>47154999.840000004</v>
      </c>
      <c r="D8" s="21">
        <v>204789704.39000002</v>
      </c>
      <c r="E8" s="22">
        <v>251944704.23000002</v>
      </c>
      <c r="F8" s="23">
        <v>36812707.450000003</v>
      </c>
      <c r="G8" s="24">
        <v>200643701.88</v>
      </c>
      <c r="H8" s="25">
        <v>237456409.32999998</v>
      </c>
    </row>
    <row r="9" spans="1:8">
      <c r="A9" s="16">
        <v>3</v>
      </c>
      <c r="B9" s="20" t="s">
        <v>37</v>
      </c>
      <c r="C9" s="21">
        <v>15441090.84</v>
      </c>
      <c r="D9" s="21">
        <v>102799469.35999998</v>
      </c>
      <c r="E9" s="22">
        <v>118240560.19999999</v>
      </c>
      <c r="F9" s="23">
        <v>3957.09</v>
      </c>
      <c r="G9" s="24">
        <v>125658610.39999999</v>
      </c>
      <c r="H9" s="25">
        <v>125662567.48999999</v>
      </c>
    </row>
    <row r="10" spans="1:8">
      <c r="A10" s="16">
        <v>4</v>
      </c>
      <c r="B10" s="20" t="s">
        <v>38</v>
      </c>
      <c r="C10" s="21">
        <v>0</v>
      </c>
      <c r="D10" s="21">
        <v>0</v>
      </c>
      <c r="E10" s="22">
        <v>0</v>
      </c>
      <c r="F10" s="23">
        <v>0</v>
      </c>
      <c r="G10" s="24">
        <v>0</v>
      </c>
      <c r="H10" s="25">
        <v>0</v>
      </c>
    </row>
    <row r="11" spans="1:8">
      <c r="A11" s="16">
        <v>5</v>
      </c>
      <c r="B11" s="20" t="s">
        <v>39</v>
      </c>
      <c r="C11" s="21">
        <v>84527806.770000011</v>
      </c>
      <c r="D11" s="21">
        <v>0</v>
      </c>
      <c r="E11" s="22">
        <v>84527806.770000011</v>
      </c>
      <c r="F11" s="23">
        <v>37872870.439999998</v>
      </c>
      <c r="G11" s="24">
        <v>0</v>
      </c>
      <c r="H11" s="25">
        <v>37872870.439999998</v>
      </c>
    </row>
    <row r="12" spans="1:8">
      <c r="A12" s="16">
        <v>6.1</v>
      </c>
      <c r="B12" s="26" t="s">
        <v>40</v>
      </c>
      <c r="C12" s="21">
        <v>351886201.69</v>
      </c>
      <c r="D12" s="21">
        <v>820062707.0999999</v>
      </c>
      <c r="E12" s="22">
        <v>1171948908.79</v>
      </c>
      <c r="F12" s="23">
        <v>379725394.55999994</v>
      </c>
      <c r="G12" s="24">
        <v>986613432.61000013</v>
      </c>
      <c r="H12" s="25">
        <v>1366338827.1700001</v>
      </c>
    </row>
    <row r="13" spans="1:8">
      <c r="A13" s="16">
        <v>6.2</v>
      </c>
      <c r="B13" s="26" t="s">
        <v>41</v>
      </c>
      <c r="C13" s="21">
        <v>-9840107.5899999999</v>
      </c>
      <c r="D13" s="21">
        <v>-31383425.460000001</v>
      </c>
      <c r="E13" s="22">
        <v>-41223533.049999997</v>
      </c>
      <c r="F13" s="23">
        <v>-10610308.950000001</v>
      </c>
      <c r="G13" s="24">
        <v>-36349062.340000004</v>
      </c>
      <c r="H13" s="25">
        <v>-46959371.290000007</v>
      </c>
    </row>
    <row r="14" spans="1:8">
      <c r="A14" s="16">
        <v>6</v>
      </c>
      <c r="B14" s="20" t="s">
        <v>42</v>
      </c>
      <c r="C14" s="22">
        <v>342046094.10000002</v>
      </c>
      <c r="D14" s="22">
        <v>788679281.63999987</v>
      </c>
      <c r="E14" s="22">
        <v>1130725375.7399998</v>
      </c>
      <c r="F14" s="22">
        <v>369115085.60999995</v>
      </c>
      <c r="G14" s="22">
        <v>950264370.2700001</v>
      </c>
      <c r="H14" s="25">
        <v>1319379455.8800001</v>
      </c>
    </row>
    <row r="15" spans="1:8">
      <c r="A15" s="16">
        <v>7</v>
      </c>
      <c r="B15" s="20" t="s">
        <v>43</v>
      </c>
      <c r="C15" s="21">
        <v>2636161.2900000005</v>
      </c>
      <c r="D15" s="21">
        <v>2234225.4300000002</v>
      </c>
      <c r="E15" s="22">
        <v>4870386.7200000007</v>
      </c>
      <c r="F15" s="23">
        <v>3173348.8</v>
      </c>
      <c r="G15" s="24">
        <v>3478728.8300000005</v>
      </c>
      <c r="H15" s="25">
        <v>6652077.6300000008</v>
      </c>
    </row>
    <row r="16" spans="1:8">
      <c r="A16" s="16">
        <v>8</v>
      </c>
      <c r="B16" s="20" t="s">
        <v>198</v>
      </c>
      <c r="C16" s="21">
        <v>173606.97</v>
      </c>
      <c r="D16" s="21" t="s">
        <v>760</v>
      </c>
      <c r="E16" s="22">
        <v>173606.97</v>
      </c>
      <c r="F16" s="23">
        <v>101384.04</v>
      </c>
      <c r="G16" s="24" t="s">
        <v>760</v>
      </c>
      <c r="H16" s="25">
        <v>101384.04</v>
      </c>
    </row>
    <row r="17" spans="1:8">
      <c r="A17" s="16">
        <v>9</v>
      </c>
      <c r="B17" s="20" t="s">
        <v>44</v>
      </c>
      <c r="C17" s="21">
        <v>6298572.1799999997</v>
      </c>
      <c r="D17" s="21">
        <v>45345.3</v>
      </c>
      <c r="E17" s="22">
        <v>6343917.4799999995</v>
      </c>
      <c r="F17" s="23">
        <v>6298572.1799999997</v>
      </c>
      <c r="G17" s="24">
        <v>60074.85</v>
      </c>
      <c r="H17" s="25">
        <v>6358647.0299999993</v>
      </c>
    </row>
    <row r="18" spans="1:8">
      <c r="A18" s="16">
        <v>10</v>
      </c>
      <c r="B18" s="20" t="s">
        <v>45</v>
      </c>
      <c r="C18" s="21">
        <v>47775830.109999999</v>
      </c>
      <c r="D18" s="21" t="s">
        <v>760</v>
      </c>
      <c r="E18" s="22">
        <v>47775830.109999999</v>
      </c>
      <c r="F18" s="23">
        <v>52020756.600000001</v>
      </c>
      <c r="G18" s="24" t="s">
        <v>760</v>
      </c>
      <c r="H18" s="25">
        <v>52020756.600000001</v>
      </c>
    </row>
    <row r="19" spans="1:8">
      <c r="A19" s="16">
        <v>11</v>
      </c>
      <c r="B19" s="20" t="s">
        <v>46</v>
      </c>
      <c r="C19" s="21">
        <v>14471639.169999998</v>
      </c>
      <c r="D19" s="21">
        <v>8780971.9199999999</v>
      </c>
      <c r="E19" s="22">
        <v>23252611.089999996</v>
      </c>
      <c r="F19" s="23">
        <v>12642863.59</v>
      </c>
      <c r="G19" s="24">
        <v>24098323.741500001</v>
      </c>
      <c r="H19" s="25">
        <v>36741187.331500001</v>
      </c>
    </row>
    <row r="20" spans="1:8">
      <c r="A20" s="16">
        <v>12</v>
      </c>
      <c r="B20" s="28" t="s">
        <v>47</v>
      </c>
      <c r="C20" s="22">
        <v>578061977.19000006</v>
      </c>
      <c r="D20" s="22">
        <v>1127565858.3699999</v>
      </c>
      <c r="E20" s="22">
        <v>1705627835.5599999</v>
      </c>
      <c r="F20" s="22">
        <v>534492041.49000001</v>
      </c>
      <c r="G20" s="22">
        <v>1334148802.5814998</v>
      </c>
      <c r="H20" s="25">
        <v>1868640844.0714998</v>
      </c>
    </row>
    <row r="21" spans="1:8">
      <c r="A21" s="16"/>
      <c r="B21" s="17" t="s">
        <v>48</v>
      </c>
      <c r="C21" s="29"/>
      <c r="D21" s="29"/>
      <c r="E21" s="29">
        <v>0</v>
      </c>
      <c r="F21" s="30"/>
      <c r="G21" s="31"/>
      <c r="H21" s="32">
        <v>0</v>
      </c>
    </row>
    <row r="22" spans="1:8">
      <c r="A22" s="16">
        <v>13</v>
      </c>
      <c r="B22" s="20" t="s">
        <v>49</v>
      </c>
      <c r="C22" s="21">
        <v>0</v>
      </c>
      <c r="D22" s="21">
        <v>0</v>
      </c>
      <c r="E22" s="22">
        <v>0</v>
      </c>
      <c r="F22" s="23">
        <v>0</v>
      </c>
      <c r="G22" s="24">
        <v>0</v>
      </c>
      <c r="H22" s="25">
        <v>0</v>
      </c>
    </row>
    <row r="23" spans="1:8">
      <c r="A23" s="16">
        <v>14</v>
      </c>
      <c r="B23" s="20" t="s">
        <v>50</v>
      </c>
      <c r="C23" s="21">
        <v>93925144.809999987</v>
      </c>
      <c r="D23" s="21">
        <v>156515139.83999997</v>
      </c>
      <c r="E23" s="22">
        <v>250440284.64999998</v>
      </c>
      <c r="F23" s="23">
        <v>113810069.21000001</v>
      </c>
      <c r="G23" s="24">
        <v>188375026.28</v>
      </c>
      <c r="H23" s="25">
        <v>302185095.49000001</v>
      </c>
    </row>
    <row r="24" spans="1:8">
      <c r="A24" s="16">
        <v>15</v>
      </c>
      <c r="B24" s="20" t="s">
        <v>51</v>
      </c>
      <c r="C24" s="21">
        <v>86791557.959999993</v>
      </c>
      <c r="D24" s="21">
        <v>304941747.24000001</v>
      </c>
      <c r="E24" s="22">
        <v>391733305.19999999</v>
      </c>
      <c r="F24" s="23">
        <v>62031975.650000006</v>
      </c>
      <c r="G24" s="24">
        <v>299000723.40999997</v>
      </c>
      <c r="H24" s="25">
        <v>361032699.05999994</v>
      </c>
    </row>
    <row r="25" spans="1:8">
      <c r="A25" s="16">
        <v>16</v>
      </c>
      <c r="B25" s="20" t="s">
        <v>52</v>
      </c>
      <c r="C25" s="21">
        <v>61237111.630000003</v>
      </c>
      <c r="D25" s="21">
        <v>245328032.37</v>
      </c>
      <c r="E25" s="22">
        <v>306565144</v>
      </c>
      <c r="F25" s="23">
        <v>45820663.240000002</v>
      </c>
      <c r="G25" s="24">
        <v>293779456.71000004</v>
      </c>
      <c r="H25" s="25">
        <v>339600119.95000005</v>
      </c>
    </row>
    <row r="26" spans="1:8">
      <c r="A26" s="16">
        <v>17</v>
      </c>
      <c r="B26" s="20" t="s">
        <v>53</v>
      </c>
      <c r="C26" s="29"/>
      <c r="D26" s="29"/>
      <c r="E26" s="22">
        <v>0</v>
      </c>
      <c r="F26" s="30"/>
      <c r="G26" s="31"/>
      <c r="H26" s="25">
        <v>0</v>
      </c>
    </row>
    <row r="27" spans="1:8">
      <c r="A27" s="16">
        <v>18</v>
      </c>
      <c r="B27" s="20" t="s">
        <v>54</v>
      </c>
      <c r="C27" s="21">
        <v>26180459.5</v>
      </c>
      <c r="D27" s="21">
        <v>392851735.33462572</v>
      </c>
      <c r="E27" s="22">
        <v>419032194.83462572</v>
      </c>
      <c r="F27" s="23">
        <v>17493919</v>
      </c>
      <c r="G27" s="24">
        <v>496741491.38137007</v>
      </c>
      <c r="H27" s="25">
        <v>514235410.38137007</v>
      </c>
    </row>
    <row r="28" spans="1:8">
      <c r="A28" s="16">
        <v>19</v>
      </c>
      <c r="B28" s="20" t="s">
        <v>55</v>
      </c>
      <c r="C28" s="21">
        <v>1847657.78</v>
      </c>
      <c r="D28" s="21">
        <v>5989337.8399999999</v>
      </c>
      <c r="E28" s="22">
        <v>7836995.6200000001</v>
      </c>
      <c r="F28" s="23">
        <v>662493.63</v>
      </c>
      <c r="G28" s="24">
        <v>8213864.1299999999</v>
      </c>
      <c r="H28" s="25">
        <v>8876357.7599999998</v>
      </c>
    </row>
    <row r="29" spans="1:8">
      <c r="A29" s="16">
        <v>20</v>
      </c>
      <c r="B29" s="20" t="s">
        <v>56</v>
      </c>
      <c r="C29" s="21">
        <v>13763414.4</v>
      </c>
      <c r="D29" s="21">
        <v>10448507.810000001</v>
      </c>
      <c r="E29" s="22">
        <v>24211922.210000001</v>
      </c>
      <c r="F29" s="23">
        <v>33439217.829999998</v>
      </c>
      <c r="G29" s="24">
        <v>8518848.1500000004</v>
      </c>
      <c r="H29" s="25">
        <v>41958065.979999997</v>
      </c>
    </row>
    <row r="30" spans="1:8">
      <c r="A30" s="16">
        <v>21</v>
      </c>
      <c r="B30" s="20" t="s">
        <v>57</v>
      </c>
      <c r="C30" s="21">
        <v>0</v>
      </c>
      <c r="D30" s="21">
        <v>20829000</v>
      </c>
      <c r="E30" s="22">
        <v>20829000</v>
      </c>
      <c r="F30" s="23">
        <v>0</v>
      </c>
      <c r="G30" s="24">
        <v>49432500</v>
      </c>
      <c r="H30" s="25">
        <v>49432500</v>
      </c>
    </row>
    <row r="31" spans="1:8">
      <c r="A31" s="16">
        <v>22</v>
      </c>
      <c r="B31" s="28" t="s">
        <v>58</v>
      </c>
      <c r="C31" s="22">
        <v>283745346.07999992</v>
      </c>
      <c r="D31" s="22">
        <v>1136903500.4346256</v>
      </c>
      <c r="E31" s="22">
        <v>1420648846.5146255</v>
      </c>
      <c r="F31" s="22">
        <v>273258338.56</v>
      </c>
      <c r="G31" s="22">
        <v>1344061910.0613704</v>
      </c>
      <c r="H31" s="25">
        <v>1617320248.6213703</v>
      </c>
    </row>
    <row r="32" spans="1:8">
      <c r="A32" s="16"/>
      <c r="B32" s="17" t="s">
        <v>59</v>
      </c>
      <c r="C32" s="29"/>
      <c r="D32" s="29"/>
      <c r="E32" s="21">
        <v>0</v>
      </c>
      <c r="F32" s="30"/>
      <c r="G32" s="31"/>
      <c r="H32" s="32">
        <v>0</v>
      </c>
    </row>
    <row r="33" spans="1:8">
      <c r="A33" s="16">
        <v>23</v>
      </c>
      <c r="B33" s="20" t="s">
        <v>60</v>
      </c>
      <c r="C33" s="21">
        <v>112482804.98999999</v>
      </c>
      <c r="D33" s="29" t="s">
        <v>760</v>
      </c>
      <c r="E33" s="22">
        <v>112482804.98999999</v>
      </c>
      <c r="F33" s="23">
        <v>100351374.99000001</v>
      </c>
      <c r="G33" s="31" t="s">
        <v>760</v>
      </c>
      <c r="H33" s="25">
        <v>100351374.99000001</v>
      </c>
    </row>
    <row r="34" spans="1:8">
      <c r="A34" s="16">
        <v>24</v>
      </c>
      <c r="B34" s="20" t="s">
        <v>61</v>
      </c>
      <c r="C34" s="21">
        <v>0</v>
      </c>
      <c r="D34" s="29" t="s">
        <v>760</v>
      </c>
      <c r="E34" s="22">
        <v>0</v>
      </c>
      <c r="F34" s="23">
        <v>0</v>
      </c>
      <c r="G34" s="31" t="s">
        <v>760</v>
      </c>
      <c r="H34" s="25">
        <v>0</v>
      </c>
    </row>
    <row r="35" spans="1:8">
      <c r="A35" s="16">
        <v>25</v>
      </c>
      <c r="B35" s="27" t="s">
        <v>62</v>
      </c>
      <c r="C35" s="21">
        <v>0</v>
      </c>
      <c r="D35" s="29" t="s">
        <v>760</v>
      </c>
      <c r="E35" s="22">
        <v>0</v>
      </c>
      <c r="F35" s="23">
        <v>0</v>
      </c>
      <c r="G35" s="31" t="s">
        <v>760</v>
      </c>
      <c r="H35" s="25">
        <v>0</v>
      </c>
    </row>
    <row r="36" spans="1:8">
      <c r="A36" s="16">
        <v>26</v>
      </c>
      <c r="B36" s="20" t="s">
        <v>63</v>
      </c>
      <c r="C36" s="21">
        <v>72117569.840000004</v>
      </c>
      <c r="D36" s="29" t="s">
        <v>760</v>
      </c>
      <c r="E36" s="22">
        <v>72117569.840000004</v>
      </c>
      <c r="F36" s="23">
        <v>51324298.829999998</v>
      </c>
      <c r="G36" s="31" t="s">
        <v>760</v>
      </c>
      <c r="H36" s="25">
        <v>51324298.829999998</v>
      </c>
    </row>
    <row r="37" spans="1:8">
      <c r="A37" s="16">
        <v>27</v>
      </c>
      <c r="B37" s="20" t="s">
        <v>64</v>
      </c>
      <c r="C37" s="21">
        <v>0</v>
      </c>
      <c r="D37" s="29" t="s">
        <v>760</v>
      </c>
      <c r="E37" s="22">
        <v>0</v>
      </c>
      <c r="F37" s="23">
        <v>0</v>
      </c>
      <c r="G37" s="31" t="s">
        <v>760</v>
      </c>
      <c r="H37" s="25">
        <v>0</v>
      </c>
    </row>
    <row r="38" spans="1:8">
      <c r="A38" s="16">
        <v>28</v>
      </c>
      <c r="B38" s="20" t="s">
        <v>65</v>
      </c>
      <c r="C38" s="21">
        <v>100378614.1356</v>
      </c>
      <c r="D38" s="29" t="s">
        <v>760</v>
      </c>
      <c r="E38" s="22">
        <v>100378614.1356</v>
      </c>
      <c r="F38" s="23">
        <v>99644921.506799996</v>
      </c>
      <c r="G38" s="31" t="s">
        <v>760</v>
      </c>
      <c r="H38" s="25">
        <v>99644921.506799996</v>
      </c>
    </row>
    <row r="39" spans="1:8">
      <c r="A39" s="16">
        <v>29</v>
      </c>
      <c r="B39" s="20" t="s">
        <v>66</v>
      </c>
      <c r="C39" s="21">
        <v>0</v>
      </c>
      <c r="D39" s="29" t="s">
        <v>760</v>
      </c>
      <c r="E39" s="22">
        <v>0</v>
      </c>
      <c r="F39" s="23">
        <v>0</v>
      </c>
      <c r="G39" s="31" t="s">
        <v>760</v>
      </c>
      <c r="H39" s="25">
        <v>0</v>
      </c>
    </row>
    <row r="40" spans="1:8">
      <c r="A40" s="16">
        <v>30</v>
      </c>
      <c r="B40" s="282" t="s">
        <v>265</v>
      </c>
      <c r="C40" s="21">
        <v>284978988.96560001</v>
      </c>
      <c r="D40" s="29" t="s">
        <v>760</v>
      </c>
      <c r="E40" s="22">
        <v>284978988.96560001</v>
      </c>
      <c r="F40" s="23">
        <v>251320595.32679999</v>
      </c>
      <c r="G40" s="31" t="s">
        <v>760</v>
      </c>
      <c r="H40" s="25">
        <v>251320595.32679999</v>
      </c>
    </row>
    <row r="41" spans="1:8" ht="15" thickBot="1">
      <c r="A41" s="33">
        <v>31</v>
      </c>
      <c r="B41" s="34" t="s">
        <v>67</v>
      </c>
      <c r="C41" s="35">
        <v>568724335.04559994</v>
      </c>
      <c r="D41" s="35">
        <v>1136903500.4346256</v>
      </c>
      <c r="E41" s="35">
        <v>1705627835.4802256</v>
      </c>
      <c r="F41" s="35">
        <v>524578933.88679999</v>
      </c>
      <c r="G41" s="35">
        <v>1344061910.0613704</v>
      </c>
      <c r="H41" s="36">
        <v>1868640843.9481704</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40" activePane="bottomRight" state="frozen"/>
      <selection activeCell="B9" sqref="B9"/>
      <selection pane="topRight" activeCell="B9" sqref="B9"/>
      <selection pane="bottomLeft" activeCell="B9" sqref="B9"/>
      <selection pane="bottomRight" activeCell="C1" sqref="C1:G1048576"/>
    </sheetView>
  </sheetViews>
  <sheetFormatPr defaultColWidth="9.140625" defaultRowHeight="12.75"/>
  <cols>
    <col min="1" max="1" width="9.5703125" style="4" bestFit="1" customWidth="1"/>
    <col min="2" max="2" width="89.140625" style="4" customWidth="1"/>
    <col min="3" max="3" width="14.5703125" style="4" bestFit="1" customWidth="1"/>
    <col min="4" max="4" width="14" style="4" bestFit="1" customWidth="1"/>
    <col min="5" max="6" width="14.5703125" style="4" bestFit="1" customWidth="1"/>
    <col min="7" max="7" width="14" style="4" bestFit="1" customWidth="1"/>
    <col min="8" max="8" width="15.28515625" style="4" customWidth="1"/>
    <col min="9" max="9" width="8.85546875" style="4" customWidth="1"/>
    <col min="10" max="16384" width="9.140625" style="4"/>
  </cols>
  <sheetData>
    <row r="1" spans="1:8">
      <c r="A1" s="2" t="s">
        <v>30</v>
      </c>
      <c r="B1" s="3" t="str">
        <f>'Info '!C2</f>
        <v>JSC ProCredit Bank</v>
      </c>
      <c r="C1" s="3"/>
    </row>
    <row r="2" spans="1:8">
      <c r="A2" s="2" t="s">
        <v>31</v>
      </c>
      <c r="B2" s="3"/>
      <c r="C2" s="449">
        <f>'2. RC'!B2</f>
        <v>44834</v>
      </c>
      <c r="D2" s="7"/>
      <c r="E2" s="7"/>
      <c r="F2" s="7"/>
      <c r="G2" s="7"/>
      <c r="H2" s="7"/>
    </row>
    <row r="3" spans="1:8">
      <c r="A3" s="2"/>
      <c r="B3" s="3"/>
      <c r="C3" s="6"/>
      <c r="D3" s="7"/>
      <c r="E3" s="7"/>
      <c r="F3" s="7"/>
      <c r="G3" s="7"/>
      <c r="H3" s="7"/>
    </row>
    <row r="4" spans="1:8" ht="13.5" thickBot="1">
      <c r="A4" s="39" t="s">
        <v>194</v>
      </c>
      <c r="B4" s="234" t="s">
        <v>22</v>
      </c>
      <c r="C4" s="9"/>
      <c r="D4" s="11"/>
      <c r="E4" s="11"/>
      <c r="F4" s="12"/>
      <c r="G4" s="12"/>
      <c r="H4" s="40" t="s">
        <v>73</v>
      </c>
    </row>
    <row r="5" spans="1:8">
      <c r="A5" s="41" t="s">
        <v>6</v>
      </c>
      <c r="B5" s="42"/>
      <c r="C5" s="675" t="s">
        <v>68</v>
      </c>
      <c r="D5" s="676"/>
      <c r="E5" s="677"/>
      <c r="F5" s="675" t="s">
        <v>72</v>
      </c>
      <c r="G5" s="676"/>
      <c r="H5" s="678"/>
    </row>
    <row r="6" spans="1:8">
      <c r="A6" s="43" t="s">
        <v>6</v>
      </c>
      <c r="B6" s="44"/>
      <c r="C6" s="45" t="s">
        <v>69</v>
      </c>
      <c r="D6" s="45" t="s">
        <v>70</v>
      </c>
      <c r="E6" s="45" t="s">
        <v>71</v>
      </c>
      <c r="F6" s="45" t="s">
        <v>69</v>
      </c>
      <c r="G6" s="45" t="s">
        <v>70</v>
      </c>
      <c r="H6" s="46" t="s">
        <v>71</v>
      </c>
    </row>
    <row r="7" spans="1:8">
      <c r="A7" s="47"/>
      <c r="B7" s="234" t="s">
        <v>193</v>
      </c>
      <c r="C7" s="48"/>
      <c r="D7" s="48"/>
      <c r="E7" s="48"/>
      <c r="F7" s="48"/>
      <c r="G7" s="48"/>
      <c r="H7" s="49"/>
    </row>
    <row r="8" spans="1:8">
      <c r="A8" s="47">
        <v>1</v>
      </c>
      <c r="B8" s="50" t="s">
        <v>192</v>
      </c>
      <c r="C8" s="781">
        <v>3042543.0999999996</v>
      </c>
      <c r="D8" s="781">
        <v>28520.77999999997</v>
      </c>
      <c r="E8" s="782">
        <v>3071063.8799999994</v>
      </c>
      <c r="F8" s="781">
        <v>1466851.43</v>
      </c>
      <c r="G8" s="781">
        <v>-637675.44999999995</v>
      </c>
      <c r="H8" s="783">
        <v>829175.98</v>
      </c>
    </row>
    <row r="9" spans="1:8">
      <c r="A9" s="47">
        <v>2</v>
      </c>
      <c r="B9" s="50" t="s">
        <v>191</v>
      </c>
      <c r="C9" s="784">
        <v>38431688.640000015</v>
      </c>
      <c r="D9" s="784">
        <v>38520621.350000009</v>
      </c>
      <c r="E9" s="782">
        <v>76952309.990000024</v>
      </c>
      <c r="F9" s="784">
        <v>31820478.5</v>
      </c>
      <c r="G9" s="784">
        <v>45343159.170000002</v>
      </c>
      <c r="H9" s="783">
        <v>77163637.670000002</v>
      </c>
    </row>
    <row r="10" spans="1:8">
      <c r="A10" s="47">
        <v>2.1</v>
      </c>
      <c r="B10" s="51" t="s">
        <v>190</v>
      </c>
      <c r="C10" s="781"/>
      <c r="D10" s="781"/>
      <c r="E10" s="782">
        <v>0</v>
      </c>
      <c r="F10" s="781">
        <v>0</v>
      </c>
      <c r="G10" s="781">
        <v>0</v>
      </c>
      <c r="H10" s="783">
        <v>0</v>
      </c>
    </row>
    <row r="11" spans="1:8">
      <c r="A11" s="47">
        <v>2.2000000000000002</v>
      </c>
      <c r="B11" s="51" t="s">
        <v>189</v>
      </c>
      <c r="C11" s="781">
        <v>28446979.040000003</v>
      </c>
      <c r="D11" s="781">
        <v>24553122.846300002</v>
      </c>
      <c r="E11" s="782">
        <v>53000101.886300005</v>
      </c>
      <c r="F11" s="781">
        <v>23199375.120000001</v>
      </c>
      <c r="G11" s="781">
        <v>28298195.164799999</v>
      </c>
      <c r="H11" s="783">
        <v>51497570.2848</v>
      </c>
    </row>
    <row r="12" spans="1:8">
      <c r="A12" s="47">
        <v>2.2999999999999998</v>
      </c>
      <c r="B12" s="51" t="s">
        <v>188</v>
      </c>
      <c r="C12" s="781">
        <v>562966.80000000005</v>
      </c>
      <c r="D12" s="781">
        <v>78000.873999999996</v>
      </c>
      <c r="E12" s="782">
        <v>640967.674</v>
      </c>
      <c r="F12" s="781">
        <v>102640.64</v>
      </c>
      <c r="G12" s="781">
        <v>92788.992699999988</v>
      </c>
      <c r="H12" s="783">
        <v>195429.63269999999</v>
      </c>
    </row>
    <row r="13" spans="1:8">
      <c r="A13" s="47">
        <v>2.4</v>
      </c>
      <c r="B13" s="51" t="s">
        <v>187</v>
      </c>
      <c r="C13" s="781">
        <v>3390159.24</v>
      </c>
      <c r="D13" s="781">
        <v>2228865.8427999998</v>
      </c>
      <c r="E13" s="782">
        <v>5619025.0828</v>
      </c>
      <c r="F13" s="781">
        <v>2389531.77</v>
      </c>
      <c r="G13" s="781">
        <v>2663051.6017</v>
      </c>
      <c r="H13" s="783">
        <v>5052583.3717</v>
      </c>
    </row>
    <row r="14" spans="1:8">
      <c r="A14" s="47">
        <v>2.5</v>
      </c>
      <c r="B14" s="51" t="s">
        <v>186</v>
      </c>
      <c r="C14" s="781">
        <v>3252800.31</v>
      </c>
      <c r="D14" s="781">
        <v>3701984.7154000001</v>
      </c>
      <c r="E14" s="782">
        <v>6954785.0253999997</v>
      </c>
      <c r="F14" s="781">
        <v>3048640.85</v>
      </c>
      <c r="G14" s="781">
        <v>3858333.1126999999</v>
      </c>
      <c r="H14" s="783">
        <v>6906973.9627</v>
      </c>
    </row>
    <row r="15" spans="1:8">
      <c r="A15" s="47">
        <v>2.6</v>
      </c>
      <c r="B15" s="51" t="s">
        <v>185</v>
      </c>
      <c r="C15" s="781">
        <v>529639.27</v>
      </c>
      <c r="D15" s="781">
        <v>831337.35810000007</v>
      </c>
      <c r="E15" s="782">
        <v>1360976.6281000001</v>
      </c>
      <c r="F15" s="781">
        <v>443237.75</v>
      </c>
      <c r="G15" s="781">
        <v>1038754.9724999999</v>
      </c>
      <c r="H15" s="783">
        <v>1481992.7224999999</v>
      </c>
    </row>
    <row r="16" spans="1:8">
      <c r="A16" s="47">
        <v>2.7</v>
      </c>
      <c r="B16" s="51" t="s">
        <v>184</v>
      </c>
      <c r="C16" s="781">
        <v>273081.02</v>
      </c>
      <c r="D16" s="781">
        <v>1023943.6457</v>
      </c>
      <c r="E16" s="782">
        <v>1297024.6657</v>
      </c>
      <c r="F16" s="781">
        <v>369207.58</v>
      </c>
      <c r="G16" s="781">
        <v>1357359.2638000001</v>
      </c>
      <c r="H16" s="783">
        <v>1726566.8438000001</v>
      </c>
    </row>
    <row r="17" spans="1:8">
      <c r="A17" s="47">
        <v>2.8</v>
      </c>
      <c r="B17" s="51" t="s">
        <v>183</v>
      </c>
      <c r="C17" s="781">
        <v>1746089.51</v>
      </c>
      <c r="D17" s="781">
        <v>5311056.2700000005</v>
      </c>
      <c r="E17" s="782">
        <v>7057145.7800000003</v>
      </c>
      <c r="F17" s="781">
        <v>1911200.86</v>
      </c>
      <c r="G17" s="781">
        <v>6735907.6099999994</v>
      </c>
      <c r="H17" s="783">
        <v>8647108.4699999988</v>
      </c>
    </row>
    <row r="18" spans="1:8">
      <c r="A18" s="47">
        <v>2.9</v>
      </c>
      <c r="B18" s="51" t="s">
        <v>182</v>
      </c>
      <c r="C18" s="781">
        <v>229973.45</v>
      </c>
      <c r="D18" s="781">
        <v>792309.7977</v>
      </c>
      <c r="E18" s="782">
        <v>1022283.2476999999</v>
      </c>
      <c r="F18" s="781">
        <v>356643.93</v>
      </c>
      <c r="G18" s="781">
        <v>1298768.4517999999</v>
      </c>
      <c r="H18" s="783">
        <v>1655412.3817999999</v>
      </c>
    </row>
    <row r="19" spans="1:8">
      <c r="A19" s="47">
        <v>3</v>
      </c>
      <c r="B19" s="50" t="s">
        <v>181</v>
      </c>
      <c r="C19" s="781">
        <v>167104.37</v>
      </c>
      <c r="D19" s="781">
        <v>291123.49999999994</v>
      </c>
      <c r="E19" s="782">
        <v>458227.86999999994</v>
      </c>
      <c r="F19" s="781">
        <v>125466.97</v>
      </c>
      <c r="G19" s="781">
        <v>352540.58</v>
      </c>
      <c r="H19" s="783">
        <v>478007.55000000005</v>
      </c>
    </row>
    <row r="20" spans="1:8">
      <c r="A20" s="47">
        <v>4</v>
      </c>
      <c r="B20" s="50" t="s">
        <v>180</v>
      </c>
      <c r="C20" s="781">
        <v>4255345.12</v>
      </c>
      <c r="D20" s="781">
        <v>0</v>
      </c>
      <c r="E20" s="782">
        <v>4255345.12</v>
      </c>
      <c r="F20" s="781">
        <v>3599271.32</v>
      </c>
      <c r="G20" s="781">
        <v>0</v>
      </c>
      <c r="H20" s="783">
        <v>3599271.32</v>
      </c>
    </row>
    <row r="21" spans="1:8">
      <c r="A21" s="47">
        <v>5</v>
      </c>
      <c r="B21" s="50" t="s">
        <v>179</v>
      </c>
      <c r="C21" s="781"/>
      <c r="D21" s="781"/>
      <c r="E21" s="782">
        <v>0</v>
      </c>
      <c r="F21" s="781"/>
      <c r="G21" s="781"/>
      <c r="H21" s="783">
        <v>0</v>
      </c>
    </row>
    <row r="22" spans="1:8">
      <c r="A22" s="47">
        <v>6</v>
      </c>
      <c r="B22" s="52" t="s">
        <v>178</v>
      </c>
      <c r="C22" s="784">
        <v>45896681.230000012</v>
      </c>
      <c r="D22" s="784">
        <v>38840265.63000001</v>
      </c>
      <c r="E22" s="782">
        <v>84736946.860000014</v>
      </c>
      <c r="F22" s="784">
        <v>37012068.219999999</v>
      </c>
      <c r="G22" s="784">
        <v>45058024.299999997</v>
      </c>
      <c r="H22" s="783">
        <v>82070092.519999996</v>
      </c>
    </row>
    <row r="23" spans="1:8">
      <c r="A23" s="47"/>
      <c r="B23" s="234" t="s">
        <v>177</v>
      </c>
      <c r="C23" s="785"/>
      <c r="D23" s="785"/>
      <c r="E23" s="786"/>
      <c r="F23" s="785"/>
      <c r="G23" s="785"/>
      <c r="H23" s="787"/>
    </row>
    <row r="24" spans="1:8">
      <c r="A24" s="47">
        <v>7</v>
      </c>
      <c r="B24" s="50" t="s">
        <v>176</v>
      </c>
      <c r="C24" s="781">
        <v>3546103.59</v>
      </c>
      <c r="D24" s="781">
        <v>2595347.1414079997</v>
      </c>
      <c r="E24" s="782">
        <v>6141450.731408</v>
      </c>
      <c r="F24" s="781">
        <v>2774059.0300000003</v>
      </c>
      <c r="G24" s="781">
        <v>2491596.6629090002</v>
      </c>
      <c r="H24" s="783">
        <v>5265655.6929090004</v>
      </c>
    </row>
    <row r="25" spans="1:8">
      <c r="A25" s="47">
        <v>8</v>
      </c>
      <c r="B25" s="50" t="s">
        <v>175</v>
      </c>
      <c r="C25" s="781">
        <v>4216358.29</v>
      </c>
      <c r="D25" s="781">
        <v>5389252.2485920005</v>
      </c>
      <c r="E25" s="782">
        <v>9605610.5385919996</v>
      </c>
      <c r="F25" s="781">
        <v>3100546.4899999998</v>
      </c>
      <c r="G25" s="781">
        <v>6953967.2170909988</v>
      </c>
      <c r="H25" s="783">
        <v>10054513.707090998</v>
      </c>
    </row>
    <row r="26" spans="1:8">
      <c r="A26" s="47">
        <v>9</v>
      </c>
      <c r="B26" s="50" t="s">
        <v>174</v>
      </c>
      <c r="C26" s="781">
        <v>0</v>
      </c>
      <c r="D26" s="781">
        <v>0</v>
      </c>
      <c r="E26" s="782">
        <v>0</v>
      </c>
      <c r="F26" s="781">
        <v>29641.1</v>
      </c>
      <c r="G26" s="781">
        <v>83968.36</v>
      </c>
      <c r="H26" s="783">
        <v>113609.45999999999</v>
      </c>
    </row>
    <row r="27" spans="1:8">
      <c r="A27" s="47">
        <v>10</v>
      </c>
      <c r="B27" s="50" t="s">
        <v>173</v>
      </c>
      <c r="C27" s="781">
        <v>0</v>
      </c>
      <c r="D27" s="781">
        <v>0</v>
      </c>
      <c r="E27" s="782">
        <v>0</v>
      </c>
      <c r="F27" s="781">
        <v>0</v>
      </c>
      <c r="G27" s="781">
        <v>0</v>
      </c>
      <c r="H27" s="783">
        <v>0</v>
      </c>
    </row>
    <row r="28" spans="1:8">
      <c r="A28" s="47">
        <v>11</v>
      </c>
      <c r="B28" s="50" t="s">
        <v>172</v>
      </c>
      <c r="C28" s="781">
        <v>2297675.79</v>
      </c>
      <c r="D28" s="781">
        <v>7645312.2499999991</v>
      </c>
      <c r="E28" s="782">
        <v>9942988.0399999991</v>
      </c>
      <c r="F28" s="781">
        <v>2320150.85</v>
      </c>
      <c r="G28" s="781">
        <v>10557034.15</v>
      </c>
      <c r="H28" s="783">
        <v>12877185</v>
      </c>
    </row>
    <row r="29" spans="1:8">
      <c r="A29" s="47">
        <v>12</v>
      </c>
      <c r="B29" s="50" t="s">
        <v>171</v>
      </c>
      <c r="C29" s="781">
        <v>0</v>
      </c>
      <c r="D29" s="781">
        <v>0</v>
      </c>
      <c r="E29" s="782">
        <v>0</v>
      </c>
      <c r="F29" s="781">
        <v>0</v>
      </c>
      <c r="G29" s="781">
        <v>0</v>
      </c>
      <c r="H29" s="783">
        <v>0</v>
      </c>
    </row>
    <row r="30" spans="1:8">
      <c r="A30" s="47">
        <v>13</v>
      </c>
      <c r="B30" s="53" t="s">
        <v>170</v>
      </c>
      <c r="C30" s="784">
        <v>10060137.67</v>
      </c>
      <c r="D30" s="784">
        <v>15629911.640000001</v>
      </c>
      <c r="E30" s="782">
        <v>25690049.310000002</v>
      </c>
      <c r="F30" s="784">
        <v>8224397.4699999988</v>
      </c>
      <c r="G30" s="784">
        <v>20086566.390000001</v>
      </c>
      <c r="H30" s="783">
        <v>28310963.859999999</v>
      </c>
    </row>
    <row r="31" spans="1:8">
      <c r="A31" s="47">
        <v>14</v>
      </c>
      <c r="B31" s="53" t="s">
        <v>169</v>
      </c>
      <c r="C31" s="784">
        <v>35836543.56000001</v>
      </c>
      <c r="D31" s="784">
        <v>23210353.99000001</v>
      </c>
      <c r="E31" s="782">
        <v>59046897.550000019</v>
      </c>
      <c r="F31" s="784">
        <v>28787670.75</v>
      </c>
      <c r="G31" s="784">
        <v>24971457.909999996</v>
      </c>
      <c r="H31" s="783">
        <v>53759128.659999996</v>
      </c>
    </row>
    <row r="32" spans="1:8">
      <c r="A32" s="47"/>
      <c r="B32" s="54"/>
      <c r="C32" s="788"/>
      <c r="D32" s="789"/>
      <c r="E32" s="786"/>
      <c r="F32" s="789"/>
      <c r="G32" s="789"/>
      <c r="H32" s="787"/>
    </row>
    <row r="33" spans="1:8">
      <c r="A33" s="47"/>
      <c r="B33" s="54" t="s">
        <v>168</v>
      </c>
      <c r="C33" s="785"/>
      <c r="D33" s="785"/>
      <c r="E33" s="786"/>
      <c r="F33" s="785"/>
      <c r="G33" s="785"/>
      <c r="H33" s="787"/>
    </row>
    <row r="34" spans="1:8">
      <c r="A34" s="47">
        <v>15</v>
      </c>
      <c r="B34" s="55" t="s">
        <v>167</v>
      </c>
      <c r="C34" s="782">
        <v>-3347868.2084999997</v>
      </c>
      <c r="D34" s="782">
        <v>1865818.8892000001</v>
      </c>
      <c r="E34" s="782">
        <v>-1482049.3192999996</v>
      </c>
      <c r="F34" s="782">
        <v>-958005.81850000005</v>
      </c>
      <c r="G34" s="782">
        <v>3245917.7517999997</v>
      </c>
      <c r="H34" s="782">
        <v>2287911.9332999997</v>
      </c>
    </row>
    <row r="35" spans="1:8">
      <c r="A35" s="47">
        <v>15.1</v>
      </c>
      <c r="B35" s="51" t="s">
        <v>166</v>
      </c>
      <c r="C35" s="781">
        <v>4708179.5615000008</v>
      </c>
      <c r="D35" s="781">
        <v>3620126.5992000001</v>
      </c>
      <c r="E35" s="782">
        <v>8328306.1607000008</v>
      </c>
      <c r="F35" s="781">
        <v>4890387.2615</v>
      </c>
      <c r="G35" s="781">
        <v>4716595.8917999994</v>
      </c>
      <c r="H35" s="782">
        <v>9606983.1532999985</v>
      </c>
    </row>
    <row r="36" spans="1:8">
      <c r="A36" s="47">
        <v>15.2</v>
      </c>
      <c r="B36" s="51" t="s">
        <v>165</v>
      </c>
      <c r="C36" s="781">
        <v>8056047.7700000005</v>
      </c>
      <c r="D36" s="781">
        <v>1754307.71</v>
      </c>
      <c r="E36" s="782">
        <v>9810355.4800000004</v>
      </c>
      <c r="F36" s="781">
        <v>5848393.0800000001</v>
      </c>
      <c r="G36" s="781">
        <v>1470678.1399999997</v>
      </c>
      <c r="H36" s="782">
        <v>7319071.2199999997</v>
      </c>
    </row>
    <row r="37" spans="1:8">
      <c r="A37" s="47">
        <v>16</v>
      </c>
      <c r="B37" s="50" t="s">
        <v>164</v>
      </c>
      <c r="C37" s="781">
        <v>487039.96</v>
      </c>
      <c r="D37" s="781">
        <v>21685.63</v>
      </c>
      <c r="E37" s="782">
        <v>508725.59</v>
      </c>
      <c r="F37" s="781">
        <v>400504.96</v>
      </c>
      <c r="G37" s="781">
        <v>19619.72</v>
      </c>
      <c r="H37" s="782">
        <v>420124.68000000005</v>
      </c>
    </row>
    <row r="38" spans="1:8">
      <c r="A38" s="47">
        <v>17</v>
      </c>
      <c r="B38" s="50" t="s">
        <v>163</v>
      </c>
      <c r="C38" s="781"/>
      <c r="D38" s="781"/>
      <c r="E38" s="782">
        <v>0</v>
      </c>
      <c r="F38" s="781"/>
      <c r="G38" s="781"/>
      <c r="H38" s="782">
        <v>0</v>
      </c>
    </row>
    <row r="39" spans="1:8">
      <c r="A39" s="47">
        <v>18</v>
      </c>
      <c r="B39" s="50" t="s">
        <v>162</v>
      </c>
      <c r="C39" s="781"/>
      <c r="D39" s="781">
        <v>0</v>
      </c>
      <c r="E39" s="782">
        <v>0</v>
      </c>
      <c r="F39" s="781"/>
      <c r="G39" s="781">
        <v>341.34</v>
      </c>
      <c r="H39" s="782">
        <v>341.34</v>
      </c>
    </row>
    <row r="40" spans="1:8">
      <c r="A40" s="47">
        <v>19</v>
      </c>
      <c r="B40" s="50" t="s">
        <v>161</v>
      </c>
      <c r="C40" s="781">
        <v>21643571.649999999</v>
      </c>
      <c r="D40" s="781"/>
      <c r="E40" s="782">
        <v>21643571.649999999</v>
      </c>
      <c r="F40" s="781">
        <v>9740502.4800000004</v>
      </c>
      <c r="G40" s="781"/>
      <c r="H40" s="782">
        <v>9740502.4800000004</v>
      </c>
    </row>
    <row r="41" spans="1:8">
      <c r="A41" s="47">
        <v>20</v>
      </c>
      <c r="B41" s="50" t="s">
        <v>160</v>
      </c>
      <c r="C41" s="781">
        <v>-12861076.439999999</v>
      </c>
      <c r="D41" s="781"/>
      <c r="E41" s="782">
        <v>-12861076.439999999</v>
      </c>
      <c r="F41" s="781">
        <v>-3496212.54</v>
      </c>
      <c r="G41" s="781"/>
      <c r="H41" s="782">
        <v>-3496212.54</v>
      </c>
    </row>
    <row r="42" spans="1:8">
      <c r="A42" s="47">
        <v>21</v>
      </c>
      <c r="B42" s="50" t="s">
        <v>159</v>
      </c>
      <c r="C42" s="781">
        <v>217067.36000000002</v>
      </c>
      <c r="D42" s="781"/>
      <c r="E42" s="782">
        <v>217067.36000000002</v>
      </c>
      <c r="F42" s="781">
        <v>463105.37</v>
      </c>
      <c r="G42" s="781"/>
      <c r="H42" s="782">
        <v>463105.37</v>
      </c>
    </row>
    <row r="43" spans="1:8">
      <c r="A43" s="47">
        <v>22</v>
      </c>
      <c r="B43" s="50" t="s">
        <v>158</v>
      </c>
      <c r="C43" s="781">
        <v>1611980.76</v>
      </c>
      <c r="D43" s="781">
        <v>329180.92</v>
      </c>
      <c r="E43" s="782">
        <v>1941161.68</v>
      </c>
      <c r="F43" s="781">
        <v>1690644.77</v>
      </c>
      <c r="G43" s="781">
        <v>335084.73</v>
      </c>
      <c r="H43" s="782">
        <v>2025729.5</v>
      </c>
    </row>
    <row r="44" spans="1:8">
      <c r="A44" s="47">
        <v>23</v>
      </c>
      <c r="B44" s="50" t="s">
        <v>157</v>
      </c>
      <c r="C44" s="781">
        <v>913191.57</v>
      </c>
      <c r="D44" s="781">
        <v>348082.11489999999</v>
      </c>
      <c r="E44" s="782">
        <v>1261273.6849</v>
      </c>
      <c r="F44" s="781">
        <v>1061707.2200000002</v>
      </c>
      <c r="G44" s="781">
        <v>308670.75430000003</v>
      </c>
      <c r="H44" s="782">
        <v>1370377.9743000004</v>
      </c>
    </row>
    <row r="45" spans="1:8">
      <c r="A45" s="47">
        <v>24</v>
      </c>
      <c r="B45" s="53" t="s">
        <v>272</v>
      </c>
      <c r="C45" s="784">
        <v>8663906.6514999978</v>
      </c>
      <c r="D45" s="784">
        <v>2564767.5540999998</v>
      </c>
      <c r="E45" s="782">
        <v>11228674.205599997</v>
      </c>
      <c r="F45" s="784">
        <v>8902246.4415000007</v>
      </c>
      <c r="G45" s="784">
        <v>3909634.2960999999</v>
      </c>
      <c r="H45" s="782">
        <v>12811880.737600001</v>
      </c>
    </row>
    <row r="46" spans="1:8">
      <c r="A46" s="47"/>
      <c r="B46" s="234" t="s">
        <v>156</v>
      </c>
      <c r="C46" s="785"/>
      <c r="D46" s="785"/>
      <c r="E46" s="786"/>
      <c r="F46" s="785"/>
      <c r="G46" s="785"/>
      <c r="H46" s="787"/>
    </row>
    <row r="47" spans="1:8">
      <c r="A47" s="47">
        <v>25</v>
      </c>
      <c r="B47" s="50" t="s">
        <v>155</v>
      </c>
      <c r="C47" s="781">
        <v>1423337.52</v>
      </c>
      <c r="D47" s="781">
        <v>6725695.2400000002</v>
      </c>
      <c r="E47" s="782">
        <v>8149032.7599999998</v>
      </c>
      <c r="F47" s="781">
        <v>1394078.23</v>
      </c>
      <c r="G47" s="781">
        <v>6858150.0800000001</v>
      </c>
      <c r="H47" s="783">
        <v>8252228.3100000005</v>
      </c>
    </row>
    <row r="48" spans="1:8">
      <c r="A48" s="47">
        <v>26</v>
      </c>
      <c r="B48" s="50" t="s">
        <v>154</v>
      </c>
      <c r="C48" s="781">
        <v>3166366.37</v>
      </c>
      <c r="D48" s="781">
        <v>2105623.7599999998</v>
      </c>
      <c r="E48" s="782">
        <v>5271990.13</v>
      </c>
      <c r="F48" s="781">
        <v>2198298.73</v>
      </c>
      <c r="G48" s="781">
        <v>2787013.52</v>
      </c>
      <c r="H48" s="783">
        <v>4985312.25</v>
      </c>
    </row>
    <row r="49" spans="1:8">
      <c r="A49" s="47">
        <v>27</v>
      </c>
      <c r="B49" s="50" t="s">
        <v>153</v>
      </c>
      <c r="C49" s="781">
        <v>15429979.190000001</v>
      </c>
      <c r="D49" s="781"/>
      <c r="E49" s="782">
        <v>15429979.190000001</v>
      </c>
      <c r="F49" s="781">
        <v>11917094.739999998</v>
      </c>
      <c r="G49" s="781"/>
      <c r="H49" s="783">
        <v>11917094.739999998</v>
      </c>
    </row>
    <row r="50" spans="1:8">
      <c r="A50" s="47">
        <v>28</v>
      </c>
      <c r="B50" s="50" t="s">
        <v>152</v>
      </c>
      <c r="C50" s="781">
        <v>72095.78</v>
      </c>
      <c r="D50" s="781"/>
      <c r="E50" s="782">
        <v>72095.78</v>
      </c>
      <c r="F50" s="781">
        <v>21519.86</v>
      </c>
      <c r="G50" s="781"/>
      <c r="H50" s="783">
        <v>21519.86</v>
      </c>
    </row>
    <row r="51" spans="1:8">
      <c r="A51" s="47">
        <v>29</v>
      </c>
      <c r="B51" s="50" t="s">
        <v>151</v>
      </c>
      <c r="C51" s="781">
        <v>3634989.1600000006</v>
      </c>
      <c r="D51" s="781"/>
      <c r="E51" s="782">
        <v>3634989.1600000006</v>
      </c>
      <c r="F51" s="781">
        <v>3730812.5599999996</v>
      </c>
      <c r="G51" s="781"/>
      <c r="H51" s="783">
        <v>3730812.5599999996</v>
      </c>
    </row>
    <row r="52" spans="1:8">
      <c r="A52" s="47">
        <v>30</v>
      </c>
      <c r="B52" s="50" t="s">
        <v>150</v>
      </c>
      <c r="C52" s="781">
        <v>2661413.88</v>
      </c>
      <c r="D52" s="781">
        <v>1820.76</v>
      </c>
      <c r="E52" s="782">
        <v>2663234.6399999997</v>
      </c>
      <c r="F52" s="781">
        <v>2532947.9600000004</v>
      </c>
      <c r="G52" s="781">
        <v>23018.080000000002</v>
      </c>
      <c r="H52" s="783">
        <v>2555966.0400000005</v>
      </c>
    </row>
    <row r="53" spans="1:8">
      <c r="A53" s="47">
        <v>31</v>
      </c>
      <c r="B53" s="53" t="s">
        <v>273</v>
      </c>
      <c r="C53" s="784">
        <v>26388181.900000002</v>
      </c>
      <c r="D53" s="784">
        <v>8833139.7599999998</v>
      </c>
      <c r="E53" s="782">
        <v>35221321.660000004</v>
      </c>
      <c r="F53" s="784">
        <v>21794752.079999998</v>
      </c>
      <c r="G53" s="784">
        <v>9668181.6799999997</v>
      </c>
      <c r="H53" s="782">
        <v>31462933.759999998</v>
      </c>
    </row>
    <row r="54" spans="1:8">
      <c r="A54" s="47">
        <v>32</v>
      </c>
      <c r="B54" s="53" t="s">
        <v>274</v>
      </c>
      <c r="C54" s="784">
        <v>-17724275.248500004</v>
      </c>
      <c r="D54" s="784">
        <v>-6268372.2059000004</v>
      </c>
      <c r="E54" s="782">
        <v>-23992647.454400003</v>
      </c>
      <c r="F54" s="784">
        <v>-12892505.638499998</v>
      </c>
      <c r="G54" s="784">
        <v>-5758547.3838999998</v>
      </c>
      <c r="H54" s="782">
        <v>-18651053.022399999</v>
      </c>
    </row>
    <row r="55" spans="1:8">
      <c r="A55" s="47"/>
      <c r="B55" s="54"/>
      <c r="C55" s="789"/>
      <c r="D55" s="789"/>
      <c r="E55" s="786"/>
      <c r="F55" s="789"/>
      <c r="G55" s="789"/>
      <c r="H55" s="787"/>
    </row>
    <row r="56" spans="1:8">
      <c r="A56" s="47">
        <v>33</v>
      </c>
      <c r="B56" s="53" t="s">
        <v>149</v>
      </c>
      <c r="C56" s="784">
        <v>18112268.311500005</v>
      </c>
      <c r="D56" s="784">
        <v>16941981.784100011</v>
      </c>
      <c r="E56" s="782">
        <v>35054250.095600016</v>
      </c>
      <c r="F56" s="784">
        <v>15895165.111500002</v>
      </c>
      <c r="G56" s="784">
        <v>19212910.526099995</v>
      </c>
      <c r="H56" s="783">
        <v>35108075.637599997</v>
      </c>
    </row>
    <row r="57" spans="1:8">
      <c r="A57" s="47"/>
      <c r="B57" s="54"/>
      <c r="C57" s="789"/>
      <c r="D57" s="789"/>
      <c r="E57" s="786"/>
      <c r="F57" s="789"/>
      <c r="G57" s="789"/>
      <c r="H57" s="787"/>
    </row>
    <row r="58" spans="1:8">
      <c r="A58" s="47">
        <v>34</v>
      </c>
      <c r="B58" s="50" t="s">
        <v>148</v>
      </c>
      <c r="C58" s="781">
        <v>-3266184.0599999996</v>
      </c>
      <c r="D58" s="781">
        <v>-2169327.58</v>
      </c>
      <c r="E58" s="782">
        <v>-5435511.6399999997</v>
      </c>
      <c r="F58" s="781">
        <v>-15751987.539999999</v>
      </c>
      <c r="G58" s="781">
        <v>-4860523.38</v>
      </c>
      <c r="H58" s="783">
        <v>-20612510.919999998</v>
      </c>
    </row>
    <row r="59" spans="1:8" s="235" customFormat="1">
      <c r="A59" s="47">
        <v>35</v>
      </c>
      <c r="B59" s="50" t="s">
        <v>147</v>
      </c>
      <c r="C59" s="781">
        <v>0</v>
      </c>
      <c r="D59" s="781"/>
      <c r="E59" s="782">
        <v>0</v>
      </c>
      <c r="F59" s="781">
        <v>0</v>
      </c>
      <c r="G59" s="781"/>
      <c r="H59" s="783"/>
    </row>
    <row r="60" spans="1:8">
      <c r="A60" s="47">
        <v>36</v>
      </c>
      <c r="B60" s="50" t="s">
        <v>146</v>
      </c>
      <c r="C60" s="781">
        <v>191248.16999999998</v>
      </c>
      <c r="D60" s="781">
        <v>0</v>
      </c>
      <c r="E60" s="782">
        <v>191248.16999999998</v>
      </c>
      <c r="F60" s="781">
        <v>-87850.53</v>
      </c>
      <c r="G60" s="781">
        <v>0</v>
      </c>
      <c r="H60" s="783">
        <v>-87850.53</v>
      </c>
    </row>
    <row r="61" spans="1:8">
      <c r="A61" s="47">
        <v>37</v>
      </c>
      <c r="B61" s="53" t="s">
        <v>145</v>
      </c>
      <c r="C61" s="784">
        <v>-3074935.8899999997</v>
      </c>
      <c r="D61" s="784">
        <v>-2169327.58</v>
      </c>
      <c r="E61" s="782">
        <v>-5244263.47</v>
      </c>
      <c r="F61" s="784">
        <v>-15839838.069999998</v>
      </c>
      <c r="G61" s="784">
        <v>-4860523.38</v>
      </c>
      <c r="H61" s="783">
        <v>-20700361.449999999</v>
      </c>
    </row>
    <row r="62" spans="1:8">
      <c r="A62" s="47"/>
      <c r="B62" s="56"/>
      <c r="C62" s="785"/>
      <c r="D62" s="785"/>
      <c r="E62" s="786"/>
      <c r="F62" s="785"/>
      <c r="G62" s="785"/>
      <c r="H62" s="787"/>
    </row>
    <row r="63" spans="1:8">
      <c r="A63" s="47">
        <v>38</v>
      </c>
      <c r="B63" s="57" t="s">
        <v>144</v>
      </c>
      <c r="C63" s="784">
        <v>21187204.201500006</v>
      </c>
      <c r="D63" s="784">
        <v>19111309.364100009</v>
      </c>
      <c r="E63" s="782">
        <v>40298513.565600015</v>
      </c>
      <c r="F63" s="784">
        <v>31735003.181500003</v>
      </c>
      <c r="G63" s="784">
        <v>24073433.906099994</v>
      </c>
      <c r="H63" s="783">
        <v>55808437.087599993</v>
      </c>
    </row>
    <row r="64" spans="1:8">
      <c r="A64" s="43">
        <v>39</v>
      </c>
      <c r="B64" s="50" t="s">
        <v>143</v>
      </c>
      <c r="C64" s="790">
        <v>5273684.55</v>
      </c>
      <c r="D64" s="790"/>
      <c r="E64" s="782">
        <v>5273684.55</v>
      </c>
      <c r="F64" s="790">
        <v>7761938.71</v>
      </c>
      <c r="G64" s="790"/>
      <c r="H64" s="783">
        <v>7761938.71</v>
      </c>
    </row>
    <row r="65" spans="1:8">
      <c r="A65" s="47">
        <v>40</v>
      </c>
      <c r="B65" s="53" t="s">
        <v>142</v>
      </c>
      <c r="C65" s="784">
        <v>15913519.651500005</v>
      </c>
      <c r="D65" s="784">
        <v>19111309.364100009</v>
      </c>
      <c r="E65" s="782">
        <v>35024829.015600011</v>
      </c>
      <c r="F65" s="784">
        <v>23973064.471500002</v>
      </c>
      <c r="G65" s="784">
        <v>24073433.906099994</v>
      </c>
      <c r="H65" s="783">
        <v>48046498.377599999</v>
      </c>
    </row>
    <row r="66" spans="1:8">
      <c r="A66" s="43">
        <v>41</v>
      </c>
      <c r="B66" s="50" t="s">
        <v>141</v>
      </c>
      <c r="C66" s="790"/>
      <c r="D66" s="790"/>
      <c r="E66" s="782">
        <v>0</v>
      </c>
      <c r="F66" s="790">
        <v>0</v>
      </c>
      <c r="G66" s="790"/>
      <c r="H66" s="783">
        <v>0</v>
      </c>
    </row>
    <row r="67" spans="1:8" ht="13.5" thickBot="1">
      <c r="A67" s="58">
        <v>42</v>
      </c>
      <c r="B67" s="59" t="s">
        <v>140</v>
      </c>
      <c r="C67" s="791">
        <v>15913519.651500005</v>
      </c>
      <c r="D67" s="791">
        <v>19111309.364100009</v>
      </c>
      <c r="E67" s="792">
        <v>35024829.015600011</v>
      </c>
      <c r="F67" s="791">
        <v>23973064.471500002</v>
      </c>
      <c r="G67" s="791">
        <v>24073433.906099994</v>
      </c>
      <c r="H67" s="793">
        <v>48046498.377599999</v>
      </c>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28" zoomScaleNormal="100" workbookViewId="0">
      <selection activeCell="D21" sqref="D21"/>
    </sheetView>
  </sheetViews>
  <sheetFormatPr defaultColWidth="9.140625" defaultRowHeight="14.25"/>
  <cols>
    <col min="1" max="1" width="9.5703125" style="5" bestFit="1" customWidth="1"/>
    <col min="2" max="2" width="72.28515625" style="5" customWidth="1"/>
    <col min="3" max="3" width="12.7109375" style="5" customWidth="1"/>
    <col min="4" max="5" width="13.42578125" style="5" bestFit="1" customWidth="1"/>
    <col min="6" max="7" width="12.7109375" style="5" customWidth="1"/>
    <col min="8" max="8" width="13.42578125" style="5" bestFit="1" customWidth="1"/>
    <col min="9" max="16384" width="9.140625" style="5"/>
  </cols>
  <sheetData>
    <row r="1" spans="1:8">
      <c r="A1" s="2" t="s">
        <v>30</v>
      </c>
      <c r="B1" s="3" t="str">
        <f>'Info '!C2</f>
        <v>JSC ProCredit Bank</v>
      </c>
    </row>
    <row r="2" spans="1:8">
      <c r="A2" s="2" t="s">
        <v>31</v>
      </c>
      <c r="B2" s="449">
        <f>'1. key ratios '!B2</f>
        <v>44834</v>
      </c>
    </row>
    <row r="3" spans="1:8">
      <c r="A3" s="4"/>
    </row>
    <row r="4" spans="1:8" ht="15" thickBot="1">
      <c r="A4" s="4" t="s">
        <v>74</v>
      </c>
      <c r="B4" s="4"/>
      <c r="C4" s="216"/>
      <c r="D4" s="216"/>
      <c r="E4" s="216"/>
      <c r="F4" s="217"/>
      <c r="G4" s="217"/>
      <c r="H4" s="218" t="s">
        <v>73</v>
      </c>
    </row>
    <row r="5" spans="1:8">
      <c r="A5" s="679" t="s">
        <v>6</v>
      </c>
      <c r="B5" s="681" t="s">
        <v>339</v>
      </c>
      <c r="C5" s="675" t="s">
        <v>68</v>
      </c>
      <c r="D5" s="676"/>
      <c r="E5" s="677"/>
      <c r="F5" s="675" t="s">
        <v>72</v>
      </c>
      <c r="G5" s="676"/>
      <c r="H5" s="678"/>
    </row>
    <row r="6" spans="1:8">
      <c r="A6" s="680"/>
      <c r="B6" s="682"/>
      <c r="C6" s="18" t="s">
        <v>286</v>
      </c>
      <c r="D6" s="18" t="s">
        <v>121</v>
      </c>
      <c r="E6" s="18" t="s">
        <v>108</v>
      </c>
      <c r="F6" s="18" t="s">
        <v>286</v>
      </c>
      <c r="G6" s="18" t="s">
        <v>121</v>
      </c>
      <c r="H6" s="19" t="s">
        <v>108</v>
      </c>
    </row>
    <row r="7" spans="1:8" s="8" customFormat="1">
      <c r="A7" s="219">
        <v>1</v>
      </c>
      <c r="B7" s="220" t="s">
        <v>373</v>
      </c>
      <c r="C7" s="24">
        <v>77611311.939999998</v>
      </c>
      <c r="D7" s="24">
        <v>61802176.526299998</v>
      </c>
      <c r="E7" s="221">
        <v>139413488.46630001</v>
      </c>
      <c r="F7" s="24">
        <v>95144023.049999997</v>
      </c>
      <c r="G7" s="24">
        <v>67484488.605700001</v>
      </c>
      <c r="H7" s="25">
        <v>162628511.6557</v>
      </c>
    </row>
    <row r="8" spans="1:8" s="8" customFormat="1">
      <c r="A8" s="219">
        <v>1.1000000000000001</v>
      </c>
      <c r="B8" s="270" t="s">
        <v>304</v>
      </c>
      <c r="C8" s="24">
        <v>46006454.640000001</v>
      </c>
      <c r="D8" s="24">
        <v>16254986.5174</v>
      </c>
      <c r="E8" s="221">
        <v>62261441.157399997</v>
      </c>
      <c r="F8" s="24">
        <v>52808882.140000001</v>
      </c>
      <c r="G8" s="24">
        <v>14271256.6547</v>
      </c>
      <c r="H8" s="25">
        <v>67080138.794699997</v>
      </c>
    </row>
    <row r="9" spans="1:8" s="8" customFormat="1">
      <c r="A9" s="219">
        <v>1.2</v>
      </c>
      <c r="B9" s="270" t="s">
        <v>305</v>
      </c>
      <c r="C9" s="24">
        <v>0</v>
      </c>
      <c r="D9" s="24">
        <v>333887.32799999998</v>
      </c>
      <c r="E9" s="221">
        <v>333887.32799999998</v>
      </c>
      <c r="F9" s="24">
        <v>0</v>
      </c>
      <c r="G9" s="24">
        <v>273635.34999999998</v>
      </c>
      <c r="H9" s="25">
        <v>273635.34999999998</v>
      </c>
    </row>
    <row r="10" spans="1:8" s="8" customFormat="1">
      <c r="A10" s="219">
        <v>1.3</v>
      </c>
      <c r="B10" s="270" t="s">
        <v>306</v>
      </c>
      <c r="C10" s="24">
        <v>31604857.299999997</v>
      </c>
      <c r="D10" s="24">
        <v>45213302.6809</v>
      </c>
      <c r="E10" s="221">
        <v>76818159.98089999</v>
      </c>
      <c r="F10" s="24">
        <v>42335140.909999996</v>
      </c>
      <c r="G10" s="24">
        <v>52939596.601000004</v>
      </c>
      <c r="H10" s="25">
        <v>95274737.511000007</v>
      </c>
    </row>
    <row r="11" spans="1:8" s="8" customFormat="1">
      <c r="A11" s="219">
        <v>1.4</v>
      </c>
      <c r="B11" s="270" t="s">
        <v>287</v>
      </c>
      <c r="C11" s="24">
        <v>0</v>
      </c>
      <c r="D11" s="24">
        <v>0</v>
      </c>
      <c r="E11" s="221">
        <v>0</v>
      </c>
      <c r="F11" s="24">
        <v>0</v>
      </c>
      <c r="G11" s="24">
        <v>0</v>
      </c>
      <c r="H11" s="25">
        <v>0</v>
      </c>
    </row>
    <row r="12" spans="1:8" s="8" customFormat="1" ht="29.25" customHeight="1">
      <c r="A12" s="219">
        <v>2</v>
      </c>
      <c r="B12" s="223" t="s">
        <v>308</v>
      </c>
      <c r="C12" s="24">
        <v>48047858.25</v>
      </c>
      <c r="D12" s="24">
        <v>359115046.39999998</v>
      </c>
      <c r="E12" s="221">
        <v>407162904.64999998</v>
      </c>
      <c r="F12" s="24">
        <v>30614358.25</v>
      </c>
      <c r="G12" s="24">
        <v>471936054.18000001</v>
      </c>
      <c r="H12" s="25">
        <v>502550412.43000001</v>
      </c>
    </row>
    <row r="13" spans="1:8" s="8" customFormat="1" ht="19.899999999999999" customHeight="1">
      <c r="A13" s="219">
        <v>3</v>
      </c>
      <c r="B13" s="223" t="s">
        <v>307</v>
      </c>
      <c r="C13" s="24">
        <v>8506000</v>
      </c>
      <c r="D13" s="24">
        <v>0</v>
      </c>
      <c r="E13" s="221">
        <v>8506000</v>
      </c>
      <c r="F13" s="24">
        <v>11419000</v>
      </c>
      <c r="G13" s="24">
        <v>0</v>
      </c>
      <c r="H13" s="25">
        <v>11419000</v>
      </c>
    </row>
    <row r="14" spans="1:8" s="8" customFormat="1">
      <c r="A14" s="219">
        <v>3.1</v>
      </c>
      <c r="B14" s="271" t="s">
        <v>288</v>
      </c>
      <c r="C14" s="24">
        <v>8506000</v>
      </c>
      <c r="D14" s="24">
        <v>0</v>
      </c>
      <c r="E14" s="221">
        <v>8506000</v>
      </c>
      <c r="F14" s="24">
        <v>11419000</v>
      </c>
      <c r="G14" s="24">
        <v>0</v>
      </c>
      <c r="H14" s="25">
        <v>11419000</v>
      </c>
    </row>
    <row r="15" spans="1:8" s="8" customFormat="1">
      <c r="A15" s="219">
        <v>3.2</v>
      </c>
      <c r="B15" s="271" t="s">
        <v>289</v>
      </c>
      <c r="C15" s="24"/>
      <c r="D15" s="24"/>
      <c r="E15" s="221">
        <v>0</v>
      </c>
      <c r="F15" s="24"/>
      <c r="G15" s="24"/>
      <c r="H15" s="25">
        <v>0</v>
      </c>
    </row>
    <row r="16" spans="1:8" s="8" customFormat="1">
      <c r="A16" s="219">
        <v>4</v>
      </c>
      <c r="B16" s="274" t="s">
        <v>318</v>
      </c>
      <c r="C16" s="24">
        <v>391486760.13999999</v>
      </c>
      <c r="D16" s="24">
        <v>664588564.17000008</v>
      </c>
      <c r="E16" s="221">
        <v>1056075324.3100001</v>
      </c>
      <c r="F16" s="24">
        <v>376561039.43000001</v>
      </c>
      <c r="G16" s="24">
        <v>675372352.47000003</v>
      </c>
      <c r="H16" s="25">
        <v>1051933391.9000001</v>
      </c>
    </row>
    <row r="17" spans="1:8" s="8" customFormat="1">
      <c r="A17" s="219">
        <v>4.0999999999999996</v>
      </c>
      <c r="B17" s="271" t="s">
        <v>309</v>
      </c>
      <c r="C17" s="24">
        <v>334417946.23000002</v>
      </c>
      <c r="D17" s="24">
        <v>600660982.15999997</v>
      </c>
      <c r="E17" s="221">
        <v>935078928.38999999</v>
      </c>
      <c r="F17" s="24">
        <v>315467238.06</v>
      </c>
      <c r="G17" s="24">
        <v>585532013.94000006</v>
      </c>
      <c r="H17" s="25">
        <v>900999252</v>
      </c>
    </row>
    <row r="18" spans="1:8" s="8" customFormat="1">
      <c r="A18" s="219">
        <v>4.2</v>
      </c>
      <c r="B18" s="271" t="s">
        <v>303</v>
      </c>
      <c r="C18" s="24">
        <v>57068813.909999996</v>
      </c>
      <c r="D18" s="24">
        <v>63927582.01000005</v>
      </c>
      <c r="E18" s="221">
        <v>120996395.92000005</v>
      </c>
      <c r="F18" s="24">
        <v>61093801.370000005</v>
      </c>
      <c r="G18" s="24">
        <v>89840338.530000031</v>
      </c>
      <c r="H18" s="25">
        <v>150934139.90000004</v>
      </c>
    </row>
    <row r="19" spans="1:8" s="8" customFormat="1">
      <c r="A19" s="219">
        <v>5</v>
      </c>
      <c r="B19" s="223" t="s">
        <v>317</v>
      </c>
      <c r="C19" s="24">
        <v>368145942.83000004</v>
      </c>
      <c r="D19" s="24">
        <v>1054577199.0200001</v>
      </c>
      <c r="E19" s="221">
        <v>1422723141.8500001</v>
      </c>
      <c r="F19" s="24">
        <v>368251770.42000002</v>
      </c>
      <c r="G19" s="24">
        <v>962951437.87</v>
      </c>
      <c r="H19" s="25">
        <v>1331203208.29</v>
      </c>
    </row>
    <row r="20" spans="1:8" s="8" customFormat="1">
      <c r="A20" s="219">
        <v>5.0999999999999996</v>
      </c>
      <c r="B20" s="272" t="s">
        <v>292</v>
      </c>
      <c r="C20" s="24">
        <v>11020456.74</v>
      </c>
      <c r="D20" s="24">
        <v>2852793.57</v>
      </c>
      <c r="E20" s="221">
        <v>13873250.310000001</v>
      </c>
      <c r="F20" s="24">
        <v>9130955.9199999999</v>
      </c>
      <c r="G20" s="24">
        <v>3042128.56</v>
      </c>
      <c r="H20" s="25">
        <v>12173084.48</v>
      </c>
    </row>
    <row r="21" spans="1:8" s="8" customFormat="1">
      <c r="A21" s="219">
        <v>5.2</v>
      </c>
      <c r="B21" s="272" t="s">
        <v>291</v>
      </c>
      <c r="C21" s="24">
        <v>0</v>
      </c>
      <c r="D21" s="24">
        <v>0</v>
      </c>
      <c r="E21" s="221">
        <v>0</v>
      </c>
      <c r="F21" s="24">
        <v>0</v>
      </c>
      <c r="G21" s="24">
        <v>0</v>
      </c>
      <c r="H21" s="25">
        <v>0</v>
      </c>
    </row>
    <row r="22" spans="1:8" s="8" customFormat="1">
      <c r="A22" s="219">
        <v>5.3</v>
      </c>
      <c r="B22" s="272" t="s">
        <v>290</v>
      </c>
      <c r="C22" s="24">
        <v>314391102.42000002</v>
      </c>
      <c r="D22" s="24">
        <v>993685417.10000002</v>
      </c>
      <c r="E22" s="221">
        <v>1308076519.52</v>
      </c>
      <c r="F22" s="24">
        <v>320926770</v>
      </c>
      <c r="G22" s="24">
        <v>897354559.88999999</v>
      </c>
      <c r="H22" s="25">
        <v>1218281329.8899999</v>
      </c>
    </row>
    <row r="23" spans="1:8" s="8" customFormat="1">
      <c r="A23" s="219" t="s">
        <v>15</v>
      </c>
      <c r="B23" s="224" t="s">
        <v>75</v>
      </c>
      <c r="C23" s="24">
        <v>73538308.439999998</v>
      </c>
      <c r="D23" s="24">
        <v>226993409.72999999</v>
      </c>
      <c r="E23" s="221">
        <v>300531718.16999996</v>
      </c>
      <c r="F23" s="24">
        <v>93464321.390000001</v>
      </c>
      <c r="G23" s="24">
        <v>239660440.68000001</v>
      </c>
      <c r="H23" s="25">
        <v>333124762.06999999</v>
      </c>
    </row>
    <row r="24" spans="1:8" s="8" customFormat="1">
      <c r="A24" s="219" t="s">
        <v>16</v>
      </c>
      <c r="B24" s="224" t="s">
        <v>76</v>
      </c>
      <c r="C24" s="24">
        <v>75565506.810000002</v>
      </c>
      <c r="D24" s="24">
        <v>466834647.99000001</v>
      </c>
      <c r="E24" s="221">
        <v>542400154.79999995</v>
      </c>
      <c r="F24" s="24">
        <v>63704261.020000003</v>
      </c>
      <c r="G24" s="24">
        <v>333474761.06999999</v>
      </c>
      <c r="H24" s="25">
        <v>397179022.08999997</v>
      </c>
    </row>
    <row r="25" spans="1:8" s="8" customFormat="1">
      <c r="A25" s="219" t="s">
        <v>17</v>
      </c>
      <c r="B25" s="224" t="s">
        <v>77</v>
      </c>
      <c r="C25" s="24">
        <v>0</v>
      </c>
      <c r="D25" s="24">
        <v>0</v>
      </c>
      <c r="E25" s="221">
        <v>0</v>
      </c>
      <c r="F25" s="24">
        <v>0</v>
      </c>
      <c r="G25" s="24">
        <v>0</v>
      </c>
      <c r="H25" s="25">
        <v>0</v>
      </c>
    </row>
    <row r="26" spans="1:8" s="8" customFormat="1">
      <c r="A26" s="219" t="s">
        <v>18</v>
      </c>
      <c r="B26" s="224" t="s">
        <v>78</v>
      </c>
      <c r="C26" s="24">
        <v>62707042.049999997</v>
      </c>
      <c r="D26" s="24">
        <v>115996968.84</v>
      </c>
      <c r="E26" s="221">
        <v>178704010.88999999</v>
      </c>
      <c r="F26" s="24">
        <v>81388279.840000004</v>
      </c>
      <c r="G26" s="24">
        <v>140567416.38</v>
      </c>
      <c r="H26" s="25">
        <v>221955696.22</v>
      </c>
    </row>
    <row r="27" spans="1:8" s="8" customFormat="1">
      <c r="A27" s="219" t="s">
        <v>19</v>
      </c>
      <c r="B27" s="224" t="s">
        <v>79</v>
      </c>
      <c r="C27" s="24">
        <v>102580245.12</v>
      </c>
      <c r="D27" s="24">
        <v>183860390.53999999</v>
      </c>
      <c r="E27" s="221">
        <v>286440635.65999997</v>
      </c>
      <c r="F27" s="24">
        <v>82369907.75</v>
      </c>
      <c r="G27" s="24">
        <v>183651941.75999999</v>
      </c>
      <c r="H27" s="25">
        <v>266021849.50999999</v>
      </c>
    </row>
    <row r="28" spans="1:8" s="8" customFormat="1">
      <c r="A28" s="219">
        <v>5.4</v>
      </c>
      <c r="B28" s="272" t="s">
        <v>293</v>
      </c>
      <c r="C28" s="24">
        <v>38244565.350000001</v>
      </c>
      <c r="D28" s="24">
        <v>52711926.18</v>
      </c>
      <c r="E28" s="221">
        <v>90956491.530000001</v>
      </c>
      <c r="F28" s="24">
        <v>33652594</v>
      </c>
      <c r="G28" s="24">
        <v>55869923.810000002</v>
      </c>
      <c r="H28" s="25">
        <v>89522517.810000002</v>
      </c>
    </row>
    <row r="29" spans="1:8" s="8" customFormat="1">
      <c r="A29" s="219">
        <v>5.5</v>
      </c>
      <c r="B29" s="272" t="s">
        <v>294</v>
      </c>
      <c r="C29" s="24">
        <v>4489818.3099999996</v>
      </c>
      <c r="D29" s="24">
        <v>5327062.09</v>
      </c>
      <c r="E29" s="221">
        <v>9816880.3999999985</v>
      </c>
      <c r="F29" s="24">
        <v>4541450.47</v>
      </c>
      <c r="G29" s="24">
        <v>5755983</v>
      </c>
      <c r="H29" s="25">
        <v>10297433.469999999</v>
      </c>
    </row>
    <row r="30" spans="1:8" s="8" customFormat="1">
      <c r="A30" s="219">
        <v>5.6</v>
      </c>
      <c r="B30" s="272" t="s">
        <v>295</v>
      </c>
      <c r="C30" s="24">
        <v>0</v>
      </c>
      <c r="D30" s="24">
        <v>0</v>
      </c>
      <c r="E30" s="221">
        <v>0</v>
      </c>
      <c r="F30" s="24">
        <v>0</v>
      </c>
      <c r="G30" s="24">
        <v>928842.51</v>
      </c>
      <c r="H30" s="25">
        <v>928842.51</v>
      </c>
    </row>
    <row r="31" spans="1:8" s="8" customFormat="1">
      <c r="A31" s="219">
        <v>5.7</v>
      </c>
      <c r="B31" s="272" t="s">
        <v>79</v>
      </c>
      <c r="C31" s="24">
        <v>0.01</v>
      </c>
      <c r="D31" s="24">
        <v>0.08</v>
      </c>
      <c r="E31" s="221">
        <v>0.09</v>
      </c>
      <c r="F31" s="24">
        <v>0.03</v>
      </c>
      <c r="G31" s="24">
        <v>0.1</v>
      </c>
      <c r="H31" s="25">
        <v>0.13</v>
      </c>
    </row>
    <row r="32" spans="1:8" s="8" customFormat="1">
      <c r="A32" s="219">
        <v>6</v>
      </c>
      <c r="B32" s="223" t="s">
        <v>323</v>
      </c>
      <c r="C32" s="24">
        <v>0</v>
      </c>
      <c r="D32" s="24">
        <v>56793325.936299995</v>
      </c>
      <c r="E32" s="221">
        <v>56793325.936299995</v>
      </c>
      <c r="F32" s="24">
        <v>0</v>
      </c>
      <c r="G32" s="24">
        <v>207051045.27990001</v>
      </c>
      <c r="H32" s="25">
        <v>207051045.27990001</v>
      </c>
    </row>
    <row r="33" spans="1:8" s="8" customFormat="1">
      <c r="A33" s="219">
        <v>6.1</v>
      </c>
      <c r="B33" s="273" t="s">
        <v>313</v>
      </c>
      <c r="C33" s="24"/>
      <c r="D33" s="24">
        <v>28352000</v>
      </c>
      <c r="E33" s="221">
        <v>28352000</v>
      </c>
      <c r="F33" s="24"/>
      <c r="G33" s="24">
        <v>104613800</v>
      </c>
      <c r="H33" s="25">
        <v>104613800</v>
      </c>
    </row>
    <row r="34" spans="1:8" s="8" customFormat="1">
      <c r="A34" s="219">
        <v>6.2</v>
      </c>
      <c r="B34" s="273" t="s">
        <v>314</v>
      </c>
      <c r="C34" s="24"/>
      <c r="D34" s="24">
        <v>28441325.936299998</v>
      </c>
      <c r="E34" s="221">
        <v>28441325.936299998</v>
      </c>
      <c r="F34" s="24"/>
      <c r="G34" s="24">
        <v>102437245.2799</v>
      </c>
      <c r="H34" s="25">
        <v>102437245.2799</v>
      </c>
    </row>
    <row r="35" spans="1:8" s="8" customFormat="1">
      <c r="A35" s="219">
        <v>6.3</v>
      </c>
      <c r="B35" s="273" t="s">
        <v>310</v>
      </c>
      <c r="C35" s="24"/>
      <c r="D35" s="24"/>
      <c r="E35" s="221">
        <v>0</v>
      </c>
      <c r="F35" s="24"/>
      <c r="G35" s="24"/>
      <c r="H35" s="25">
        <v>0</v>
      </c>
    </row>
    <row r="36" spans="1:8" s="8" customFormat="1">
      <c r="A36" s="219">
        <v>6.4</v>
      </c>
      <c r="B36" s="273" t="s">
        <v>311</v>
      </c>
      <c r="C36" s="24"/>
      <c r="D36" s="24"/>
      <c r="E36" s="221">
        <v>0</v>
      </c>
      <c r="F36" s="24"/>
      <c r="G36" s="24"/>
      <c r="H36" s="25">
        <v>0</v>
      </c>
    </row>
    <row r="37" spans="1:8" s="8" customFormat="1">
      <c r="A37" s="219">
        <v>6.5</v>
      </c>
      <c r="B37" s="273" t="s">
        <v>312</v>
      </c>
      <c r="C37" s="24"/>
      <c r="D37" s="24"/>
      <c r="E37" s="221">
        <v>0</v>
      </c>
      <c r="F37" s="24"/>
      <c r="G37" s="24"/>
      <c r="H37" s="25">
        <v>0</v>
      </c>
    </row>
    <row r="38" spans="1:8" s="8" customFormat="1">
      <c r="A38" s="219">
        <v>6.6</v>
      </c>
      <c r="B38" s="273" t="s">
        <v>315</v>
      </c>
      <c r="C38" s="24"/>
      <c r="D38" s="24"/>
      <c r="E38" s="221">
        <v>0</v>
      </c>
      <c r="F38" s="24"/>
      <c r="G38" s="24"/>
      <c r="H38" s="25">
        <v>0</v>
      </c>
    </row>
    <row r="39" spans="1:8" s="8" customFormat="1">
      <c r="A39" s="219">
        <v>6.7</v>
      </c>
      <c r="B39" s="273" t="s">
        <v>316</v>
      </c>
      <c r="C39" s="24"/>
      <c r="D39" s="24"/>
      <c r="E39" s="221">
        <v>0</v>
      </c>
      <c r="F39" s="24"/>
      <c r="G39" s="24"/>
      <c r="H39" s="25">
        <v>0</v>
      </c>
    </row>
    <row r="40" spans="1:8" s="8" customFormat="1">
      <c r="A40" s="219">
        <v>7</v>
      </c>
      <c r="B40" s="223" t="s">
        <v>319</v>
      </c>
      <c r="C40" s="24"/>
      <c r="D40" s="24"/>
      <c r="E40" s="221">
        <v>0</v>
      </c>
      <c r="F40" s="24"/>
      <c r="G40" s="24"/>
      <c r="H40" s="25">
        <v>0</v>
      </c>
    </row>
    <row r="41" spans="1:8" s="8" customFormat="1">
      <c r="A41" s="219">
        <v>7.1</v>
      </c>
      <c r="B41" s="222" t="s">
        <v>320</v>
      </c>
      <c r="C41" s="24">
        <v>870403.83</v>
      </c>
      <c r="D41" s="24">
        <v>725785.58860000002</v>
      </c>
      <c r="E41" s="221">
        <v>1596189.4186</v>
      </c>
      <c r="F41" s="24">
        <v>21674.629999999997</v>
      </c>
      <c r="G41" s="24">
        <v>4397153.6227000002</v>
      </c>
      <c r="H41" s="25">
        <v>4418828.2527000001</v>
      </c>
    </row>
    <row r="42" spans="1:8" s="8" customFormat="1" ht="25.5">
      <c r="A42" s="219">
        <v>7.2</v>
      </c>
      <c r="B42" s="222" t="s">
        <v>321</v>
      </c>
      <c r="C42" s="24">
        <v>321028.04000000004</v>
      </c>
      <c r="D42" s="24">
        <v>113723.5658</v>
      </c>
      <c r="E42" s="221">
        <v>434751.60580000002</v>
      </c>
      <c r="F42" s="24">
        <v>418358.27</v>
      </c>
      <c r="G42" s="24">
        <v>559067.81219999993</v>
      </c>
      <c r="H42" s="25">
        <v>977426.08219999995</v>
      </c>
    </row>
    <row r="43" spans="1:8" s="8" customFormat="1" ht="25.5">
      <c r="A43" s="219">
        <v>7.3</v>
      </c>
      <c r="B43" s="222" t="s">
        <v>324</v>
      </c>
      <c r="C43" s="24">
        <v>5090901.5499999952</v>
      </c>
      <c r="D43" s="24">
        <v>16583852.1039</v>
      </c>
      <c r="E43" s="221">
        <v>21674753.653899997</v>
      </c>
      <c r="F43" s="24">
        <v>4612455.479999993</v>
      </c>
      <c r="G43" s="24">
        <v>27584759.481299989</v>
      </c>
      <c r="H43" s="25">
        <v>32197214.961299982</v>
      </c>
    </row>
    <row r="44" spans="1:8" s="8" customFormat="1" ht="25.5">
      <c r="A44" s="219">
        <v>7.4</v>
      </c>
      <c r="B44" s="222" t="s">
        <v>325</v>
      </c>
      <c r="C44" s="24">
        <v>2335454.1400000006</v>
      </c>
      <c r="D44" s="24">
        <v>6421264.8541000001</v>
      </c>
      <c r="E44" s="221">
        <v>8756718.9941000007</v>
      </c>
      <c r="F44" s="24">
        <v>2306815.8400000045</v>
      </c>
      <c r="G44" s="24">
        <v>9137173.361899998</v>
      </c>
      <c r="H44" s="25">
        <v>11443989.201900002</v>
      </c>
    </row>
    <row r="45" spans="1:8" s="8" customFormat="1">
      <c r="A45" s="219">
        <v>8</v>
      </c>
      <c r="B45" s="223" t="s">
        <v>302</v>
      </c>
      <c r="C45" s="24">
        <v>5249.6447040000003</v>
      </c>
      <c r="D45" s="24">
        <v>230419.60527999996</v>
      </c>
      <c r="E45" s="221">
        <v>235669.24998399997</v>
      </c>
      <c r="F45" s="24">
        <v>5507.4671099999996</v>
      </c>
      <c r="G45" s="24">
        <v>255462.46271999995</v>
      </c>
      <c r="H45" s="25">
        <v>260969.92982999995</v>
      </c>
    </row>
    <row r="46" spans="1:8" s="8" customFormat="1">
      <c r="A46" s="219">
        <v>8.1</v>
      </c>
      <c r="B46" s="271" t="s">
        <v>326</v>
      </c>
      <c r="C46" s="24"/>
      <c r="D46" s="24"/>
      <c r="E46" s="221">
        <v>0</v>
      </c>
      <c r="F46" s="24"/>
      <c r="G46" s="24"/>
      <c r="H46" s="25">
        <v>0</v>
      </c>
    </row>
    <row r="47" spans="1:8" s="8" customFormat="1">
      <c r="A47" s="219">
        <v>8.1999999999999993</v>
      </c>
      <c r="B47" s="271" t="s">
        <v>327</v>
      </c>
      <c r="C47" s="24">
        <v>5249.6447040000003</v>
      </c>
      <c r="D47" s="24">
        <v>230419.60527999996</v>
      </c>
      <c r="E47" s="221">
        <v>235669.24998399997</v>
      </c>
      <c r="F47" s="24">
        <v>5507.4671099999996</v>
      </c>
      <c r="G47" s="24">
        <v>255462.46271999995</v>
      </c>
      <c r="H47" s="25">
        <v>260969.92982999995</v>
      </c>
    </row>
    <row r="48" spans="1:8" s="8" customFormat="1">
      <c r="A48" s="219">
        <v>8.3000000000000007</v>
      </c>
      <c r="B48" s="271" t="s">
        <v>328</v>
      </c>
      <c r="C48" s="24"/>
      <c r="D48" s="24"/>
      <c r="E48" s="221">
        <v>0</v>
      </c>
      <c r="F48" s="24"/>
      <c r="G48" s="24"/>
      <c r="H48" s="25">
        <v>0</v>
      </c>
    </row>
    <row r="49" spans="1:8" s="8" customFormat="1">
      <c r="A49" s="219">
        <v>8.4</v>
      </c>
      <c r="B49" s="271" t="s">
        <v>329</v>
      </c>
      <c r="C49" s="24"/>
      <c r="D49" s="24"/>
      <c r="E49" s="221">
        <v>0</v>
      </c>
      <c r="F49" s="24"/>
      <c r="G49" s="24"/>
      <c r="H49" s="25">
        <v>0</v>
      </c>
    </row>
    <row r="50" spans="1:8" s="8" customFormat="1">
      <c r="A50" s="219">
        <v>8.5</v>
      </c>
      <c r="B50" s="271" t="s">
        <v>330</v>
      </c>
      <c r="C50" s="24"/>
      <c r="D50" s="24"/>
      <c r="E50" s="221">
        <v>0</v>
      </c>
      <c r="F50" s="24"/>
      <c r="G50" s="24"/>
      <c r="H50" s="25">
        <v>0</v>
      </c>
    </row>
    <row r="51" spans="1:8" s="8" customFormat="1">
      <c r="A51" s="219">
        <v>8.6</v>
      </c>
      <c r="B51" s="271" t="s">
        <v>331</v>
      </c>
      <c r="C51" s="24"/>
      <c r="D51" s="24"/>
      <c r="E51" s="221">
        <v>0</v>
      </c>
      <c r="F51" s="24"/>
      <c r="G51" s="24"/>
      <c r="H51" s="25">
        <v>0</v>
      </c>
    </row>
    <row r="52" spans="1:8" s="8" customFormat="1">
      <c r="A52" s="219">
        <v>8.6999999999999993</v>
      </c>
      <c r="B52" s="271" t="s">
        <v>332</v>
      </c>
      <c r="C52" s="24"/>
      <c r="D52" s="24"/>
      <c r="E52" s="221">
        <v>0</v>
      </c>
      <c r="F52" s="24"/>
      <c r="G52" s="24"/>
      <c r="H52" s="25">
        <v>0</v>
      </c>
    </row>
    <row r="53" spans="1:8" s="8" customFormat="1" ht="15" thickBot="1">
      <c r="A53" s="225">
        <v>9</v>
      </c>
      <c r="B53" s="226" t="s">
        <v>322</v>
      </c>
      <c r="C53" s="227"/>
      <c r="D53" s="227"/>
      <c r="E53" s="228">
        <v>0</v>
      </c>
      <c r="F53" s="227"/>
      <c r="G53" s="227"/>
      <c r="H53" s="36">
        <v>0</v>
      </c>
    </row>
  </sheetData>
  <mergeCells count="4">
    <mergeCell ref="A5:A6"/>
    <mergeCell ref="B5:B6"/>
    <mergeCell ref="C5:E5"/>
    <mergeCell ref="F5:H5"/>
  </mergeCells>
  <pageMargins left="0.25" right="0.25" top="0.75" bottom="0.75" header="0.3" footer="0.3"/>
  <pageSetup paperSize="9" scale="62"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23" sqref="B23"/>
    </sheetView>
  </sheetViews>
  <sheetFormatPr defaultColWidth="9.140625" defaultRowHeight="12.75"/>
  <cols>
    <col min="1" max="1" width="9.5703125" style="4" bestFit="1" customWidth="1"/>
    <col min="2" max="2" width="93.5703125" style="4" customWidth="1"/>
    <col min="3" max="4" width="10.7109375" style="4" customWidth="1"/>
    <col min="5" max="7" width="10.85546875" style="38" bestFit="1" customWidth="1"/>
    <col min="8" max="11" width="9.7109375" style="38" customWidth="1"/>
    <col min="12" max="16384" width="9.140625" style="38"/>
  </cols>
  <sheetData>
    <row r="1" spans="1:8">
      <c r="A1" s="2" t="s">
        <v>30</v>
      </c>
      <c r="B1" s="3" t="str">
        <f>'Info '!C2</f>
        <v>JSC ProCredit Bank</v>
      </c>
      <c r="C1" s="3"/>
    </row>
    <row r="2" spans="1:8">
      <c r="A2" s="2" t="s">
        <v>31</v>
      </c>
      <c r="B2" s="449">
        <f>'1. key ratios '!B2</f>
        <v>44834</v>
      </c>
      <c r="C2" s="6"/>
      <c r="D2" s="7"/>
      <c r="E2" s="60"/>
      <c r="F2" s="60"/>
      <c r="G2" s="60"/>
      <c r="H2" s="60"/>
    </row>
    <row r="3" spans="1:8">
      <c r="A3" s="2"/>
      <c r="B3" s="3"/>
      <c r="C3" s="6"/>
      <c r="D3" s="7"/>
      <c r="E3" s="60"/>
      <c r="F3" s="60"/>
      <c r="G3" s="60"/>
      <c r="H3" s="60"/>
    </row>
    <row r="4" spans="1:8" ht="15" customHeight="1" thickBot="1">
      <c r="A4" s="7" t="s">
        <v>197</v>
      </c>
      <c r="B4" s="162" t="s">
        <v>296</v>
      </c>
      <c r="C4" s="61" t="s">
        <v>73</v>
      </c>
    </row>
    <row r="5" spans="1:8" ht="15" customHeight="1">
      <c r="A5" s="256" t="s">
        <v>6</v>
      </c>
      <c r="B5" s="257"/>
      <c r="C5" s="447" t="str">
        <f>INT((MONTH($B$2))/3)&amp;"Q"&amp;"-"&amp;YEAR($B$2)</f>
        <v>3Q-2022</v>
      </c>
      <c r="D5" s="447" t="str">
        <f>IF(INT(MONTH($B$2))=3, "4"&amp;"Q"&amp;"-"&amp;YEAR($B$2)-1, IF(INT(MONTH($B$2))=6, "1"&amp;"Q"&amp;"-"&amp;YEAR($B$2), IF(INT(MONTH($B$2))=9, "2"&amp;"Q"&amp;"-"&amp;YEAR($B$2),IF(INT(MONTH($B$2))=12, "3"&amp;"Q"&amp;"-"&amp;YEAR($B$2), 0))))</f>
        <v>2Q-2022</v>
      </c>
      <c r="E5" s="447" t="str">
        <f>IF(INT(MONTH($B$2))=3, "3"&amp;"Q"&amp;"-"&amp;YEAR($B$2)-1, IF(INT(MONTH($B$2))=6, "4"&amp;"Q"&amp;"-"&amp;YEAR($B$2)-1, IF(INT(MONTH($B$2))=9, "1"&amp;"Q"&amp;"-"&amp;YEAR($B$2),IF(INT(MONTH($B$2))=12, "2"&amp;"Q"&amp;"-"&amp;YEAR($B$2), 0))))</f>
        <v>1Q-2022</v>
      </c>
      <c r="F5" s="447" t="str">
        <f>IF(INT(MONTH($B$2))=3, "2"&amp;"Q"&amp;"-"&amp;YEAR($B$2)-1, IF(INT(MONTH($B$2))=6, "3"&amp;"Q"&amp;"-"&amp;YEAR($B$2)-1, IF(INT(MONTH($B$2))=9, "4"&amp;"Q"&amp;"-"&amp;YEAR($B$2)-1,IF(INT(MONTH($B$2))=12, "1"&amp;"Q"&amp;"-"&amp;YEAR($B$2), 0))))</f>
        <v>4Q-2021</v>
      </c>
      <c r="G5" s="448" t="str">
        <f>IF(INT(MONTH($B$2))=3, "1"&amp;"Q"&amp;"-"&amp;YEAR($B$2)-1, IF(INT(MONTH($B$2))=6, "2"&amp;"Q"&amp;"-"&amp;YEAR($B$2)-1, IF(INT(MONTH($B$2))=9, "3"&amp;"Q"&amp;"-"&amp;YEAR($B$2)-1,IF(INT(MONTH($B$2))=12, "4"&amp;"Q"&amp;"-"&amp;YEAR($B$2)-1, 0))))</f>
        <v>3Q-2021</v>
      </c>
    </row>
    <row r="6" spans="1:8" ht="15" customHeight="1">
      <c r="A6" s="62">
        <v>1</v>
      </c>
      <c r="B6" s="368" t="s">
        <v>300</v>
      </c>
      <c r="C6" s="437">
        <v>1240422043.4636199</v>
      </c>
      <c r="D6" s="440">
        <v>1292821140.73876</v>
      </c>
      <c r="E6" s="370">
        <v>1362223609.6731048</v>
      </c>
      <c r="F6" s="437">
        <v>1374603345.26895</v>
      </c>
      <c r="G6" s="443">
        <v>1369784060.2797654</v>
      </c>
    </row>
    <row r="7" spans="1:8" ht="15" customHeight="1">
      <c r="A7" s="62">
        <v>1.1000000000000001</v>
      </c>
      <c r="B7" s="368" t="s">
        <v>479</v>
      </c>
      <c r="C7" s="438">
        <v>1170582821.27705</v>
      </c>
      <c r="D7" s="441">
        <v>1216596552.8016601</v>
      </c>
      <c r="E7" s="438">
        <v>1282067198.3923848</v>
      </c>
      <c r="F7" s="438">
        <v>1287126252.83213</v>
      </c>
      <c r="G7" s="444">
        <v>1292915831.1421752</v>
      </c>
    </row>
    <row r="8" spans="1:8">
      <c r="A8" s="62" t="s">
        <v>14</v>
      </c>
      <c r="B8" s="368" t="s">
        <v>196</v>
      </c>
      <c r="C8" s="438"/>
      <c r="D8" s="441"/>
      <c r="E8" s="438"/>
      <c r="F8" s="438"/>
      <c r="G8" s="444"/>
    </row>
    <row r="9" spans="1:8" ht="15" customHeight="1">
      <c r="A9" s="62">
        <v>1.2</v>
      </c>
      <c r="B9" s="369" t="s">
        <v>195</v>
      </c>
      <c r="C9" s="438">
        <v>69725814.186570004</v>
      </c>
      <c r="D9" s="441">
        <v>76033623.657099992</v>
      </c>
      <c r="E9" s="438">
        <v>80032359.280719995</v>
      </c>
      <c r="F9" s="438">
        <v>87130161.236819997</v>
      </c>
      <c r="G9" s="444">
        <v>76449773.937590003</v>
      </c>
    </row>
    <row r="10" spans="1:8" ht="15" customHeight="1">
      <c r="A10" s="62">
        <v>1.3</v>
      </c>
      <c r="B10" s="368" t="s">
        <v>28</v>
      </c>
      <c r="C10" s="439">
        <v>113408</v>
      </c>
      <c r="D10" s="441">
        <v>190964.28000000003</v>
      </c>
      <c r="E10" s="439">
        <v>124052</v>
      </c>
      <c r="F10" s="438">
        <v>346931.20000000001</v>
      </c>
      <c r="G10" s="445">
        <v>418455.2</v>
      </c>
    </row>
    <row r="11" spans="1:8" ht="15" customHeight="1">
      <c r="A11" s="62">
        <v>2</v>
      </c>
      <c r="B11" s="368" t="s">
        <v>297</v>
      </c>
      <c r="C11" s="438">
        <v>17005977.132631637</v>
      </c>
      <c r="D11" s="441">
        <v>14503769.350435397</v>
      </c>
      <c r="E11" s="438">
        <v>19236456.491852891</v>
      </c>
      <c r="F11" s="438">
        <v>21315246.618997857</v>
      </c>
      <c r="G11" s="444">
        <v>23792543.560081769</v>
      </c>
    </row>
    <row r="12" spans="1:8" ht="15" customHeight="1">
      <c r="A12" s="62">
        <v>3</v>
      </c>
      <c r="B12" s="368" t="s">
        <v>298</v>
      </c>
      <c r="C12" s="439">
        <v>151987467.09</v>
      </c>
      <c r="D12" s="441">
        <v>151987467.09</v>
      </c>
      <c r="E12" s="439">
        <v>151987467.09</v>
      </c>
      <c r="F12" s="438">
        <v>151987467.09</v>
      </c>
      <c r="G12" s="445">
        <v>138947233.10443747</v>
      </c>
    </row>
    <row r="13" spans="1:8" ht="15" customHeight="1" thickBot="1">
      <c r="A13" s="64">
        <v>4</v>
      </c>
      <c r="B13" s="65" t="s">
        <v>299</v>
      </c>
      <c r="C13" s="371">
        <v>1409415487.6862514</v>
      </c>
      <c r="D13" s="442">
        <v>1459312377.1791954</v>
      </c>
      <c r="E13" s="372">
        <v>1533447533.2549577</v>
      </c>
      <c r="F13" s="371">
        <v>1547906058.9779477</v>
      </c>
      <c r="G13" s="446">
        <v>1532523836.9442844</v>
      </c>
    </row>
    <row r="14" spans="1:8">
      <c r="B14" s="68"/>
    </row>
    <row r="15" spans="1:8">
      <c r="B15" s="69"/>
    </row>
    <row r="16" spans="1:8">
      <c r="B16" s="69"/>
    </row>
    <row r="17" spans="1:4" ht="11.25">
      <c r="A17" s="38"/>
      <c r="B17" s="38"/>
      <c r="C17" s="38"/>
      <c r="D17" s="38"/>
    </row>
    <row r="18" spans="1:4" ht="11.25">
      <c r="A18" s="38"/>
      <c r="B18" s="38"/>
      <c r="C18" s="38"/>
      <c r="D18" s="38"/>
    </row>
    <row r="19" spans="1:4" ht="11.25">
      <c r="A19" s="38"/>
      <c r="B19" s="38"/>
      <c r="C19" s="38"/>
      <c r="D19" s="38"/>
    </row>
    <row r="20" spans="1:4" ht="11.25">
      <c r="A20" s="38"/>
      <c r="B20" s="38"/>
      <c r="C20" s="38"/>
      <c r="D20" s="38"/>
    </row>
    <row r="21" spans="1:4" ht="11.25">
      <c r="A21" s="38"/>
      <c r="B21" s="38"/>
      <c r="C21" s="38"/>
      <c r="D21" s="38"/>
    </row>
    <row r="22" spans="1:4" ht="11.25">
      <c r="A22" s="38"/>
      <c r="B22" s="38"/>
      <c r="C22" s="38"/>
      <c r="D22" s="38"/>
    </row>
    <row r="23" spans="1:4" ht="11.25">
      <c r="A23" s="38"/>
      <c r="B23" s="38"/>
      <c r="C23" s="38"/>
      <c r="D23" s="38"/>
    </row>
    <row r="24" spans="1:4" ht="11.25">
      <c r="A24" s="38"/>
      <c r="B24" s="38"/>
      <c r="C24" s="38"/>
      <c r="D24" s="38"/>
    </row>
    <row r="25" spans="1:4" ht="11.25">
      <c r="A25" s="38"/>
      <c r="B25" s="38"/>
      <c r="C25" s="38"/>
      <c r="D25" s="38"/>
    </row>
    <row r="26" spans="1:4" ht="11.25">
      <c r="A26" s="38"/>
      <c r="B26" s="38"/>
      <c r="C26" s="38"/>
      <c r="D26" s="38"/>
    </row>
    <row r="27" spans="1:4" ht="11.25">
      <c r="A27" s="38"/>
      <c r="B27" s="38"/>
      <c r="C27" s="38"/>
      <c r="D27" s="38"/>
    </row>
    <row r="28" spans="1:4" ht="11.25">
      <c r="A28" s="38"/>
      <c r="B28" s="38"/>
      <c r="C28" s="38"/>
      <c r="D28" s="38"/>
    </row>
    <row r="29" spans="1:4" ht="11.25">
      <c r="A29" s="38"/>
      <c r="B29" s="38"/>
      <c r="C29" s="38"/>
      <c r="D29" s="38"/>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4" topLeftCell="B23" activePane="bottomRight" state="frozen"/>
      <selection activeCell="B3" sqref="B3"/>
      <selection pane="topRight" activeCell="B3" sqref="B3"/>
      <selection pane="bottomLeft" activeCell="B3" sqref="B3"/>
      <selection pane="bottomRight" activeCell="I26" sqref="I26"/>
    </sheetView>
  </sheetViews>
  <sheetFormatPr defaultColWidth="9.140625" defaultRowHeight="14.25"/>
  <cols>
    <col min="1" max="1" width="9.5703125" style="4" bestFit="1" customWidth="1"/>
    <col min="2" max="2" width="65.5703125" style="4" customWidth="1"/>
    <col min="3" max="3" width="48.42578125" style="4" bestFit="1" customWidth="1"/>
    <col min="4" max="16384" width="9.140625" style="5"/>
  </cols>
  <sheetData>
    <row r="1" spans="1:8">
      <c r="A1" s="2" t="s">
        <v>30</v>
      </c>
      <c r="B1" s="3" t="str">
        <f>'Info '!C2</f>
        <v>JSC ProCredit Bank</v>
      </c>
    </row>
    <row r="2" spans="1:8">
      <c r="A2" s="2" t="s">
        <v>31</v>
      </c>
      <c r="B2" s="449">
        <f>'1. key ratios '!B2</f>
        <v>44834</v>
      </c>
    </row>
    <row r="4" spans="1:8" ht="27.95" customHeight="1" thickBot="1">
      <c r="A4" s="70" t="s">
        <v>80</v>
      </c>
      <c r="B4" s="71" t="s">
        <v>266</v>
      </c>
      <c r="C4" s="72"/>
    </row>
    <row r="5" spans="1:8">
      <c r="A5" s="73"/>
      <c r="B5" s="431" t="s">
        <v>81</v>
      </c>
      <c r="C5" s="432" t="s">
        <v>491</v>
      </c>
    </row>
    <row r="6" spans="1:8">
      <c r="A6" s="74">
        <v>1</v>
      </c>
      <c r="B6" s="75" t="s">
        <v>737</v>
      </c>
      <c r="C6" s="76" t="s">
        <v>738</v>
      </c>
    </row>
    <row r="7" spans="1:8">
      <c r="A7" s="74">
        <v>2</v>
      </c>
      <c r="B7" s="75" t="s">
        <v>739</v>
      </c>
      <c r="C7" s="76" t="s">
        <v>740</v>
      </c>
    </row>
    <row r="8" spans="1:8">
      <c r="A8" s="74">
        <v>3</v>
      </c>
      <c r="B8" s="75" t="s">
        <v>742</v>
      </c>
      <c r="C8" s="76" t="s">
        <v>741</v>
      </c>
    </row>
    <row r="9" spans="1:8">
      <c r="A9" s="74">
        <v>4</v>
      </c>
      <c r="B9" s="75" t="s">
        <v>743</v>
      </c>
      <c r="C9" s="76" t="s">
        <v>740</v>
      </c>
    </row>
    <row r="10" spans="1:8">
      <c r="A10" s="74">
        <v>5</v>
      </c>
      <c r="B10" s="75" t="s">
        <v>744</v>
      </c>
      <c r="C10" s="76" t="s">
        <v>741</v>
      </c>
    </row>
    <row r="11" spans="1:8">
      <c r="A11" s="74">
        <v>6</v>
      </c>
      <c r="B11" s="75"/>
      <c r="C11" s="76"/>
    </row>
    <row r="12" spans="1:8">
      <c r="A12" s="74">
        <v>7</v>
      </c>
      <c r="B12" s="75"/>
      <c r="C12" s="76"/>
      <c r="H12" s="77"/>
    </row>
    <row r="13" spans="1:8">
      <c r="A13" s="74">
        <v>8</v>
      </c>
      <c r="B13" s="75"/>
      <c r="C13" s="76"/>
    </row>
    <row r="14" spans="1:8">
      <c r="A14" s="74">
        <v>9</v>
      </c>
      <c r="B14" s="75"/>
      <c r="C14" s="76"/>
    </row>
    <row r="15" spans="1:8">
      <c r="A15" s="74">
        <v>10</v>
      </c>
      <c r="B15" s="75"/>
      <c r="C15" s="76"/>
    </row>
    <row r="16" spans="1:8">
      <c r="A16" s="74"/>
      <c r="B16" s="433"/>
      <c r="C16" s="434"/>
    </row>
    <row r="17" spans="1:3">
      <c r="A17" s="74"/>
      <c r="B17" s="435" t="s">
        <v>82</v>
      </c>
      <c r="C17" s="436" t="s">
        <v>492</v>
      </c>
    </row>
    <row r="18" spans="1:3">
      <c r="A18" s="74">
        <v>1</v>
      </c>
      <c r="B18" s="75" t="s">
        <v>745</v>
      </c>
      <c r="C18" s="78" t="s">
        <v>746</v>
      </c>
    </row>
    <row r="19" spans="1:3">
      <c r="A19" s="74">
        <v>2</v>
      </c>
      <c r="B19" s="75" t="s">
        <v>747</v>
      </c>
      <c r="C19" s="78" t="s">
        <v>748</v>
      </c>
    </row>
    <row r="20" spans="1:3">
      <c r="A20" s="74">
        <v>3</v>
      </c>
      <c r="B20" s="75" t="s">
        <v>750</v>
      </c>
      <c r="C20" s="78" t="s">
        <v>749</v>
      </c>
    </row>
    <row r="21" spans="1:3">
      <c r="A21" s="74">
        <v>4</v>
      </c>
      <c r="B21" s="75"/>
      <c r="C21" s="78"/>
    </row>
    <row r="22" spans="1:3">
      <c r="A22" s="74">
        <v>5</v>
      </c>
      <c r="B22" s="75"/>
      <c r="C22" s="78"/>
    </row>
    <row r="23" spans="1:3">
      <c r="A23" s="74">
        <v>6</v>
      </c>
      <c r="B23" s="75"/>
      <c r="C23" s="78"/>
    </row>
    <row r="24" spans="1:3">
      <c r="A24" s="74">
        <v>7</v>
      </c>
      <c r="B24" s="75"/>
      <c r="C24" s="78"/>
    </row>
    <row r="25" spans="1:3">
      <c r="A25" s="74">
        <v>8</v>
      </c>
      <c r="B25" s="75"/>
      <c r="C25" s="78"/>
    </row>
    <row r="26" spans="1:3">
      <c r="A26" s="74">
        <v>9</v>
      </c>
      <c r="B26" s="75"/>
      <c r="C26" s="78"/>
    </row>
    <row r="27" spans="1:3" ht="15.75" customHeight="1">
      <c r="A27" s="74">
        <v>10</v>
      </c>
      <c r="B27" s="75"/>
      <c r="C27" s="79"/>
    </row>
    <row r="28" spans="1:3" ht="15.75" customHeight="1">
      <c r="A28" s="74"/>
      <c r="B28" s="75"/>
      <c r="C28" s="79"/>
    </row>
    <row r="29" spans="1:3" ht="30" customHeight="1">
      <c r="A29" s="74"/>
      <c r="B29" s="683" t="s">
        <v>83</v>
      </c>
      <c r="C29" s="684"/>
    </row>
    <row r="30" spans="1:3">
      <c r="A30" s="74">
        <v>1</v>
      </c>
      <c r="B30" s="560" t="s">
        <v>751</v>
      </c>
      <c r="C30" s="561">
        <v>1</v>
      </c>
    </row>
    <row r="31" spans="1:3" ht="15.75" customHeight="1">
      <c r="A31" s="74"/>
      <c r="B31" s="75"/>
      <c r="C31" s="76"/>
    </row>
    <row r="32" spans="1:3" ht="29.25" customHeight="1">
      <c r="A32" s="74"/>
      <c r="B32" s="683" t="s">
        <v>84</v>
      </c>
      <c r="C32" s="684"/>
    </row>
    <row r="33" spans="1:3">
      <c r="A33" s="74">
        <v>1</v>
      </c>
      <c r="B33" s="560" t="s">
        <v>752</v>
      </c>
      <c r="C33" s="562">
        <v>0.17</v>
      </c>
    </row>
    <row r="34" spans="1:3">
      <c r="A34" s="563">
        <v>2</v>
      </c>
      <c r="B34" s="564" t="s">
        <v>753</v>
      </c>
      <c r="C34" s="565">
        <v>0.13200000000000001</v>
      </c>
    </row>
    <row r="35" spans="1:3">
      <c r="A35" s="563">
        <v>3</v>
      </c>
      <c r="B35" s="564" t="s">
        <v>754</v>
      </c>
      <c r="C35" s="565">
        <v>0.125</v>
      </c>
    </row>
    <row r="36" spans="1:3">
      <c r="A36" s="563">
        <v>4</v>
      </c>
      <c r="B36" s="564" t="s">
        <v>755</v>
      </c>
      <c r="C36" s="565">
        <v>0.1</v>
      </c>
    </row>
    <row r="37" spans="1:3">
      <c r="A37" s="563">
        <v>5</v>
      </c>
      <c r="B37" s="564" t="s">
        <v>756</v>
      </c>
      <c r="C37" s="565">
        <v>8.5999999999999993E-2</v>
      </c>
    </row>
    <row r="38" spans="1:3">
      <c r="A38" s="563"/>
      <c r="B38" s="564"/>
      <c r="C38" s="566"/>
    </row>
    <row r="39" spans="1:3" ht="15" thickBot="1">
      <c r="A39" s="80"/>
      <c r="B39" s="81"/>
      <c r="C39" s="8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F26" sqref="F26"/>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05" t="s">
        <v>30</v>
      </c>
      <c r="B1" s="3" t="str">
        <f>'Info '!C2</f>
        <v>JSC ProCredit Bank</v>
      </c>
      <c r="C1" s="95"/>
      <c r="D1" s="95"/>
      <c r="E1" s="95"/>
      <c r="F1" s="8"/>
    </row>
    <row r="2" spans="1:7" s="83" customFormat="1" ht="15.75" customHeight="1">
      <c r="A2" s="305" t="s">
        <v>31</v>
      </c>
      <c r="B2" s="449">
        <f>'1. key ratios '!B2</f>
        <v>44834</v>
      </c>
    </row>
    <row r="3" spans="1:7" s="83" customFormat="1" ht="15.75" customHeight="1">
      <c r="A3" s="305"/>
    </row>
    <row r="4" spans="1:7" s="83" customFormat="1" ht="15.75" customHeight="1" thickBot="1">
      <c r="A4" s="306" t="s">
        <v>201</v>
      </c>
      <c r="B4" s="689" t="s">
        <v>346</v>
      </c>
      <c r="C4" s="690"/>
      <c r="D4" s="690"/>
      <c r="E4" s="690"/>
    </row>
    <row r="5" spans="1:7" s="87" customFormat="1" ht="17.45" customHeight="1">
      <c r="A5" s="236"/>
      <c r="B5" s="237"/>
      <c r="C5" s="85" t="s">
        <v>0</v>
      </c>
      <c r="D5" s="85" t="s">
        <v>1</v>
      </c>
      <c r="E5" s="86" t="s">
        <v>2</v>
      </c>
    </row>
    <row r="6" spans="1:7" s="8" customFormat="1" ht="14.45" customHeight="1">
      <c r="A6" s="307"/>
      <c r="B6" s="685" t="s">
        <v>353</v>
      </c>
      <c r="C6" s="685" t="s">
        <v>92</v>
      </c>
      <c r="D6" s="687" t="s">
        <v>200</v>
      </c>
      <c r="E6" s="688"/>
      <c r="G6" s="5"/>
    </row>
    <row r="7" spans="1:7" s="8" customFormat="1" ht="99.6" customHeight="1">
      <c r="A7" s="307"/>
      <c r="B7" s="686"/>
      <c r="C7" s="685"/>
      <c r="D7" s="345" t="s">
        <v>199</v>
      </c>
      <c r="E7" s="346" t="s">
        <v>354</v>
      </c>
      <c r="G7" s="5"/>
    </row>
    <row r="8" spans="1:7">
      <c r="A8" s="308">
        <v>1</v>
      </c>
      <c r="B8" s="347" t="s">
        <v>35</v>
      </c>
      <c r="C8" s="348">
        <v>37773036.25</v>
      </c>
      <c r="D8" s="348"/>
      <c r="E8" s="349">
        <v>37773036.25</v>
      </c>
      <c r="F8" s="8"/>
    </row>
    <row r="9" spans="1:7">
      <c r="A9" s="308">
        <v>2</v>
      </c>
      <c r="B9" s="347" t="s">
        <v>36</v>
      </c>
      <c r="C9" s="348">
        <v>251944704.23000002</v>
      </c>
      <c r="D9" s="348">
        <v>0</v>
      </c>
      <c r="E9" s="349">
        <v>251944704.23000002</v>
      </c>
      <c r="F9" s="8"/>
    </row>
    <row r="10" spans="1:7">
      <c r="A10" s="308">
        <v>3</v>
      </c>
      <c r="B10" s="347" t="s">
        <v>37</v>
      </c>
      <c r="C10" s="348">
        <v>118240560.19999999</v>
      </c>
      <c r="D10" s="348"/>
      <c r="E10" s="349">
        <v>118240560.19999999</v>
      </c>
      <c r="F10" s="8"/>
    </row>
    <row r="11" spans="1:7">
      <c r="A11" s="308">
        <v>4</v>
      </c>
      <c r="B11" s="347" t="s">
        <v>38</v>
      </c>
      <c r="C11" s="348">
        <v>0</v>
      </c>
      <c r="D11" s="348"/>
      <c r="E11" s="349"/>
      <c r="F11" s="8"/>
    </row>
    <row r="12" spans="1:7">
      <c r="A12" s="308">
        <v>5</v>
      </c>
      <c r="B12" s="347" t="s">
        <v>39</v>
      </c>
      <c r="C12" s="348">
        <v>84527806.770000011</v>
      </c>
      <c r="D12" s="348"/>
      <c r="E12" s="349">
        <v>84527806.770000011</v>
      </c>
      <c r="F12" s="8"/>
    </row>
    <row r="13" spans="1:7">
      <c r="A13" s="308">
        <v>6.1</v>
      </c>
      <c r="B13" s="350" t="s">
        <v>40</v>
      </c>
      <c r="C13" s="351">
        <v>1171948908.79</v>
      </c>
      <c r="D13" s="348"/>
      <c r="E13" s="349">
        <v>1171948908.79</v>
      </c>
      <c r="F13" s="8"/>
    </row>
    <row r="14" spans="1:7">
      <c r="A14" s="308">
        <v>6.2</v>
      </c>
      <c r="B14" s="352" t="s">
        <v>41</v>
      </c>
      <c r="C14" s="351">
        <v>-41223533.049999997</v>
      </c>
      <c r="D14" s="348"/>
      <c r="E14" s="349">
        <v>-41223533.049999997</v>
      </c>
      <c r="F14" s="8"/>
    </row>
    <row r="15" spans="1:7">
      <c r="A15" s="308">
        <v>6</v>
      </c>
      <c r="B15" s="347" t="s">
        <v>42</v>
      </c>
      <c r="C15" s="348">
        <v>1130725375.7399998</v>
      </c>
      <c r="D15" s="348"/>
      <c r="E15" s="349">
        <v>1130725375.74</v>
      </c>
      <c r="F15" s="8"/>
    </row>
    <row r="16" spans="1:7">
      <c r="A16" s="308">
        <v>7</v>
      </c>
      <c r="B16" s="347" t="s">
        <v>43</v>
      </c>
      <c r="C16" s="348">
        <v>4870386.7200000007</v>
      </c>
      <c r="D16" s="348"/>
      <c r="E16" s="349">
        <v>4870386.7200000007</v>
      </c>
      <c r="F16" s="8"/>
    </row>
    <row r="17" spans="1:7">
      <c r="A17" s="308">
        <v>8</v>
      </c>
      <c r="B17" s="347" t="s">
        <v>198</v>
      </c>
      <c r="C17" s="348">
        <v>173606.97</v>
      </c>
      <c r="D17" s="348"/>
      <c r="E17" s="349">
        <v>173606.97</v>
      </c>
      <c r="F17" s="309"/>
      <c r="G17" s="89"/>
    </row>
    <row r="18" spans="1:7">
      <c r="A18" s="308">
        <v>9</v>
      </c>
      <c r="B18" s="347" t="s">
        <v>44</v>
      </c>
      <c r="C18" s="348">
        <v>6343917.4799999995</v>
      </c>
      <c r="D18" s="348">
        <v>6194572.1799999997</v>
      </c>
      <c r="E18" s="349">
        <v>149345.29999999981</v>
      </c>
      <c r="F18" s="8"/>
      <c r="G18" s="89"/>
    </row>
    <row r="19" spans="1:7">
      <c r="A19" s="308">
        <v>10</v>
      </c>
      <c r="B19" s="347" t="s">
        <v>45</v>
      </c>
      <c r="C19" s="348">
        <v>47775830.109999999</v>
      </c>
      <c r="D19" s="348">
        <v>1380575.2600000002</v>
      </c>
      <c r="E19" s="349">
        <v>46395254.850000001</v>
      </c>
      <c r="F19" s="8"/>
      <c r="G19" s="89"/>
    </row>
    <row r="20" spans="1:7">
      <c r="A20" s="308">
        <v>11</v>
      </c>
      <c r="B20" s="347" t="s">
        <v>46</v>
      </c>
      <c r="C20" s="348">
        <v>23252611.089999996</v>
      </c>
      <c r="D20" s="348"/>
      <c r="E20" s="349">
        <v>23252611.089999996</v>
      </c>
      <c r="F20" s="8"/>
    </row>
    <row r="21" spans="1:7" ht="26.25" thickBot="1">
      <c r="A21" s="183"/>
      <c r="B21" s="310" t="s">
        <v>356</v>
      </c>
      <c r="C21" s="238">
        <v>1705627835.5599997</v>
      </c>
      <c r="D21" s="238">
        <v>7575147.4399999995</v>
      </c>
      <c r="E21" s="353">
        <v>1698052688.1199999</v>
      </c>
    </row>
    <row r="22" spans="1:7">
      <c r="A22" s="5"/>
      <c r="B22" s="5"/>
      <c r="C22" s="5"/>
      <c r="D22" s="5"/>
      <c r="E22" s="5"/>
    </row>
    <row r="23" spans="1:7">
      <c r="A23" s="5"/>
      <c r="B23" s="5"/>
      <c r="C23" s="5"/>
      <c r="D23" s="5"/>
      <c r="E23" s="5"/>
    </row>
    <row r="25" spans="1:7" s="4" customFormat="1">
      <c r="B25" s="90"/>
      <c r="F25" s="5"/>
      <c r="G25" s="5"/>
    </row>
    <row r="26" spans="1:7" s="4" customFormat="1">
      <c r="B26" s="90"/>
      <c r="F26" s="5"/>
      <c r="G26" s="5"/>
    </row>
    <row r="27" spans="1:7" s="4" customFormat="1">
      <c r="B27" s="90"/>
      <c r="F27" s="5"/>
      <c r="G27" s="5"/>
    </row>
    <row r="28" spans="1:7" s="4" customFormat="1">
      <c r="B28" s="90"/>
      <c r="F28" s="5"/>
      <c r="G28" s="5"/>
    </row>
    <row r="29" spans="1:7" s="4" customFormat="1">
      <c r="B29" s="90"/>
      <c r="F29" s="5"/>
      <c r="G29" s="5"/>
    </row>
    <row r="30" spans="1:7" s="4" customFormat="1">
      <c r="B30" s="90"/>
      <c r="F30" s="5"/>
      <c r="G30" s="5"/>
    </row>
    <row r="31" spans="1:7" s="4" customFormat="1">
      <c r="B31" s="90"/>
      <c r="F31" s="5"/>
      <c r="G31" s="5"/>
    </row>
    <row r="32" spans="1:7" s="4" customFormat="1">
      <c r="B32" s="90"/>
      <c r="F32" s="5"/>
      <c r="G32" s="5"/>
    </row>
    <row r="33" spans="2:7" s="4" customFormat="1">
      <c r="B33" s="90"/>
      <c r="F33" s="5"/>
      <c r="G33" s="5"/>
    </row>
    <row r="34" spans="2:7" s="4" customFormat="1">
      <c r="B34" s="90"/>
      <c r="F34" s="5"/>
      <c r="G34" s="5"/>
    </row>
    <row r="35" spans="2:7" s="4" customFormat="1">
      <c r="B35" s="90"/>
      <c r="F35" s="5"/>
      <c r="G35" s="5"/>
    </row>
    <row r="36" spans="2:7" s="4" customFormat="1">
      <c r="B36" s="90"/>
      <c r="F36" s="5"/>
      <c r="G36" s="5"/>
    </row>
    <row r="37" spans="2:7" s="4" customFormat="1">
      <c r="B37" s="90"/>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29" sqref="C29"/>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83" customFormat="1" ht="15.75" customHeight="1">
      <c r="A2" s="2" t="s">
        <v>31</v>
      </c>
      <c r="B2" s="449">
        <f>'1. key ratios '!B2</f>
        <v>44834</v>
      </c>
      <c r="C2" s="4"/>
      <c r="D2" s="4"/>
      <c r="E2" s="4"/>
      <c r="F2" s="4"/>
    </row>
    <row r="3" spans="1:6" s="83" customFormat="1" ht="15.75" customHeight="1">
      <c r="C3" s="4"/>
      <c r="D3" s="4"/>
      <c r="E3" s="4"/>
      <c r="F3" s="4"/>
    </row>
    <row r="4" spans="1:6" s="83" customFormat="1" ht="13.5" thickBot="1">
      <c r="A4" s="83" t="s">
        <v>85</v>
      </c>
      <c r="B4" s="311" t="s">
        <v>333</v>
      </c>
      <c r="C4" s="84" t="s">
        <v>73</v>
      </c>
      <c r="D4" s="4"/>
      <c r="E4" s="4"/>
      <c r="F4" s="4"/>
    </row>
    <row r="5" spans="1:6">
      <c r="A5" s="243">
        <v>1</v>
      </c>
      <c r="B5" s="312" t="s">
        <v>355</v>
      </c>
      <c r="C5" s="244">
        <f>'7. LI1'!E21</f>
        <v>1698052688.1199999</v>
      </c>
    </row>
    <row r="6" spans="1:6" s="245" customFormat="1">
      <c r="A6" s="91">
        <v>2.1</v>
      </c>
      <c r="B6" s="240" t="s">
        <v>334</v>
      </c>
      <c r="C6" s="171">
        <v>139328401.54629999</v>
      </c>
    </row>
    <row r="7" spans="1:6" s="68" customFormat="1" outlineLevel="1">
      <c r="A7" s="62">
        <v>2.2000000000000002</v>
      </c>
      <c r="B7" s="63" t="s">
        <v>335</v>
      </c>
      <c r="C7" s="246">
        <v>28352000</v>
      </c>
    </row>
    <row r="8" spans="1:6" s="68" customFormat="1" ht="25.5">
      <c r="A8" s="62">
        <v>3</v>
      </c>
      <c r="B8" s="241" t="s">
        <v>336</v>
      </c>
      <c r="C8" s="247">
        <f>SUM(C5:C7)</f>
        <v>1865733089.6662998</v>
      </c>
    </row>
    <row r="9" spans="1:6" s="245" customFormat="1">
      <c r="A9" s="91">
        <v>4</v>
      </c>
      <c r="B9" s="93" t="s">
        <v>87</v>
      </c>
      <c r="C9" s="171">
        <v>19725238.310000002</v>
      </c>
    </row>
    <row r="10" spans="1:6" s="68" customFormat="1" outlineLevel="1">
      <c r="A10" s="62">
        <v>5.0999999999999996</v>
      </c>
      <c r="B10" s="63" t="s">
        <v>337</v>
      </c>
      <c r="C10" s="246">
        <v>-68355234.375429988</v>
      </c>
    </row>
    <row r="11" spans="1:6" s="68" customFormat="1" outlineLevel="1">
      <c r="A11" s="62">
        <v>5.2</v>
      </c>
      <c r="B11" s="63" t="s">
        <v>338</v>
      </c>
      <c r="C11" s="246">
        <v>-27784960</v>
      </c>
    </row>
    <row r="12" spans="1:6" s="68" customFormat="1">
      <c r="A12" s="62">
        <v>6</v>
      </c>
      <c r="B12" s="239" t="s">
        <v>480</v>
      </c>
      <c r="C12" s="246"/>
    </row>
    <row r="13" spans="1:6" s="68" customFormat="1" ht="13.5" thickBot="1">
      <c r="A13" s="64">
        <v>7</v>
      </c>
      <c r="B13" s="242" t="s">
        <v>284</v>
      </c>
      <c r="C13" s="248">
        <f>SUM(C8:C12)</f>
        <v>1789318133.6008697</v>
      </c>
    </row>
    <row r="15" spans="1:6">
      <c r="A15" s="263"/>
      <c r="B15" s="69"/>
    </row>
    <row r="16" spans="1:6">
      <c r="A16" s="263"/>
      <c r="B16" s="263"/>
    </row>
    <row r="17" spans="1:5" ht="15">
      <c r="A17" s="258"/>
      <c r="B17" s="259"/>
      <c r="C17" s="263"/>
      <c r="D17" s="263"/>
      <c r="E17" s="263"/>
    </row>
    <row r="18" spans="1:5" ht="15">
      <c r="A18" s="264"/>
      <c r="B18" s="265"/>
      <c r="C18" s="263"/>
      <c r="D18" s="263"/>
      <c r="E18" s="263"/>
    </row>
    <row r="19" spans="1:5">
      <c r="A19" s="266"/>
      <c r="B19" s="260"/>
      <c r="C19" s="263"/>
      <c r="D19" s="263"/>
      <c r="E19" s="263"/>
    </row>
    <row r="20" spans="1:5">
      <c r="A20" s="267"/>
      <c r="B20" s="261"/>
      <c r="C20" s="263"/>
      <c r="D20" s="263"/>
      <c r="E20" s="263"/>
    </row>
    <row r="21" spans="1:5">
      <c r="A21" s="267"/>
      <c r="B21" s="265"/>
      <c r="C21" s="263"/>
      <c r="D21" s="263"/>
      <c r="E21" s="263"/>
    </row>
    <row r="22" spans="1:5">
      <c r="A22" s="266"/>
      <c r="B22" s="262"/>
      <c r="C22" s="263"/>
      <c r="D22" s="263"/>
      <c r="E22" s="263"/>
    </row>
    <row r="23" spans="1:5">
      <c r="A23" s="267"/>
      <c r="B23" s="261"/>
      <c r="C23" s="263"/>
      <c r="D23" s="263"/>
      <c r="E23" s="263"/>
    </row>
    <row r="24" spans="1:5">
      <c r="A24" s="267"/>
      <c r="B24" s="261"/>
      <c r="C24" s="263"/>
      <c r="D24" s="263"/>
      <c r="E24" s="263"/>
    </row>
    <row r="25" spans="1:5">
      <c r="A25" s="267"/>
      <c r="B25" s="268"/>
      <c r="C25" s="263"/>
      <c r="D25" s="263"/>
      <c r="E25" s="263"/>
    </row>
    <row r="26" spans="1:5">
      <c r="A26" s="267"/>
      <c r="B26" s="265"/>
      <c r="C26" s="263"/>
      <c r="D26" s="263"/>
      <c r="E26" s="263"/>
    </row>
    <row r="27" spans="1:5">
      <c r="A27" s="263"/>
      <c r="B27" s="269"/>
      <c r="C27" s="263"/>
      <c r="D27" s="263"/>
      <c r="E27" s="263"/>
    </row>
    <row r="28" spans="1:5">
      <c r="A28" s="263"/>
      <c r="B28" s="269"/>
      <c r="C28" s="263"/>
      <c r="D28" s="263"/>
      <c r="E28" s="263"/>
    </row>
    <row r="29" spans="1:5">
      <c r="A29" s="263"/>
      <c r="B29" s="269"/>
      <c r="C29" s="263"/>
      <c r="D29" s="263"/>
      <c r="E29" s="263"/>
    </row>
    <row r="30" spans="1:5">
      <c r="A30" s="263"/>
      <c r="B30" s="269"/>
      <c r="C30" s="263"/>
      <c r="D30" s="263"/>
      <c r="E30" s="263"/>
    </row>
    <row r="31" spans="1:5">
      <c r="A31" s="263"/>
      <c r="B31" s="269"/>
      <c r="C31" s="263"/>
      <c r="D31" s="263"/>
      <c r="E31" s="263"/>
    </row>
    <row r="32" spans="1:5">
      <c r="A32" s="263"/>
      <c r="B32" s="269"/>
      <c r="C32" s="263"/>
      <c r="D32" s="263"/>
      <c r="E32" s="263"/>
    </row>
    <row r="33" spans="1:5">
      <c r="A33" s="263"/>
      <c r="B33" s="269"/>
      <c r="C33" s="263"/>
      <c r="D33" s="263"/>
      <c r="E33" s="263"/>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QSaEus2BftkAXwhXzid4v7xg1VUWODbDAe5z25ZkgUU=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XagVW+cXAYSWMT+8EDiBNiwc0EJ6oicUmgnPhNp+CbI=</DigestValue>
    </Reference>
  </SignedInfo>
  <SignatureValue>tcbJHE9hJ0Ye3sbIHlKD8y6ZA+SmmXhcPMBwxRSKcVl1EdpNNvumIKZBdH9I6/dfzqwJhqN66UkD
U2nBvrkGy+0iWprV0dK4KxYsUgoSbGzshs4yCXcnI22S5A5R8NumPt8XPRN5z4PRsBYn/F66ssyP
jnRNs002b7ImFk2hfW9dvUPpO6hqsz+gE57xGfBHy+7LfaqylDD+1Lliafy1AyJOcZ/sK6TP6XTk
Y4jPdDRuBtQAHamKZqZ3lXAxXXKFPXoiUIAplkQvIvMTB2pylYsjD+9Sx23OW1sMA7q4Ht/OLOrf
cZmYyBrhz2AsknSmAKRLy9ZVgacoc0WEaUD2vg==</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GtT7LeKCQ7WleWE1LpiVpM4pYQD7OXt8Ah2GiAizDIM=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8v2ltizsECFjKTW1izAl5TaRzPkQdo0acsYIIrU/iZs=</DigestValue>
      </Reference>
      <Reference URI="/xl/styles.xml?ContentType=application/vnd.openxmlformats-officedocument.spreadsheetml.styles+xml">
        <DigestMethod Algorithm="http://www.w3.org/2001/04/xmlenc#sha256"/>
        <DigestValue>g/JpMM+3XekFm+IVI6JFQsAibyLRXV3pA/SSu8vEyAc=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orjDyheS/waOE9dJOA+bF3dciGttYzVoB92VI5q8TmQ=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bnl9RLT5ffobMoWY/WXMZIK+iOo/7vsFyhMxIdki5ks=</DigestValue>
      </Reference>
      <Reference URI="/xl/worksheets/sheet10.xml?ContentType=application/vnd.openxmlformats-officedocument.spreadsheetml.worksheet+xml">
        <DigestMethod Algorithm="http://www.w3.org/2001/04/xmlenc#sha256"/>
        <DigestValue>zLueUf72uU4nRN+M/ikkkfIFDYLa1KeSt3wg8Bfxq9o=</DigestValue>
      </Reference>
      <Reference URI="/xl/worksheets/sheet11.xml?ContentType=application/vnd.openxmlformats-officedocument.spreadsheetml.worksheet+xml">
        <DigestMethod Algorithm="http://www.w3.org/2001/04/xmlenc#sha256"/>
        <DigestValue>WyEI8pLPMlg9/knL5TokCZur53mcHkWg11CFKkIdRjA=</DigestValue>
      </Reference>
      <Reference URI="/xl/worksheets/sheet12.xml?ContentType=application/vnd.openxmlformats-officedocument.spreadsheetml.worksheet+xml">
        <DigestMethod Algorithm="http://www.w3.org/2001/04/xmlenc#sha256"/>
        <DigestValue>Pca6kgDXOv3QmcAcopK4OpqAywUz+In3Rvpp/+ha25M=</DigestValue>
      </Reference>
      <Reference URI="/xl/worksheets/sheet13.xml?ContentType=application/vnd.openxmlformats-officedocument.spreadsheetml.worksheet+xml">
        <DigestMethod Algorithm="http://www.w3.org/2001/04/xmlenc#sha256"/>
        <DigestValue>cC21+0Zrs/A8UFcGJofOEM4ICzbSngEQrXGrpxoPicE=</DigestValue>
      </Reference>
      <Reference URI="/xl/worksheets/sheet14.xml?ContentType=application/vnd.openxmlformats-officedocument.spreadsheetml.worksheet+xml">
        <DigestMethod Algorithm="http://www.w3.org/2001/04/xmlenc#sha256"/>
        <DigestValue>bXc7ZjXr107ErPJ3nlTCv0tEj9yhylMUEDfeGSkdwHc=</DigestValue>
      </Reference>
      <Reference URI="/xl/worksheets/sheet15.xml?ContentType=application/vnd.openxmlformats-officedocument.spreadsheetml.worksheet+xml">
        <DigestMethod Algorithm="http://www.w3.org/2001/04/xmlenc#sha256"/>
        <DigestValue>4FyaMWugaiQGWhqB+G82G6MRlLDtTHVzvdOIp1ejp34=</DigestValue>
      </Reference>
      <Reference URI="/xl/worksheets/sheet16.xml?ContentType=application/vnd.openxmlformats-officedocument.spreadsheetml.worksheet+xml">
        <DigestMethod Algorithm="http://www.w3.org/2001/04/xmlenc#sha256"/>
        <DigestValue>+CmgwCZs9hJA+GBC3y3tY43GZfNiXOeji/zSgspkpf8=</DigestValue>
      </Reference>
      <Reference URI="/xl/worksheets/sheet17.xml?ContentType=application/vnd.openxmlformats-officedocument.spreadsheetml.worksheet+xml">
        <DigestMethod Algorithm="http://www.w3.org/2001/04/xmlenc#sha256"/>
        <DigestValue>T5VhIDFlZFgXpWz0dzXZxAUGjP1XxXfGTE5N+HIsjVM=</DigestValue>
      </Reference>
      <Reference URI="/xl/worksheets/sheet18.xml?ContentType=application/vnd.openxmlformats-officedocument.spreadsheetml.worksheet+xml">
        <DigestMethod Algorithm="http://www.w3.org/2001/04/xmlenc#sha256"/>
        <DigestValue>mGgdXmYNb76n6XOZdSellJhGIoum6QnKieOOXHAA9DU=</DigestValue>
      </Reference>
      <Reference URI="/xl/worksheets/sheet19.xml?ContentType=application/vnd.openxmlformats-officedocument.spreadsheetml.worksheet+xml">
        <DigestMethod Algorithm="http://www.w3.org/2001/04/xmlenc#sha256"/>
        <DigestValue>X72p/ptOCAzZHJRX24EWS1oZaC6VlDWH126XKhwDH8o=</DigestValue>
      </Reference>
      <Reference URI="/xl/worksheets/sheet2.xml?ContentType=application/vnd.openxmlformats-officedocument.spreadsheetml.worksheet+xml">
        <DigestMethod Algorithm="http://www.w3.org/2001/04/xmlenc#sha256"/>
        <DigestValue>icxLxxeDJZBqNQIBaXQVFdtplAo1xZTBo8Wv/cs5FYk=</DigestValue>
      </Reference>
      <Reference URI="/xl/worksheets/sheet20.xml?ContentType=application/vnd.openxmlformats-officedocument.spreadsheetml.worksheet+xml">
        <DigestMethod Algorithm="http://www.w3.org/2001/04/xmlenc#sha256"/>
        <DigestValue>6cxdCo35waroVftGNLMQO27REVSAhRp8znoxbPuME5s=</DigestValue>
      </Reference>
      <Reference URI="/xl/worksheets/sheet21.xml?ContentType=application/vnd.openxmlformats-officedocument.spreadsheetml.worksheet+xml">
        <DigestMethod Algorithm="http://www.w3.org/2001/04/xmlenc#sha256"/>
        <DigestValue>+hF2EtvhK5Vb8ws6N7W8I33JEwgBZfIzMFJAgRYzFh8=</DigestValue>
      </Reference>
      <Reference URI="/xl/worksheets/sheet22.xml?ContentType=application/vnd.openxmlformats-officedocument.spreadsheetml.worksheet+xml">
        <DigestMethod Algorithm="http://www.w3.org/2001/04/xmlenc#sha256"/>
        <DigestValue>PETxWcjLdAXErZc2kcvAnrOjNth6WQ+ZOUAeJvF3Tzo=</DigestValue>
      </Reference>
      <Reference URI="/xl/worksheets/sheet23.xml?ContentType=application/vnd.openxmlformats-officedocument.spreadsheetml.worksheet+xml">
        <DigestMethod Algorithm="http://www.w3.org/2001/04/xmlenc#sha256"/>
        <DigestValue>Hp7xrPWrV3JSTty3AswmscAMY8Q4zkFxZobRGx54HqQ=</DigestValue>
      </Reference>
      <Reference URI="/xl/worksheets/sheet24.xml?ContentType=application/vnd.openxmlformats-officedocument.spreadsheetml.worksheet+xml">
        <DigestMethod Algorithm="http://www.w3.org/2001/04/xmlenc#sha256"/>
        <DigestValue>uNegho6gqTQWtlMs2JDDMrhumWJHdSpNau9/vcLzSz8=</DigestValue>
      </Reference>
      <Reference URI="/xl/worksheets/sheet25.xml?ContentType=application/vnd.openxmlformats-officedocument.spreadsheetml.worksheet+xml">
        <DigestMethod Algorithm="http://www.w3.org/2001/04/xmlenc#sha256"/>
        <DigestValue>lPTVaPFZnKST+YPr6nK2Oeh6d8zEg7AudnrFqytJYjM=</DigestValue>
      </Reference>
      <Reference URI="/xl/worksheets/sheet26.xml?ContentType=application/vnd.openxmlformats-officedocument.spreadsheetml.worksheet+xml">
        <DigestMethod Algorithm="http://www.w3.org/2001/04/xmlenc#sha256"/>
        <DigestValue>AlxI6WWLI4PiR4RFUrIr3JUhau5guHbowtT02tT1PfA=</DigestValue>
      </Reference>
      <Reference URI="/xl/worksheets/sheet27.xml?ContentType=application/vnd.openxmlformats-officedocument.spreadsheetml.worksheet+xml">
        <DigestMethod Algorithm="http://www.w3.org/2001/04/xmlenc#sha256"/>
        <DigestValue>d9ex7+f9wvNjDkS9X1DuMqj6qa3XkT43iZDpcN8R80A=</DigestValue>
      </Reference>
      <Reference URI="/xl/worksheets/sheet28.xml?ContentType=application/vnd.openxmlformats-officedocument.spreadsheetml.worksheet+xml">
        <DigestMethod Algorithm="http://www.w3.org/2001/04/xmlenc#sha256"/>
        <DigestValue>37+L8MEmKjvI7DSNRYyAVr/hqfNPANTCgUXusiC0gtE=</DigestValue>
      </Reference>
      <Reference URI="/xl/worksheets/sheet29.xml?ContentType=application/vnd.openxmlformats-officedocument.spreadsheetml.worksheet+xml">
        <DigestMethod Algorithm="http://www.w3.org/2001/04/xmlenc#sha256"/>
        <DigestValue>+EBVNfKNFd54Z5Bj3s9BoCMSU8g7zMHP+tV9L3Dpeys=</DigestValue>
      </Reference>
      <Reference URI="/xl/worksheets/sheet3.xml?ContentType=application/vnd.openxmlformats-officedocument.spreadsheetml.worksheet+xml">
        <DigestMethod Algorithm="http://www.w3.org/2001/04/xmlenc#sha256"/>
        <DigestValue>gYIbjXwH2gKb25c55cQbK1Qbe9sjgtwlYhZ0aBTEaGY=</DigestValue>
      </Reference>
      <Reference URI="/xl/worksheets/sheet4.xml?ContentType=application/vnd.openxmlformats-officedocument.spreadsheetml.worksheet+xml">
        <DigestMethod Algorithm="http://www.w3.org/2001/04/xmlenc#sha256"/>
        <DigestValue>NQ5+04K0w7I09wDUDBqF3Wl5OLFIjQuTc61r9999gg4=</DigestValue>
      </Reference>
      <Reference URI="/xl/worksheets/sheet5.xml?ContentType=application/vnd.openxmlformats-officedocument.spreadsheetml.worksheet+xml">
        <DigestMethod Algorithm="http://www.w3.org/2001/04/xmlenc#sha256"/>
        <DigestValue>PMi1X0722ws0Aj8ka0caUUDZm3DnBYNn21dQnbyrTM0=</DigestValue>
      </Reference>
      <Reference URI="/xl/worksheets/sheet6.xml?ContentType=application/vnd.openxmlformats-officedocument.spreadsheetml.worksheet+xml">
        <DigestMethod Algorithm="http://www.w3.org/2001/04/xmlenc#sha256"/>
        <DigestValue>V8HLeS509uxxkNcF0G9KHkCRfXg8K0sItxz+zorG02s=</DigestValue>
      </Reference>
      <Reference URI="/xl/worksheets/sheet7.xml?ContentType=application/vnd.openxmlformats-officedocument.spreadsheetml.worksheet+xml">
        <DigestMethod Algorithm="http://www.w3.org/2001/04/xmlenc#sha256"/>
        <DigestValue>MRBsJp9b0hqIiux7OiWzA2t/ztARzr2nOOLU5fC3rZQ=</DigestValue>
      </Reference>
      <Reference URI="/xl/worksheets/sheet8.xml?ContentType=application/vnd.openxmlformats-officedocument.spreadsheetml.worksheet+xml">
        <DigestMethod Algorithm="http://www.w3.org/2001/04/xmlenc#sha256"/>
        <DigestValue>Q1sZ9lXT6vZpT7ydAoLioIslmakvKFafHhoqumqav3s=</DigestValue>
      </Reference>
      <Reference URI="/xl/worksheets/sheet9.xml?ContentType=application/vnd.openxmlformats-officedocument.spreadsheetml.worksheet+xml">
        <DigestMethod Algorithm="http://www.w3.org/2001/04/xmlenc#sha256"/>
        <DigestValue>2Y91EG9z+S5U/rR2kqvT7jPb/8/wcTSoKIIVhiY+h+w=</DigestValue>
      </Reference>
    </Manifest>
    <SignatureProperties>
      <SignatureProperty Id="idSignatureTime" Target="#idPackageSignature">
        <mdssi:SignatureTime xmlns:mdssi="http://schemas.openxmlformats.org/package/2006/digital-signature">
          <mdssi:Format>YYYY-MM-DDThh:mm:ssTZD</mdssi:Format>
          <mdssi:Value>2022-10-27T08:45:28Z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2022-10-27T08:45:28Z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scC6P4o7hg/NoGizk965/5+FaJXafAjIFi1N0pVw6CU=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WrOTn7P1ryA2EJleDYwqE/iQHOgDOP1ZiQuVHeoWia4=</DigestValue>
    </Reference>
  </SignedInfo>
  <SignatureValue>OKqx9LcvQKE64WpXyq4Wqs8dTvcCvVX4nck4ZvYFqgnKeRO2+4w5TcY0YMU7fGvJy7pQcCMKIf8D
5Q75nXoIu2CG3TFuq4CTNVT8XggUi8UEHOZwyAC0Y5HL6vKD5dPUIWMR54R6xh0RspAqpTtNRq2F
ToY5/l+7ZMU9DaxX6V3r/p4XoJWUOTjQIMq7iZTf2PNf1fQBC1AJEj+j0SS0pyFpDCEtlZW6HmOR
sSGf/WNxxeEhDvTXZ04LcfLRGp3riF5ZdXp8pY8ECv9eQrCfEYSXyhZdzps0qUStG+cZb+J0VYkr
9Ty5XFNvb8UsnzFryusTaIfMbcm+lwn1xqW42g==</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GtT7LeKCQ7WleWE1LpiVpM4pYQD7OXt8Ah2GiAizDIM=</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8v2ltizsECFjKTW1izAl5TaRzPkQdo0acsYIIrU/iZs=</DigestValue>
      </Reference>
      <Reference URI="/xl/styles.xml?ContentType=application/vnd.openxmlformats-officedocument.spreadsheetml.styles+xml">
        <DigestMethod Algorithm="http://www.w3.org/2001/04/xmlenc#sha256"/>
        <DigestValue>g/JpMM+3XekFm+IVI6JFQsAibyLRXV3pA/SSu8vEyAc=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orjDyheS/waOE9dJOA+bF3dciGttYzVoB92VI5q8TmQ=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bnl9RLT5ffobMoWY/WXMZIK+iOo/7vsFyhMxIdki5ks=</DigestValue>
      </Reference>
      <Reference URI="/xl/worksheets/sheet10.xml?ContentType=application/vnd.openxmlformats-officedocument.spreadsheetml.worksheet+xml">
        <DigestMethod Algorithm="http://www.w3.org/2001/04/xmlenc#sha256"/>
        <DigestValue>zLueUf72uU4nRN+M/ikkkfIFDYLa1KeSt3wg8Bfxq9o=</DigestValue>
      </Reference>
      <Reference URI="/xl/worksheets/sheet11.xml?ContentType=application/vnd.openxmlformats-officedocument.spreadsheetml.worksheet+xml">
        <DigestMethod Algorithm="http://www.w3.org/2001/04/xmlenc#sha256"/>
        <DigestValue>WyEI8pLPMlg9/knL5TokCZur53mcHkWg11CFKkIdRjA=</DigestValue>
      </Reference>
      <Reference URI="/xl/worksheets/sheet12.xml?ContentType=application/vnd.openxmlformats-officedocument.spreadsheetml.worksheet+xml">
        <DigestMethod Algorithm="http://www.w3.org/2001/04/xmlenc#sha256"/>
        <DigestValue>Pca6kgDXOv3QmcAcopK4OpqAywUz+In3Rvpp/+ha25M=</DigestValue>
      </Reference>
      <Reference URI="/xl/worksheets/sheet13.xml?ContentType=application/vnd.openxmlformats-officedocument.spreadsheetml.worksheet+xml">
        <DigestMethod Algorithm="http://www.w3.org/2001/04/xmlenc#sha256"/>
        <DigestValue>cC21+0Zrs/A8UFcGJofOEM4ICzbSngEQrXGrpxoPicE=</DigestValue>
      </Reference>
      <Reference URI="/xl/worksheets/sheet14.xml?ContentType=application/vnd.openxmlformats-officedocument.spreadsheetml.worksheet+xml">
        <DigestMethod Algorithm="http://www.w3.org/2001/04/xmlenc#sha256"/>
        <DigestValue>bXc7ZjXr107ErPJ3nlTCv0tEj9yhylMUEDfeGSkdwHc=</DigestValue>
      </Reference>
      <Reference URI="/xl/worksheets/sheet15.xml?ContentType=application/vnd.openxmlformats-officedocument.spreadsheetml.worksheet+xml">
        <DigestMethod Algorithm="http://www.w3.org/2001/04/xmlenc#sha256"/>
        <DigestValue>4FyaMWugaiQGWhqB+G82G6MRlLDtTHVzvdOIp1ejp34=</DigestValue>
      </Reference>
      <Reference URI="/xl/worksheets/sheet16.xml?ContentType=application/vnd.openxmlformats-officedocument.spreadsheetml.worksheet+xml">
        <DigestMethod Algorithm="http://www.w3.org/2001/04/xmlenc#sha256"/>
        <DigestValue>+CmgwCZs9hJA+GBC3y3tY43GZfNiXOeji/zSgspkpf8=</DigestValue>
      </Reference>
      <Reference URI="/xl/worksheets/sheet17.xml?ContentType=application/vnd.openxmlformats-officedocument.spreadsheetml.worksheet+xml">
        <DigestMethod Algorithm="http://www.w3.org/2001/04/xmlenc#sha256"/>
        <DigestValue>T5VhIDFlZFgXpWz0dzXZxAUGjP1XxXfGTE5N+HIsjVM=</DigestValue>
      </Reference>
      <Reference URI="/xl/worksheets/sheet18.xml?ContentType=application/vnd.openxmlformats-officedocument.spreadsheetml.worksheet+xml">
        <DigestMethod Algorithm="http://www.w3.org/2001/04/xmlenc#sha256"/>
        <DigestValue>mGgdXmYNb76n6XOZdSellJhGIoum6QnKieOOXHAA9DU=</DigestValue>
      </Reference>
      <Reference URI="/xl/worksheets/sheet19.xml?ContentType=application/vnd.openxmlformats-officedocument.spreadsheetml.worksheet+xml">
        <DigestMethod Algorithm="http://www.w3.org/2001/04/xmlenc#sha256"/>
        <DigestValue>X72p/ptOCAzZHJRX24EWS1oZaC6VlDWH126XKhwDH8o=</DigestValue>
      </Reference>
      <Reference URI="/xl/worksheets/sheet2.xml?ContentType=application/vnd.openxmlformats-officedocument.spreadsheetml.worksheet+xml">
        <DigestMethod Algorithm="http://www.w3.org/2001/04/xmlenc#sha256"/>
        <DigestValue>icxLxxeDJZBqNQIBaXQVFdtplAo1xZTBo8Wv/cs5FYk=</DigestValue>
      </Reference>
      <Reference URI="/xl/worksheets/sheet20.xml?ContentType=application/vnd.openxmlformats-officedocument.spreadsheetml.worksheet+xml">
        <DigestMethod Algorithm="http://www.w3.org/2001/04/xmlenc#sha256"/>
        <DigestValue>6cxdCo35waroVftGNLMQO27REVSAhRp8znoxbPuME5s=</DigestValue>
      </Reference>
      <Reference URI="/xl/worksheets/sheet21.xml?ContentType=application/vnd.openxmlformats-officedocument.spreadsheetml.worksheet+xml">
        <DigestMethod Algorithm="http://www.w3.org/2001/04/xmlenc#sha256"/>
        <DigestValue>+hF2EtvhK5Vb8ws6N7W8I33JEwgBZfIzMFJAgRYzFh8=</DigestValue>
      </Reference>
      <Reference URI="/xl/worksheets/sheet22.xml?ContentType=application/vnd.openxmlformats-officedocument.spreadsheetml.worksheet+xml">
        <DigestMethod Algorithm="http://www.w3.org/2001/04/xmlenc#sha256"/>
        <DigestValue>PETxWcjLdAXErZc2kcvAnrOjNth6WQ+ZOUAeJvF3Tzo=</DigestValue>
      </Reference>
      <Reference URI="/xl/worksheets/sheet23.xml?ContentType=application/vnd.openxmlformats-officedocument.spreadsheetml.worksheet+xml">
        <DigestMethod Algorithm="http://www.w3.org/2001/04/xmlenc#sha256"/>
        <DigestValue>Hp7xrPWrV3JSTty3AswmscAMY8Q4zkFxZobRGx54HqQ=</DigestValue>
      </Reference>
      <Reference URI="/xl/worksheets/sheet24.xml?ContentType=application/vnd.openxmlformats-officedocument.spreadsheetml.worksheet+xml">
        <DigestMethod Algorithm="http://www.w3.org/2001/04/xmlenc#sha256"/>
        <DigestValue>uNegho6gqTQWtlMs2JDDMrhumWJHdSpNau9/vcLzSz8=</DigestValue>
      </Reference>
      <Reference URI="/xl/worksheets/sheet25.xml?ContentType=application/vnd.openxmlformats-officedocument.spreadsheetml.worksheet+xml">
        <DigestMethod Algorithm="http://www.w3.org/2001/04/xmlenc#sha256"/>
        <DigestValue>lPTVaPFZnKST+YPr6nK2Oeh6d8zEg7AudnrFqytJYjM=</DigestValue>
      </Reference>
      <Reference URI="/xl/worksheets/sheet26.xml?ContentType=application/vnd.openxmlformats-officedocument.spreadsheetml.worksheet+xml">
        <DigestMethod Algorithm="http://www.w3.org/2001/04/xmlenc#sha256"/>
        <DigestValue>AlxI6WWLI4PiR4RFUrIr3JUhau5guHbowtT02tT1PfA=</DigestValue>
      </Reference>
      <Reference URI="/xl/worksheets/sheet27.xml?ContentType=application/vnd.openxmlformats-officedocument.spreadsheetml.worksheet+xml">
        <DigestMethod Algorithm="http://www.w3.org/2001/04/xmlenc#sha256"/>
        <DigestValue>d9ex7+f9wvNjDkS9X1DuMqj6qa3XkT43iZDpcN8R80A=</DigestValue>
      </Reference>
      <Reference URI="/xl/worksheets/sheet28.xml?ContentType=application/vnd.openxmlformats-officedocument.spreadsheetml.worksheet+xml">
        <DigestMethod Algorithm="http://www.w3.org/2001/04/xmlenc#sha256"/>
        <DigestValue>37+L8MEmKjvI7DSNRYyAVr/hqfNPANTCgUXusiC0gtE=</DigestValue>
      </Reference>
      <Reference URI="/xl/worksheets/sheet29.xml?ContentType=application/vnd.openxmlformats-officedocument.spreadsheetml.worksheet+xml">
        <DigestMethod Algorithm="http://www.w3.org/2001/04/xmlenc#sha256"/>
        <DigestValue>+EBVNfKNFd54Z5Bj3s9BoCMSU8g7zMHP+tV9L3Dpeys=</DigestValue>
      </Reference>
      <Reference URI="/xl/worksheets/sheet3.xml?ContentType=application/vnd.openxmlformats-officedocument.spreadsheetml.worksheet+xml">
        <DigestMethod Algorithm="http://www.w3.org/2001/04/xmlenc#sha256"/>
        <DigestValue>gYIbjXwH2gKb25c55cQbK1Qbe9sjgtwlYhZ0aBTEaGY=</DigestValue>
      </Reference>
      <Reference URI="/xl/worksheets/sheet4.xml?ContentType=application/vnd.openxmlformats-officedocument.spreadsheetml.worksheet+xml">
        <DigestMethod Algorithm="http://www.w3.org/2001/04/xmlenc#sha256"/>
        <DigestValue>NQ5+04K0w7I09wDUDBqF3Wl5OLFIjQuTc61r9999gg4=</DigestValue>
      </Reference>
      <Reference URI="/xl/worksheets/sheet5.xml?ContentType=application/vnd.openxmlformats-officedocument.spreadsheetml.worksheet+xml">
        <DigestMethod Algorithm="http://www.w3.org/2001/04/xmlenc#sha256"/>
        <DigestValue>PMi1X0722ws0Aj8ka0caUUDZm3DnBYNn21dQnbyrTM0=</DigestValue>
      </Reference>
      <Reference URI="/xl/worksheets/sheet6.xml?ContentType=application/vnd.openxmlformats-officedocument.spreadsheetml.worksheet+xml">
        <DigestMethod Algorithm="http://www.w3.org/2001/04/xmlenc#sha256"/>
        <DigestValue>V8HLeS509uxxkNcF0G9KHkCRfXg8K0sItxz+zorG02s=</DigestValue>
      </Reference>
      <Reference URI="/xl/worksheets/sheet7.xml?ContentType=application/vnd.openxmlformats-officedocument.spreadsheetml.worksheet+xml">
        <DigestMethod Algorithm="http://www.w3.org/2001/04/xmlenc#sha256"/>
        <DigestValue>MRBsJp9b0hqIiux7OiWzA2t/ztARzr2nOOLU5fC3rZQ=</DigestValue>
      </Reference>
      <Reference URI="/xl/worksheets/sheet8.xml?ContentType=application/vnd.openxmlformats-officedocument.spreadsheetml.worksheet+xml">
        <DigestMethod Algorithm="http://www.w3.org/2001/04/xmlenc#sha256"/>
        <DigestValue>Q1sZ9lXT6vZpT7ydAoLioIslmakvKFafHhoqumqav3s=</DigestValue>
      </Reference>
      <Reference URI="/xl/worksheets/sheet9.xml?ContentType=application/vnd.openxmlformats-officedocument.spreadsheetml.worksheet+xml">
        <DigestMethod Algorithm="http://www.w3.org/2001/04/xmlenc#sha256"/>
        <DigestValue>2Y91EG9z+S5U/rR2kqvT7jPb/8/wcTSoKIIVhiY+h+w=</DigestValue>
      </Reference>
    </Manifest>
    <SignatureProperties>
      <SignatureProperty Id="idSignatureTime" Target="#idPackageSignature">
        <mdssi:SignatureTime xmlns:mdssi="http://schemas.openxmlformats.org/package/2006/digital-signature">
          <mdssi:Format>YYYY-MM-DDThh:mm:ssTZD</mdssi:Format>
          <mdssi:Value>2022-10-27T08:47:22Z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2022-10-27T08:47:22Z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2022-10-27T08:45:14Z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8cbde42-0dd4-4942-9b1c-e23a1c4e5874_Enabled">
    <vt:lpwstr>true</vt:lpwstr>
  </property>
  <property fmtid="{D5CDD505-2E9C-101B-9397-08002B2CF9AE}" pid="8" name="MSIP_Label_78cbde42-0dd4-4942-9b1c-e23a1c4e5874_SetDate">
    <vt:lpwstr>2022-10-27T07:30:05Z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3be9c4bc-14c5-4035-8b89-b41267090078</vt:lpwstr>
  </property>
  <property fmtid="{D5CDD505-2E9C-101B-9397-08002B2CF9AE}" pid="13" name="MSIP_Label_78cbde42-0dd4-4942-9b1c-e23a1c4e5874_ContentBits">
    <vt:lpwstr>1</vt:lpwstr>
  </property>
</Properties>
</file>