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75" tabRatio="919"/>
  </bookViews>
  <sheets>
    <sheet name="Info " sheetId="82" r:id="rId1"/>
    <sheet name="1. key ratios " sheetId="84" r:id="rId2"/>
    <sheet name="2. RC" sheetId="83" r:id="rId3"/>
    <sheet name="3. PL" sheetId="85" r:id="rId4"/>
    <sheet name="4. Off-Balance" sheetId="75" r:id="rId5"/>
    <sheet name="5. RWA" sheetId="86" r:id="rId6"/>
    <sheet name="6. Administrators-shareholders" sheetId="52" r:id="rId7"/>
    <sheet name="7. LI1" sheetId="88" r:id="rId8"/>
    <sheet name="8. LI2" sheetId="73" r:id="rId9"/>
    <sheet name="9. Capital" sheetId="89" r:id="rId10"/>
    <sheet name="9.1. Capital Requirements" sheetId="94" r:id="rId11"/>
    <sheet name="10. CC2" sheetId="69" r:id="rId12"/>
    <sheet name="11. CRWA" sheetId="90" r:id="rId13"/>
    <sheet name="12. CRM" sheetId="64" r:id="rId14"/>
    <sheet name="13. CRME" sheetId="91" r:id="rId15"/>
    <sheet name="14. LCR" sheetId="93" r:id="rId16"/>
    <sheet name="15. CCR"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9">#REF!</definedName>
    <definedName name="ACC_BALACC" localSheetId="10">#REF!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10">#REF!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10">#REF!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10">#REF!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10">#REF!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10">#REF!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10">#REF!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10">#REF!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10">#REF!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10">#REF!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10">#REF!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10">#REF!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10">#REF!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10">#REF!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9" i="94" l="1"/>
  <c r="D19" i="94" s="1"/>
  <c r="C20" i="94"/>
  <c r="D20" i="94" s="1"/>
  <c r="C21" i="94"/>
  <c r="D21" i="94"/>
  <c r="B2" i="86" l="1"/>
  <c r="B2" i="52"/>
  <c r="B2" i="88"/>
  <c r="B2" i="73"/>
  <c r="B2" i="89"/>
  <c r="B2" i="94"/>
  <c r="B2" i="69"/>
  <c r="B2" i="90"/>
  <c r="B2" i="64"/>
  <c r="B2" i="91"/>
  <c r="B2" i="93"/>
  <c r="B2" i="92"/>
  <c r="B2" i="95"/>
  <c r="B2" i="97"/>
  <c r="B2" i="98"/>
  <c r="B2" i="99"/>
  <c r="B2" i="100"/>
  <c r="B2" i="101"/>
  <c r="B2" i="102"/>
  <c r="B2" i="103"/>
  <c r="B2" i="104"/>
  <c r="B2" i="105"/>
  <c r="B2" i="106"/>
  <c r="B2" i="107"/>
  <c r="B2" i="75"/>
  <c r="B1" i="69" l="1"/>
  <c r="B1" i="107" l="1"/>
  <c r="B1" i="106" l="1"/>
  <c r="B1" i="105"/>
  <c r="B1" i="104"/>
  <c r="B1" i="103"/>
  <c r="B1" i="102"/>
  <c r="B1" i="101"/>
  <c r="B1" i="100"/>
  <c r="B1" i="99"/>
  <c r="B1" i="98"/>
  <c r="D19" i="101" l="1"/>
  <c r="D12" i="101"/>
  <c r="D7" i="101"/>
  <c r="B1" i="97" l="1"/>
  <c r="B1" i="95" l="1"/>
  <c r="B1" i="92"/>
  <c r="B1" i="93"/>
  <c r="B1" i="64"/>
  <c r="B1" i="90"/>
  <c r="B1" i="94"/>
  <c r="B1" i="89"/>
  <c r="B1" i="73"/>
  <c r="B1" i="88"/>
  <c r="B1" i="52"/>
  <c r="B1" i="86"/>
  <c r="B1" i="75"/>
  <c r="B2" i="83"/>
  <c r="C2" i="85" s="1"/>
  <c r="G5" i="86"/>
  <c r="F5" i="86"/>
  <c r="E5" i="86"/>
  <c r="D5" i="86"/>
  <c r="C5" i="86"/>
  <c r="G5" i="84"/>
  <c r="F5" i="84"/>
  <c r="E5" i="84"/>
  <c r="D5" i="84"/>
  <c r="C5" i="84"/>
  <c r="B1" i="91" l="1"/>
  <c r="B1" i="85"/>
  <c r="B1" i="83"/>
  <c r="B1" i="84"/>
  <c r="N20" i="92" l="1"/>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alcChain>
</file>

<file path=xl/sharedStrings.xml><?xml version="1.0" encoding="utf-8"?>
<sst xmlns="http://schemas.openxmlformats.org/spreadsheetml/2006/main" count="1174" uniqueCount="768">
  <si>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</si>
  <si>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</si>
  <si>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</si>
  <si>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</si>
  <si>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</si>
  <si>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</si>
  <si>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</si>
  <si>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</si>
  <si>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</si>
  <si>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</si>
  <si>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</si>
  <si>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</si>
  <si>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</si>
  <si>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</si>
  <si>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</si>
  <si>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</si>
  <si>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</si>
  <si>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</si>
  <si>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</si>
  <si>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</si>
  <si>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</si>
  <si>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</si>
  <si>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</si>
  <si>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</si>
  <si>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</si>
  <si>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</si>
  <si>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</si>
  <si>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</si>
  <si>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</si>
  <si>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</si>
  <si>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</si>
  <si>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</si>
  <si>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</si>
  <si>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</si>
  <si>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</si>
  <si>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</si>
  <si>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</si>
  <si>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</si>
  <si>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</si>
  <si>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</si>
  <si>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</si>
  <si>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</si>
  <si>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</si>
  <si>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</si>
  <si>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</si>
  <si>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</si>
  <si>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</si>
  <si>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</si>
  <si>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</si>
  <si>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</si>
  <si>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</si>
  <si>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</si>
  <si>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</si>
  <si>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</si>
  <si>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</si>
  <si>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</si>
  <si>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</si>
  <si>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</si>
  <si>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</si>
  <si>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</si>
  <si>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</si>
  <si>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</si>
  <si>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</si>
  <si>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</si>
  <si>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</si>
  <si>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</si>
  <si>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</si>
  <si>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</si>
  <si>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</si>
  <si>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</si>
  <si>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</si>
  <si>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</si>
  <si>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</si>
  <si>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</si>
  <si>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</si>
  <si>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</si>
  <si>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</si>
  <si>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</si>
  <si>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</si>
  <si>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</si>
  <si>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</si>
  <si>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</si>
  <si>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</si>
  <si>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</si>
  <si>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</si>
  <si>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</si>
  <si>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</si>
  <si>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</si>
  <si>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</si>
  <si>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</si>
  <si>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</si>
  <si>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</si>
  <si>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</si>
  <si>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</si>
  <si>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</si>
  <si>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</si>
  <si>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</si>
  <si>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</si>
  <si>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</si>
  <si>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</si>
  <si>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</si>
  <si>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</si>
  <si>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</si>
  <si>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</si>
  <si>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</si>
  <si>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</si>
  <si>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</si>
  <si>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</si>
  <si>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</si>
  <si>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</si>
  <si>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</si>
  <si>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</si>
  <si>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</si>
  <si>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</si>
  <si>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</si>
  <si>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</si>
  <si>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</si>
  <si>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</si>
  <si>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</si>
  <si>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</si>
  <si>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</si>
  <si>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</si>
  <si>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</si>
  <si>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</si>
  <si>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</si>
  <si>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</si>
  <si>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</si>
  <si>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</si>
  <si>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</si>
  <si>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</si>
  <si>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</si>
  <si>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</si>
  <si>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</si>
  <si>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</si>
  <si>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</si>
  <si>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</si>
  <si>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</si>
  <si>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</si>
  <si>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</si>
  <si>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</si>
  <si>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</si>
  <si>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</si>
  <si>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</si>
  <si>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</si>
  <si>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</si>
  <si>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</si>
  <si>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</si>
  <si>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</si>
  <si>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</si>
  <si>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</si>
  <si>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</si>
  <si>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</si>
  <si>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</si>
  <si>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</si>
  <si>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</si>
  <si>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</si>
  <si>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</si>
  <si>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</si>
  <si>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</si>
  <si>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</si>
  <si>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</si>
  <si>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</si>
  <si>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</si>
  <si>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</si>
  <si>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</si>
  <si>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</si>
  <si>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</si>
  <si>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</si>
  <si>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</si>
  <si>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</si>
  <si>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</si>
  <si>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</si>
  <si>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</si>
  <si>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</si>
  <si>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</si>
  <si>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</si>
  <si>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</si>
  <si>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</si>
  <si>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</si>
  <si>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</si>
  <si>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</si>
  <si>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</si>
  <si>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</si>
  <si>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</si>
  <si>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</si>
  <si>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</si>
  <si>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</si>
  <si>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</si>
  <si>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</si>
  <si>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</si>
  <si>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</si>
  <si>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</si>
  <si>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</si>
  <si>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</si>
  <si>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</si>
  <si>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</si>
  <si>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</si>
  <si>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</si>
  <si>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</si>
  <si>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</si>
  <si>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</si>
  <si>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</si>
  <si>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</si>
  <si>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</si>
  <si>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</si>
  <si>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</si>
  <si>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</si>
  <si>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</si>
  <si>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</si>
  <si>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</si>
  <si>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</si>
  <si>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</si>
  <si>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</si>
  <si>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</si>
  <si>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</si>
  <si>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</si>
  <si>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</si>
  <si>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</si>
  <si>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</si>
  <si>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</si>
  <si>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</si>
  <si>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</si>
  <si>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</si>
  <si>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</si>
  <si>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</si>
  <si>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</si>
  <si>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</si>
  <si>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</si>
  <si>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</si>
  <si>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</si>
  <si>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</si>
  <si>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</si>
  <si>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</si>
  <si>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</si>
  <si>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</si>
  <si>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</si>
  <si>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</si>
  <si>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</si>
  <si>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</si>
  <si>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</si>
  <si>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</si>
  <si>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</si>
  <si>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</si>
  <si>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</si>
  <si>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</si>
  <si>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</si>
  <si>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</si>
  <si>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</si>
  <si>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</si>
  <si>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</si>
  <si>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</si>
  <si>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</si>
  <si>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</si>
  <si>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</si>
  <si>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</si>
  <si>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</si>
  <si>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</si>
  <si>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</si>
  <si>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</si>
  <si>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</si>
  <si>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</si>
  <si>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</si>
  <si>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</si>
  <si>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</si>
  <si>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</si>
  <si>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</si>
  <si>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</si>
  <si>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</si>
  <si>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</si>
  <si>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</si>
  <si>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</si>
  <si>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</si>
  <si>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</si>
  <si>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</si>
  <si>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</si>
  <si>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</si>
  <si>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</si>
  <si>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</si>
  <si>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</si>
  <si>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</si>
  <si>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</si>
  <si>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</si>
  <si>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</si>
  <si>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</si>
  <si>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</si>
  <si>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</si>
  <si>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</si>
  <si>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</si>
  <si>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</si>
  <si>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</si>
  <si>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</si>
  <si>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</si>
  <si>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</si>
  <si>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</si>
  <si>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</si>
  <si>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</si>
  <si>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</si>
  <si>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</si>
  <si>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</si>
  <si>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</si>
  <si>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</si>
  <si>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</si>
  <si>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</si>
  <si>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</si>
  <si>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</si>
  <si>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</si>
  <si>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</si>
  <si>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</si>
  <si>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</si>
  <si>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</si>
  <si>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</si>
  <si>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</si>
  <si>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</si>
  <si>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</si>
  <si>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</si>
  <si>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</si>
  <si>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</si>
  <si>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</si>
  <si>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</si>
  <si>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</si>
  <si>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</si>
  <si>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</si>
  <si>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</si>
  <si>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</si>
  <si>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</si>
  <si>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</si>
  <si>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</si>
  <si>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</si>
  <si>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</si>
  <si>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</si>
  <si>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</si>
  <si>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</si>
  <si>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</si>
  <si>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</si>
  <si>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</si>
  <si>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</si>
  <si>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</si>
  <si>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</si>
  <si>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</si>
  <si>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</si>
  <si>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</si>
  <si>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</si>
  <si>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</si>
  <si>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</si>
  <si>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</si>
  <si>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</si>
  <si>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</si>
  <si>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</si>
  <si>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</si>
  <si>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</si>
  <si>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</si>
  <si>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</si>
  <si>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</si>
  <si>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</si>
  <si>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</si>
  <si>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</si>
  <si>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</si>
  <si>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</si>
  <si>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</si>
  <si>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</si>
  <si>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</si>
  <si>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</si>
  <si>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</si>
  <si>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</si>
  <si>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</si>
  <si>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</si>
  <si>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</si>
  <si>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</si>
  <si>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</si>
  <si>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</si>
  <si>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</si>
  <si>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</si>
  <si>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</si>
  <si>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</si>
  <si>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</si>
  <si>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</si>
  <si>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</si>
  <si>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</si>
  <si>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</si>
  <si>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</si>
  <si>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</si>
  <si>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</si>
  <si>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</si>
  <si>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</si>
  <si>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</si>
  <si>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</si>
  <si>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</si>
  <si>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</si>
  <si>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</si>
  <si>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</si>
  <si>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</si>
  <si>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</si>
  <si>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</si>
  <si>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</si>
  <si>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</si>
  <si>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</si>
  <si>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</si>
  <si>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</si>
  <si>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</si>
  <si>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</si>
  <si>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</si>
  <si>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</si>
  <si>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</si>
  <si>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</si>
  <si>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</si>
  <si>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</si>
  <si>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</si>
  <si>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</si>
  <si>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</si>
  <si>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</si>
  <si>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</si>
  <si>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</si>
  <si>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</si>
  <si>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</si>
  <si>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</si>
  <si>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</si>
  <si>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</si>
  <si>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</si>
  <si>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</si>
  <si>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</si>
  <si>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</si>
  <si>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</si>
  <si>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</si>
  <si>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</si>
  <si>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</si>
  <si>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</si>
  <si>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</si>
  <si>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</si>
  <si>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</si>
  <si>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</si>
  <si>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</si>
  <si>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</si>
  <si>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</si>
  <si>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</si>
  <si>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</si>
  <si>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</si>
  <si>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</si>
  <si>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</si>
  <si>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</si>
  <si>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</si>
  <si>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</si>
  <si>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</si>
  <si>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</si>
  <si>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</si>
  <si>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</si>
  <si>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</si>
  <si>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</si>
  <si>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</si>
  <si>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</si>
  <si>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</si>
  <si>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</si>
  <si>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</si>
  <si>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</si>
  <si>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</si>
  <si>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</si>
  <si>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</si>
  <si>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</si>
  <si>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</si>
  <si>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</si>
  <si>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</si>
  <si>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</si>
  <si>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</si>
  <si>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</si>
  <si>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</si>
  <si>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</si>
  <si>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</si>
  <si>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</si>
  <si>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</si>
  <si>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</si>
  <si>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</si>
  <si>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</si>
  <si>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</si>
  <si>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</si>
  <si>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</si>
  <si>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</si>
  <si>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</si>
  <si>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</si>
  <si>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</si>
  <si>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Capital Conservation Buffer *</t>
  </si>
  <si>
    <t>Balance sheet items *</t>
  </si>
  <si>
    <t>* COVID 19 related provisions are deducted from balance sheet items after applying relevant risks weights and mitigation</t>
  </si>
  <si>
    <t>Effect of other adjustments *</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</si>
  <si>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</si>
  <si>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</si>
  <si>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</si>
  <si>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</si>
  <si>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</si>
  <si>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</si>
  <si>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</si>
  <si>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</si>
  <si>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</si>
  <si>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</si>
  <si>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</si>
  <si>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</si>
  <si>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</si>
  <si>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</si>
  <si>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</si>
  <si>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</si>
  <si>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</si>
  <si>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</si>
  <si>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</si>
  <si>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</si>
  <si>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</si>
  <si>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</si>
  <si>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</si>
  <si>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</si>
  <si>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</si>
  <si>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</si>
  <si>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</si>
  <si>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</si>
  <si>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</si>
  <si>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</si>
  <si>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</si>
  <si>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</si>
  <si>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</si>
  <si>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</si>
  <si>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</si>
  <si>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</si>
  <si>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</si>
  <si>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</si>
  <si>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</si>
  <si>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</si>
  <si>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</si>
  <si>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</si>
  <si>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</si>
  <si>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</si>
  <si>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</si>
  <si>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</si>
  <si>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</si>
  <si>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</si>
  <si>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</si>
  <si>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</si>
  <si>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</si>
  <si>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</si>
  <si>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</si>
  <si>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</si>
  <si>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</si>
  <si>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</si>
  <si>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</si>
  <si>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</si>
  <si>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</si>
  <si>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</si>
  <si>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</si>
  <si>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</si>
  <si>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</si>
  <si>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</si>
  <si>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</si>
  <si>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</si>
  <si>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</si>
  <si>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</si>
  <si>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</si>
  <si>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</si>
  <si>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</si>
  <si>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</si>
  <si>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</si>
  <si>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</si>
  <si>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</si>
  <si>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</si>
  <si>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</si>
  <si>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</si>
  <si>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</si>
  <si>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</si>
  <si>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</si>
  <si>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</si>
  <si>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</si>
  <si>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</si>
  <si>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</si>
  <si>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</si>
  <si>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</si>
  <si>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</si>
  <si>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</si>
  <si>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</si>
  <si>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</si>
  <si>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</si>
  <si>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</si>
  <si>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</si>
  <si>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</si>
  <si>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</si>
  <si>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</si>
  <si>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</si>
  <si>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</si>
  <si>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</si>
  <si>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</si>
  <si>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</si>
  <si>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</si>
  <si>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</si>
  <si>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</si>
  <si>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</si>
  <si>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</si>
  <si>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</si>
  <si>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</si>
  <si>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</si>
  <si>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</si>
  <si>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</si>
  <si>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</si>
  <si>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</si>
  <si>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</si>
  <si>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</si>
  <si>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</si>
  <si>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</si>
  <si>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</si>
  <si>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</si>
  <si>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</si>
  <si>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</si>
  <si>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</si>
  <si>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</si>
  <si>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</si>
  <si>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</si>
  <si>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</si>
  <si>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</si>
  <si>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</si>
  <si>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</si>
  <si>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</si>
  <si>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</si>
  <si>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</si>
  <si>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</si>
  <si>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</si>
  <si>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</si>
  <si>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</si>
  <si>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</si>
  <si>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</si>
  <si>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</si>
  <si>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</si>
  <si>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</si>
  <si>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</si>
  <si>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</si>
  <si>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</si>
  <si>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</si>
  <si>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</si>
  <si>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</si>
  <si>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</si>
  <si>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</si>
  <si>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</si>
  <si>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</si>
  <si>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</si>
  <si>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</si>
  <si>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</si>
  <si>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</si>
  <si>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</si>
  <si>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</si>
  <si>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</si>
  <si>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</si>
  <si>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</si>
  <si>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</si>
  <si>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</si>
  <si>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</si>
  <si>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</si>
  <si>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</si>
  <si>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</si>
  <si>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</si>
  <si>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</si>
  <si>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</si>
  <si>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</si>
  <si>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</si>
  <si>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</si>
  <si>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</si>
  <si>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</si>
  <si>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</si>
  <si>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</si>
  <si>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</si>
  <si>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</si>
  <si>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</si>
  <si>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</si>
  <si>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</si>
  <si>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</si>
  <si>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</si>
  <si>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</si>
  <si>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</si>
  <si>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</si>
  <si>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</si>
  <si>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</si>
  <si>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</si>
  <si>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</si>
  <si>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</si>
  <si>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</si>
  <si>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</si>
  <si>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</si>
  <si>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</si>
  <si>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</si>
  <si>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</si>
  <si>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</si>
  <si>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</si>
  <si>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</si>
  <si>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</si>
  <si>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</si>
  <si>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</si>
  <si>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</si>
  <si>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</si>
  <si>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</si>
  <si>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</si>
  <si>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</si>
  <si>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</si>
  <si>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</si>
  <si>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</si>
  <si>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</si>
  <si>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</si>
  <si>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</si>
  <si>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</si>
  <si>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</si>
  <si>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</si>
  <si>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</si>
  <si>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</si>
  <si>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</si>
  <si>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</si>
  <si>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</si>
  <si>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</si>
  <si>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</si>
  <si>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</si>
  <si>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</si>
  <si>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</si>
  <si>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</si>
  <si>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</si>
  <si>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</si>
  <si>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</si>
  <si>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</si>
  <si>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</si>
  <si>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</si>
  <si>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</si>
  <si>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</si>
  <si>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</si>
  <si>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</si>
  <si>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</si>
  <si>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</si>
  <si>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</si>
  <si>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</si>
  <si>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</si>
  <si>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</si>
  <si>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</si>
  <si>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</si>
  <si>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</si>
  <si>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</si>
  <si>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</si>
  <si>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</si>
  <si>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</si>
  <si>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</si>
  <si>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</si>
  <si>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</si>
  <si>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</si>
  <si>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Marcel Sebastian Zeitinger</t>
  </si>
  <si>
    <t>Non-Independent Chairperson</t>
  </si>
  <si>
    <t>Gian Marco Felice</t>
  </si>
  <si>
    <t>Non-Independent member</t>
  </si>
  <si>
    <t>Independent member</t>
  </si>
  <si>
    <t>Rainer Peter Ottenstein</t>
  </si>
  <si>
    <t xml:space="preserve">Sandrine Massiani </t>
  </si>
  <si>
    <t>Nino Dadunashvili</t>
  </si>
  <si>
    <t>Alex Matua</t>
  </si>
  <si>
    <t>General Director/ Business clients, Finance Department</t>
  </si>
  <si>
    <t xml:space="preserve">Zeinab Lomashvili </t>
  </si>
  <si>
    <t>Director/ Credit risk, General risk Department</t>
  </si>
  <si>
    <t>Marita Sheshaberidze</t>
  </si>
  <si>
    <t>ProCredit Holding AG &amp; Co. KGaA</t>
  </si>
  <si>
    <t>Zeitinger Invest GmbH</t>
  </si>
  <si>
    <t>KfW - Kreditanstalt für Wiederaufbau</t>
  </si>
  <si>
    <t>DOEN Participaties BV</t>
  </si>
  <si>
    <t>IFC - International Finance Corporation</t>
  </si>
  <si>
    <t>TIAA-Teachers Insurance and Annuity Association</t>
  </si>
  <si>
    <t>JSC ProCredit Bank</t>
  </si>
  <si>
    <t>www.procreditbank.ge</t>
  </si>
  <si>
    <t>Table 14</t>
  </si>
  <si>
    <t>X</t>
  </si>
  <si>
    <t>table 9  (Capital), N17</t>
  </si>
  <si>
    <t>table 9 (Capital), N39</t>
  </si>
  <si>
    <t>table 9 (Capital), N37</t>
  </si>
  <si>
    <t>table 9 (Capital), N2</t>
  </si>
  <si>
    <t>table 9 (Capital), N3</t>
  </si>
  <si>
    <t>table 9 (Capital), N6</t>
  </si>
  <si>
    <t>Director/ Private clients, Marketing, Digital Channel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</si>
</sst>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3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font>
    <font>
      <i/>
      <sz val="10"/>
      <color theme="1"/>
      <name val="Sylfaen"/>
      <family val="1"/>
    </font>
    <font>
      <b/>
      <sz val="10"/>
      <color theme="1"/>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s>
  <cellStyleXfs count="20966">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2" fontId="9" fillId="37" borderId="0"/>
    <xf numFmtId="173" fontId="9" fillId="37" borderId="0"/>
    <xf numFmtId="172" fontId="9" fillId="37" borderId="0"/>
    <xf numFmtId="0" fontId="10" fillId="38"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174" fontId="18"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5" fontId="20" fillId="0" borderId="0" applyFill="0" applyBorder="0" applyAlignment="0"/>
    <xf numFmtId="175" fontId="2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9"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3"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8" fillId="0" borderId="0"/>
    <xf numFmtId="176" fontId="20"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4"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172" fontId="2" fillId="0" borderId="0"/>
    <xf numFmtId="0" fontId="2" fillId="0" borderId="0"/>
    <xf numFmtId="172"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72"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72" fontId="37" fillId="0" borderId="9">
      <alignment horizontal="left" vertical="center"/>
    </xf>
    <xf numFmtId="0" fontId="38" fillId="0" borderId="46" applyNumberFormat="0" applyFill="0" applyAlignment="0" applyProtection="0"/>
    <xf numFmtId="173" fontId="38" fillId="0" borderId="46" applyNumberFormat="0" applyFill="0" applyAlignment="0" applyProtection="0"/>
    <xf numFmtId="0"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73" fontId="39" fillId="0" borderId="47" applyNumberFormat="0" applyFill="0" applyAlignment="0" applyProtection="0"/>
    <xf numFmtId="0"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73"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73"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37" fontId="41" fillId="0" borderId="0"/>
    <xf numFmtId="172" fontId="42" fillId="0" borderId="0"/>
    <xf numFmtId="0" fontId="42" fillId="0" borderId="0"/>
    <xf numFmtId="172" fontId="42" fillId="0" borderId="0"/>
    <xf numFmtId="172" fontId="37" fillId="0" borderId="0"/>
    <xf numFmtId="0" fontId="37" fillId="0" borderId="0"/>
    <xf numFmtId="172" fontId="37" fillId="0" borderId="0"/>
    <xf numFmtId="172" fontId="43" fillId="0" borderId="0"/>
    <xf numFmtId="0" fontId="43" fillId="0" borderId="0"/>
    <xf numFmtId="172" fontId="43" fillId="0" borderId="0"/>
    <xf numFmtId="172" fontId="44" fillId="0" borderId="0"/>
    <xf numFmtId="0" fontId="44" fillId="0" borderId="0"/>
    <xf numFmtId="172" fontId="44" fillId="0" borderId="0"/>
    <xf numFmtId="172" fontId="45" fillId="0" borderId="0"/>
    <xf numFmtId="0" fontId="45" fillId="0" borderId="0"/>
    <xf numFmtId="172" fontId="45" fillId="0" borderId="0"/>
    <xf numFmtId="172" fontId="46" fillId="0" borderId="0"/>
    <xf numFmtId="0" fontId="46" fillId="0" borderId="0"/>
    <xf numFmtId="172"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47"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2"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3"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0" fontId="52" fillId="0" borderId="49"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1" fontId="58" fillId="0" borderId="0" applyProtection="0"/>
    <xf numFmtId="172" fontId="9" fillId="0" borderId="50"/>
    <xf numFmtId="173" fontId="9" fillId="0" borderId="50"/>
    <xf numFmtId="172"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59" fillId="0" borderId="0"/>
    <xf numFmtId="185" fontId="2"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0" fillId="0" borderId="0"/>
    <xf numFmtId="0" fontId="60" fillId="0" borderId="0"/>
    <xf numFmtId="0" fontId="59" fillId="0" borderId="0"/>
    <xf numFmtId="183" fontId="11" fillId="0" borderId="0"/>
    <xf numFmtId="183" fontId="2" fillId="0" borderId="0"/>
    <xf numFmtId="183" fontId="2" fillId="0" borderId="0"/>
    <xf numFmtId="0" fontId="2" fillId="0" borderId="0"/>
    <xf numFmtId="0" fontId="2"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1" fillId="0" borderId="0"/>
    <xf numFmtId="0" fontId="11" fillId="0" borderId="0"/>
    <xf numFmtId="172"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72" fontId="11" fillId="0" borderId="0"/>
    <xf numFmtId="0" fontId="11" fillId="0" borderId="0"/>
    <xf numFmtId="0" fontId="1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183" fontId="11" fillId="0" borderId="0"/>
    <xf numFmtId="183" fontId="1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1" fillId="0" borderId="0"/>
    <xf numFmtId="183" fontId="11" fillId="0" borderId="0"/>
    <xf numFmtId="183" fontId="11" fillId="0" borderId="0"/>
    <xf numFmtId="183"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83"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1" fillId="0" borderId="0"/>
    <xf numFmtId="0" fontId="2" fillId="0" borderId="0"/>
    <xf numFmtId="0" fontId="10" fillId="0" borderId="0"/>
    <xf numFmtId="172" fontId="8" fillId="0" borderId="0"/>
    <xf numFmtId="0" fontId="2"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1" fillId="0" borderId="0"/>
    <xf numFmtId="0" fontId="11" fillId="0" borderId="0"/>
    <xf numFmtId="172" fontId="8" fillId="0" borderId="0"/>
    <xf numFmtId="0" fontId="48" fillId="0" borderId="0"/>
    <xf numFmtId="0" fontId="2" fillId="0" borderId="0"/>
    <xf numFmtId="172" fontId="8" fillId="0" borderId="0"/>
    <xf numFmtId="0" fontId="1"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183" fontId="2" fillId="0" borderId="0"/>
    <xf numFmtId="0" fontId="2" fillId="0" borderId="0"/>
    <xf numFmtId="183" fontId="2" fillId="0" borderId="0"/>
    <xf numFmtId="0" fontId="2" fillId="0" borderId="0"/>
    <xf numFmtId="183"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183"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83" fontId="2"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9" fillId="0" borderId="0"/>
    <xf numFmtId="0" fontId="5"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3" fontId="5" fillId="0" borderId="0"/>
    <xf numFmtId="0" fontId="9" fillId="0" borderId="0"/>
    <xf numFmtId="183"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9" fillId="0" borderId="0"/>
    <xf numFmtId="183" fontId="5"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2" fontId="9" fillId="0" borderId="0"/>
    <xf numFmtId="0" fontId="59"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2" fontId="5" fillId="0" borderId="0"/>
    <xf numFmtId="0" fontId="59" fillId="0" borderId="0"/>
    <xf numFmtId="172"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3"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3"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9"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183" fontId="9" fillId="0" borderId="0"/>
    <xf numFmtId="183" fontId="9"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 fillId="0" borderId="0"/>
    <xf numFmtId="0" fontId="59" fillId="0" borderId="0"/>
    <xf numFmtId="172" fontId="2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2"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3"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2"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3"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172"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65" fillId="0" borderId="0"/>
    <xf numFmtId="0" fontId="65" fillId="0" borderId="0"/>
    <xf numFmtId="172"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3"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8" fillId="0" borderId="0"/>
    <xf numFmtId="179" fontId="20" fillId="0" borderId="0" applyFont="0" applyFill="0" applyBorder="0" applyAlignment="0" applyProtection="0"/>
    <xf numFmtId="190"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xf numFmtId="0" fontId="2" fillId="0" borderId="0"/>
    <xf numFmtId="172" fontId="2" fillId="0" borderId="0"/>
    <xf numFmtId="191"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71" fillId="0" borderId="0"/>
    <xf numFmtId="0" fontId="8" fillId="0" borderId="0"/>
    <xf numFmtId="0" fontId="72" fillId="0" borderId="0"/>
    <xf numFmtId="0" fontId="72" fillId="0" borderId="0"/>
    <xf numFmtId="172" fontId="8" fillId="0" borderId="0"/>
    <xf numFmtId="172"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3" fontId="20" fillId="0" borderId="0" applyFill="0" applyBorder="0" applyAlignment="0"/>
    <xf numFmtId="194" fontId="20" fillId="0" borderId="0" applyFill="0" applyBorder="0" applyAlignment="0"/>
    <xf numFmtId="0" fontId="75" fillId="0" borderId="0">
      <alignment horizontal="center" vertical="top"/>
    </xf>
    <xf numFmtId="0" fontId="76" fillId="0" borderId="0" applyNumberFormat="0" applyFill="0" applyBorder="0" applyAlignment="0" applyProtection="0"/>
    <xf numFmtId="173" fontId="76" fillId="0" borderId="0" applyNumberFormat="0" applyFill="0" applyBorder="0" applyAlignment="0" applyProtection="0"/>
    <xf numFmtId="0"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3"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8" fillId="0" borderId="54"/>
    <xf numFmtId="189" fontId="6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9" fillId="0" borderId="0" applyFont="0" applyFill="0" applyBorder="0" applyAlignment="0" applyProtection="0"/>
    <xf numFmtId="196"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7"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43" fontId="1" fillId="0" borderId="0" applyFont="0" applyFill="0" applyBorder="0" applyAlignment="0" applyProtection="0"/>
  </cellStyleXfs>
  <cellXfs count="790">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7" fontId="2" fillId="0" borderId="3" xfId="0" applyNumberFormat="1" applyFont="1" applyFill="1" applyBorder="1" applyAlignment="1" applyProtection="1">
      <alignment vertical="center" wrapText="1"/>
      <protection locked="0"/>
    </xf>
    <xf numFmtId="197" fontId="84" fillId="0" borderId="3" xfId="0" applyNumberFormat="1" applyFont="1" applyFill="1" applyBorder="1" applyAlignment="1" applyProtection="1">
      <alignment vertical="center" wrapText="1"/>
      <protection locked="0"/>
    </xf>
    <xf numFmtId="197" fontId="84" fillId="0" borderId="22" xfId="0" applyNumberFormat="1" applyFont="1" applyFill="1" applyBorder="1" applyAlignment="1" applyProtection="1">
      <alignment vertical="center" wrapText="1"/>
      <protection locked="0"/>
    </xf>
    <xf numFmtId="0" fontId="85" fillId="0" borderId="0" xfId="0" applyFont="1" applyFill="1"/>
    <xf numFmtId="197" fontId="2" fillId="2" borderId="3" xfId="0" applyNumberFormat="1" applyFont="1" applyFill="1" applyBorder="1" applyAlignment="1" applyProtection="1">
      <alignment vertical="center"/>
      <protection locked="0"/>
    </xf>
    <xf numFmtId="197" fontId="87" fillId="2" borderId="3" xfId="0" applyNumberFormat="1" applyFont="1" applyFill="1" applyBorder="1" applyAlignment="1" applyProtection="1">
      <alignment vertical="center"/>
      <protection locked="0"/>
    </xf>
    <xf numFmtId="197"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7" fontId="2" fillId="0" borderId="3" xfId="7" applyNumberFormat="1" applyFont="1" applyFill="1" applyBorder="1" applyAlignment="1" applyProtection="1">
      <alignment horizontal="right"/>
    </xf>
    <xf numFmtId="197" fontId="2" fillId="36" borderId="3" xfId="7" applyNumberFormat="1" applyFont="1" applyFill="1" applyBorder="1" applyAlignment="1" applyProtection="1">
      <alignment horizontal="right"/>
    </xf>
    <xf numFmtId="197" fontId="2" fillId="0" borderId="10" xfId="0" applyNumberFormat="1" applyFont="1" applyFill="1" applyBorder="1" applyAlignment="1" applyProtection="1">
      <alignment horizontal="right"/>
    </xf>
    <xf numFmtId="197" fontId="2" fillId="0" borderId="3" xfId="0" applyNumberFormat="1" applyFont="1" applyFill="1" applyBorder="1" applyAlignment="1" applyProtection="1">
      <alignment horizontal="right"/>
    </xf>
    <xf numFmtId="197"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7" fontId="2" fillId="0" borderId="3" xfId="7" applyNumberFormat="1" applyFont="1" applyFill="1" applyBorder="1" applyAlignment="1" applyProtection="1">
      <alignment horizontal="right"/>
      <protection locked="0"/>
    </xf>
    <xf numFmtId="197" fontId="2" fillId="0" borderId="10" xfId="0" applyNumberFormat="1" applyFont="1" applyFill="1" applyBorder="1" applyAlignment="1" applyProtection="1">
      <alignment horizontal="right"/>
      <protection locked="0"/>
    </xf>
    <xf numFmtId="197" fontId="2" fillId="0" borderId="3" xfId="0" applyNumberFormat="1" applyFont="1" applyFill="1" applyBorder="1" applyAlignment="1" applyProtection="1">
      <alignment horizontal="right"/>
      <protection locked="0"/>
    </xf>
    <xf numFmtId="197"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7" fontId="2" fillId="36" borderId="25" xfId="7" applyNumberFormat="1" applyFont="1" applyFill="1" applyBorder="1" applyAlignment="1" applyProtection="1">
      <alignment horizontal="right"/>
    </xf>
    <xf numFmtId="197"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71"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9"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7"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7"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7"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7"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7" fontId="84" fillId="0" borderId="34" xfId="0" applyNumberFormat="1" applyFont="1" applyBorder="1" applyAlignment="1">
      <alignment vertical="center"/>
    </xf>
    <xf numFmtId="171" fontId="85" fillId="0" borderId="0" xfId="0" applyNumberFormat="1" applyFont="1" applyBorder="1" applyAlignment="1">
      <alignment horizontal="center"/>
    </xf>
    <xf numFmtId="0" fontId="84" fillId="0" borderId="11" xfId="0" applyFont="1" applyBorder="1" applyAlignment="1">
      <alignment wrapText="1"/>
    </xf>
    <xf numFmtId="197" fontId="84" fillId="0" borderId="13" xfId="0" applyNumberFormat="1" applyFont="1" applyBorder="1" applyAlignment="1">
      <alignment vertical="center"/>
    </xf>
    <xf numFmtId="171" fontId="84" fillId="0" borderId="65" xfId="0" applyNumberFormat="1" applyFont="1" applyBorder="1" applyAlignment="1">
      <alignment horizontal="center"/>
    </xf>
    <xf numFmtId="197" fontId="88" fillId="0" borderId="13" xfId="0" applyNumberFormat="1" applyFont="1" applyBorder="1" applyAlignment="1">
      <alignment vertical="center"/>
    </xf>
    <xf numFmtId="171" fontId="92" fillId="0" borderId="0" xfId="0" applyNumberFormat="1" applyFont="1" applyBorder="1" applyAlignment="1">
      <alignment horizontal="center"/>
    </xf>
    <xf numFmtId="197" fontId="84" fillId="36" borderId="13" xfId="0" applyNumberFormat="1" applyFont="1" applyFill="1" applyBorder="1" applyAlignment="1">
      <alignment vertical="center"/>
    </xf>
    <xf numFmtId="0" fontId="88" fillId="0" borderId="11" xfId="0" applyFont="1" applyBorder="1" applyAlignment="1">
      <alignment horizontal="right" wrapText="1"/>
    </xf>
    <xf numFmtId="171" fontId="46" fillId="76" borderId="65" xfId="0" applyNumberFormat="1" applyFont="1" applyFill="1" applyBorder="1" applyAlignment="1">
      <alignment horizontal="center"/>
    </xf>
    <xf numFmtId="0" fontId="84" fillId="0" borderId="12" xfId="0" applyFont="1" applyBorder="1" applyAlignment="1">
      <alignment wrapText="1"/>
    </xf>
    <xf numFmtId="197" fontId="84" fillId="0" borderId="14" xfId="0" applyNumberFormat="1" applyFont="1" applyBorder="1" applyAlignment="1">
      <alignment vertical="center"/>
    </xf>
    <xf numFmtId="171" fontId="84" fillId="0" borderId="68" xfId="0" applyNumberFormat="1" applyFont="1" applyBorder="1" applyAlignment="1">
      <alignment horizontal="center"/>
    </xf>
    <xf numFmtId="0" fontId="86" fillId="36" borderId="15" xfId="0" applyFont="1" applyFill="1" applyBorder="1" applyAlignment="1">
      <alignment wrapText="1"/>
    </xf>
    <xf numFmtId="197" fontId="86" fillId="36" borderId="16" xfId="0" applyNumberFormat="1" applyFont="1" applyFill="1" applyBorder="1" applyAlignment="1">
      <alignment vertical="center"/>
    </xf>
    <xf numFmtId="171" fontId="86" fillId="36" borderId="60" xfId="0" applyNumberFormat="1" applyFont="1" applyFill="1" applyBorder="1" applyAlignment="1">
      <alignment horizontal="center"/>
    </xf>
    <xf numFmtId="171" fontId="90" fillId="0" borderId="0" xfId="0" applyNumberFormat="1" applyFont="1" applyFill="1" applyBorder="1" applyAlignment="1">
      <alignment horizontal="center"/>
    </xf>
    <xf numFmtId="197" fontId="84" fillId="0" borderId="17" xfId="0" applyNumberFormat="1" applyFont="1" applyBorder="1" applyAlignment="1">
      <alignment vertical="center"/>
    </xf>
    <xf numFmtId="171" fontId="84" fillId="0" borderId="64" xfId="0" applyNumberFormat="1" applyFont="1" applyBorder="1" applyAlignment="1">
      <alignment horizontal="center"/>
    </xf>
    <xf numFmtId="0" fontId="88" fillId="0" borderId="12" xfId="0" applyFont="1" applyBorder="1" applyAlignment="1">
      <alignment horizontal="right" wrapText="1"/>
    </xf>
    <xf numFmtId="197"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7" fontId="86" fillId="36" borderId="62" xfId="0" applyNumberFormat="1" applyFont="1" applyFill="1" applyBorder="1" applyAlignment="1">
      <alignment vertical="center"/>
    </xf>
    <xf numFmtId="171" fontId="86" fillId="36" borderId="63" xfId="0" applyNumberFormat="1" applyFont="1" applyFill="1" applyBorder="1" applyAlignment="1">
      <alignment horizontal="center"/>
    </xf>
    <xf numFmtId="0" fontId="84" fillId="0" borderId="21" xfId="0" applyFont="1" applyBorder="1" applyAlignment="1">
      <alignment vertical="center"/>
    </xf>
    <xf numFmtId="197"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7"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9" fontId="2" fillId="3" borderId="21" xfId="1" applyNumberFormat="1" applyFont="1" applyFill="1" applyBorder="1" applyAlignment="1" applyProtection="1">
      <alignment horizontal="center" vertical="center" wrapText="1"/>
      <protection locked="0"/>
    </xf>
    <xf numFmtId="169" fontId="2" fillId="3" borderId="3" xfId="1" applyNumberFormat="1" applyFont="1" applyFill="1" applyBorder="1" applyAlignment="1" applyProtection="1">
      <alignment horizontal="center" vertical="center" wrapText="1"/>
      <protection locked="0"/>
    </xf>
    <xf numFmtId="169"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7" fontId="84" fillId="0" borderId="21" xfId="0" applyNumberFormat="1" applyFont="1" applyBorder="1" applyAlignment="1"/>
    <xf numFmtId="197" fontId="84" fillId="0" borderId="22" xfId="0" applyNumberFormat="1" applyFont="1" applyBorder="1" applyAlignment="1"/>
    <xf numFmtId="197" fontId="84" fillId="36" borderId="56" xfId="0" applyNumberFormat="1" applyFont="1" applyFill="1" applyBorder="1" applyAlignment="1"/>
    <xf numFmtId="0" fontId="45" fillId="3" borderId="26" xfId="16" applyFont="1" applyFill="1" applyBorder="1" applyAlignment="1" applyProtection="1">
      <protection locked="0"/>
    </xf>
    <xf numFmtId="197" fontId="84" fillId="36" borderId="24" xfId="0" applyNumberFormat="1" applyFont="1" applyFill="1" applyBorder="1"/>
    <xf numFmtId="197" fontId="84" fillId="36" borderId="26" xfId="0" applyNumberFormat="1" applyFont="1" applyFill="1" applyBorder="1"/>
    <xf numFmtId="197"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7"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7" fontId="2" fillId="36" borderId="3" xfId="5" applyNumberFormat="1" applyFont="1" applyFill="1" applyBorder="1" applyProtection="1">
      <protection locked="0"/>
    </xf>
    <xf numFmtId="197" fontId="2" fillId="36" borderId="3" xfId="1" applyNumberFormat="1" applyFont="1" applyFill="1" applyBorder="1" applyProtection="1">
      <protection locked="0"/>
    </xf>
    <xf numFmtId="197"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70"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70"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7"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7" fontId="45" fillId="36" borderId="25" xfId="1" applyNumberFormat="1" applyFont="1" applyFill="1" applyBorder="1" applyAlignment="1" applyProtection="1">
      <protection locked="0"/>
    </xf>
    <xf numFmtId="197" fontId="2" fillId="3" borderId="25" xfId="5" applyNumberFormat="1" applyFont="1" applyFill="1" applyBorder="1" applyProtection="1">
      <protection locked="0"/>
    </xf>
    <xf numFmtId="169" fontId="45" fillId="36" borderId="26" xfId="1" applyNumberFormat="1" applyFont="1" applyFill="1" applyBorder="1" applyAlignment="1" applyProtection="1">
      <protection locked="0"/>
    </xf>
    <xf numFmtId="197"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7"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7" fontId="84" fillId="36" borderId="20" xfId="0" applyNumberFormat="1" applyFont="1" applyFill="1" applyBorder="1" applyAlignment="1">
      <alignment horizontal="center" vertical="center"/>
    </xf>
    <xf numFmtId="0" fontId="84" fillId="0" borderId="0" xfId="0" applyFont="1" applyAlignment="1"/>
    <xf numFmtId="197" fontId="84" fillId="0" borderId="22" xfId="0" applyNumberFormat="1" applyFont="1" applyBorder="1" applyAlignment="1">
      <alignment wrapText="1"/>
    </xf>
    <xf numFmtId="197" fontId="84" fillId="36" borderId="22" xfId="0" applyNumberFormat="1" applyFont="1" applyFill="1" applyBorder="1" applyAlignment="1">
      <alignment horizontal="center" vertical="center" wrapText="1"/>
    </xf>
    <xf numFmtId="197"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9"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70" xfId="0" applyFont="1" applyBorder="1"/>
    <xf numFmtId="197"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7" fontId="3" fillId="0" borderId="3" xfId="0" applyNumberFormat="1" applyFont="1" applyBorder="1"/>
    <xf numFmtId="197" fontId="3" fillId="0" borderId="3" xfId="0" applyNumberFormat="1" applyFont="1" applyFill="1" applyBorder="1"/>
    <xf numFmtId="197" fontId="3" fillId="0" borderId="8" xfId="0" applyNumberFormat="1" applyFont="1" applyBorder="1"/>
    <xf numFmtId="197"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71" fontId="84" fillId="0" borderId="3" xfId="0" applyNumberFormat="1" applyFont="1" applyBorder="1" applyAlignment="1"/>
    <xf numFmtId="171"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71" fontId="85" fillId="0" borderId="0" xfId="0" applyNumberFormat="1" applyFont="1" applyFill="1"/>
    <xf numFmtId="197"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197" fontId="2" fillId="0" borderId="3" xfId="0" applyNumberFormat="1" applyFont="1" applyFill="1" applyBorder="1" applyAlignment="1" applyProtection="1">
      <alignment horizontal="right" vertical="center" wrapText="1"/>
      <protection locked="0"/>
    </xf>
    <xf numFmtId="197"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6" xfId="0" applyFont="1" applyFill="1" applyBorder="1" applyAlignment="1">
      <alignment horizontal="left"/>
    </xf>
    <xf numFmtId="0" fontId="100"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73" fontId="9" fillId="37" borderId="59" xfId="20" applyBorder="1"/>
    <xf numFmtId="0" fontId="3" fillId="0" borderId="29" xfId="0" applyFont="1" applyFill="1" applyBorder="1" applyAlignment="1">
      <alignment vertical="center"/>
    </xf>
    <xf numFmtId="0" fontId="3" fillId="0" borderId="20" xfId="0" applyFont="1" applyFill="1" applyBorder="1" applyAlignment="1">
      <alignment vertical="center"/>
    </xf>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73" fontId="9" fillId="37" borderId="27" xfId="20" applyBorder="1"/>
    <xf numFmtId="173" fontId="9" fillId="37" borderId="97" xfId="20" applyBorder="1"/>
    <xf numFmtId="173" fontId="9" fillId="37" borderId="28" xfId="20" applyBorder="1"/>
    <xf numFmtId="0" fontId="3" fillId="0" borderId="98"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73"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7" fontId="84" fillId="0" borderId="88" xfId="0" applyNumberFormat="1" applyFont="1" applyFill="1" applyBorder="1" applyAlignment="1">
      <alignment horizontal="center" vertical="center"/>
    </xf>
    <xf numFmtId="197"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7"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7" fontId="86" fillId="36" borderId="26" xfId="0" applyNumberFormat="1" applyFont="1" applyFill="1" applyBorder="1" applyAlignment="1">
      <alignment horizontal="center" vertical="center"/>
    </xf>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4" fillId="36" borderId="89"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7" xfId="20964" applyFont="1" applyFill="1" applyBorder="1" applyAlignment="1">
      <alignment vertical="center"/>
    </xf>
    <xf numFmtId="0" fontId="45" fillId="77" borderId="108" xfId="20964" applyFont="1" applyFill="1" applyBorder="1" applyAlignment="1">
      <alignment vertical="center"/>
    </xf>
    <xf numFmtId="0" fontId="45" fillId="77" borderId="105" xfId="20964" applyFont="1" applyFill="1" applyBorder="1" applyAlignment="1">
      <alignment vertical="center"/>
    </xf>
    <xf numFmtId="0" fontId="106" fillId="70" borderId="104" xfId="20964" applyFont="1" applyFill="1" applyBorder="1" applyAlignment="1">
      <alignment horizontal="center" vertical="center"/>
    </xf>
    <xf numFmtId="0" fontId="106" fillId="70" borderId="105" xfId="20964" applyFont="1" applyFill="1" applyBorder="1" applyAlignment="1">
      <alignment horizontal="left" vertical="center" wrapText="1"/>
    </xf>
    <xf numFmtId="169" fontId="106" fillId="0" borderId="106" xfId="7" applyNumberFormat="1" applyFont="1" applyFill="1" applyBorder="1" applyAlignment="1" applyProtection="1">
      <alignment horizontal="right" vertical="center"/>
      <protection locked="0"/>
    </xf>
    <xf numFmtId="0" fontId="105" fillId="78" borderId="106" xfId="20964" applyFont="1" applyFill="1" applyBorder="1" applyAlignment="1">
      <alignment horizontal="center" vertical="center"/>
    </xf>
    <xf numFmtId="0" fontId="105" fillId="78" borderId="108" xfId="20964" applyFont="1" applyFill="1" applyBorder="1" applyAlignment="1">
      <alignment vertical="top" wrapText="1"/>
    </xf>
    <xf numFmtId="169" fontId="45" fillId="77" borderId="105" xfId="7" applyNumberFormat="1" applyFont="1" applyFill="1" applyBorder="1" applyAlignment="1">
      <alignment horizontal="right" vertical="center"/>
    </xf>
    <xf numFmtId="0" fontId="107" fillId="70" borderId="104" xfId="20964" applyFont="1" applyFill="1" applyBorder="1" applyAlignment="1">
      <alignment horizontal="center" vertical="center"/>
    </xf>
    <xf numFmtId="0" fontId="106" fillId="70" borderId="108" xfId="20964" applyFont="1" applyFill="1" applyBorder="1" applyAlignment="1">
      <alignment vertical="center" wrapText="1"/>
    </xf>
    <xf numFmtId="0" fontId="106" fillId="70" borderId="105" xfId="20964" applyFont="1" applyFill="1" applyBorder="1" applyAlignment="1">
      <alignment horizontal="left" vertical="center"/>
    </xf>
    <xf numFmtId="0" fontId="107" fillId="3" borderId="104" xfId="20964" applyFont="1" applyFill="1" applyBorder="1" applyAlignment="1">
      <alignment horizontal="center" vertical="center"/>
    </xf>
    <xf numFmtId="0" fontId="106" fillId="3" borderId="105" xfId="20964" applyFont="1" applyFill="1" applyBorder="1" applyAlignment="1">
      <alignment horizontal="left" vertical="center"/>
    </xf>
    <xf numFmtId="0" fontId="107" fillId="0" borderId="104" xfId="20964" applyFont="1" applyFill="1" applyBorder="1" applyAlignment="1">
      <alignment horizontal="center" vertical="center"/>
    </xf>
    <xf numFmtId="0" fontId="106" fillId="0" borderId="105" xfId="20964" applyFont="1" applyFill="1" applyBorder="1" applyAlignment="1">
      <alignment horizontal="left" vertical="center"/>
    </xf>
    <xf numFmtId="0" fontId="108" fillId="78" borderId="106" xfId="20964" applyFont="1" applyFill="1" applyBorder="1" applyAlignment="1">
      <alignment horizontal="center" vertical="center"/>
    </xf>
    <xf numFmtId="0" fontId="105" fillId="78" borderId="108" xfId="20964" applyFont="1" applyFill="1" applyBorder="1" applyAlignment="1">
      <alignment vertical="center"/>
    </xf>
    <xf numFmtId="169" fontId="106" fillId="78" borderId="106" xfId="7" applyNumberFormat="1" applyFont="1" applyFill="1" applyBorder="1" applyAlignment="1" applyProtection="1">
      <alignment horizontal="right" vertical="center"/>
      <protection locked="0"/>
    </xf>
    <xf numFmtId="0" fontId="105" fillId="77" borderId="107" xfId="20964" applyFont="1" applyFill="1" applyBorder="1" applyAlignment="1">
      <alignment vertical="center"/>
    </xf>
    <xf numFmtId="0" fontId="105" fillId="77" borderId="108" xfId="20964" applyFont="1" applyFill="1" applyBorder="1" applyAlignment="1">
      <alignment vertical="center"/>
    </xf>
    <xf numFmtId="169" fontId="105" fillId="77" borderId="105" xfId="7" applyNumberFormat="1" applyFont="1" applyFill="1" applyBorder="1" applyAlignment="1">
      <alignment horizontal="right" vertical="center"/>
    </xf>
    <xf numFmtId="0" fontId="110" fillId="3" borderId="104" xfId="20964" applyFont="1" applyFill="1" applyBorder="1" applyAlignment="1">
      <alignment horizontal="center" vertical="center"/>
    </xf>
    <xf numFmtId="0" fontId="111" fillId="78" borderId="106" xfId="20964" applyFont="1" applyFill="1" applyBorder="1" applyAlignment="1">
      <alignment horizontal="center" vertical="center"/>
    </xf>
    <xf numFmtId="0" fontId="45" fillId="78" borderId="108" xfId="20964" applyFont="1" applyFill="1" applyBorder="1" applyAlignment="1">
      <alignment vertical="center"/>
    </xf>
    <xf numFmtId="0" fontId="110" fillId="70" borderId="104" xfId="20964" applyFont="1" applyFill="1" applyBorder="1" applyAlignment="1">
      <alignment horizontal="center" vertical="center"/>
    </xf>
    <xf numFmtId="169" fontId="106" fillId="3" borderId="106" xfId="7" applyNumberFormat="1" applyFont="1" applyFill="1" applyBorder="1" applyAlignment="1" applyProtection="1">
      <alignment horizontal="right" vertical="center"/>
      <protection locked="0"/>
    </xf>
    <xf numFmtId="0" fontId="111" fillId="3" borderId="106" xfId="20964" applyFont="1" applyFill="1" applyBorder="1" applyAlignment="1">
      <alignment horizontal="center" vertical="center"/>
    </xf>
    <xf numFmtId="0" fontId="45" fillId="3" borderId="108" xfId="20964" applyFont="1" applyFill="1" applyBorder="1" applyAlignment="1">
      <alignment vertical="center"/>
    </xf>
    <xf numFmtId="0" fontId="107"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1" fillId="0" borderId="106" xfId="0" applyFont="1" applyFill="1" applyBorder="1" applyAlignment="1">
      <alignment horizontal="left" vertical="center" wrapText="1"/>
    </xf>
    <xf numFmtId="10" fontId="97"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1"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0" fontId="4" fillId="36" borderId="89" xfId="0" applyFont="1" applyFill="1" applyBorder="1" applyAlignment="1">
      <alignment horizontal="center" vertical="center" wrapText="1"/>
    </xf>
    <xf numFmtId="0" fontId="4" fillId="36" borderId="90" xfId="0" applyFont="1" applyFill="1" applyBorder="1" applyAlignment="1">
      <alignment vertical="center" wrapText="1"/>
    </xf>
    <xf numFmtId="0" fontId="4" fillId="36" borderId="105"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4" fillId="36" borderId="106" xfId="0" applyNumberFormat="1" applyFont="1" applyFill="1" applyBorder="1" applyAlignment="1">
      <alignment vertical="center" wrapText="1"/>
    </xf>
    <xf numFmtId="3" fontId="104" fillId="0" borderId="106" xfId="0" applyNumberFormat="1" applyFont="1" applyBorder="1" applyAlignment="1">
      <alignment vertical="center" wrapText="1"/>
    </xf>
    <xf numFmtId="3" fontId="104" fillId="0" borderId="106" xfId="0" applyNumberFormat="1" applyFont="1" applyFill="1" applyBorder="1" applyAlignment="1">
      <alignment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2" xfId="0" applyNumberFormat="1" applyFont="1" applyFill="1" applyBorder="1" applyAlignment="1">
      <alignment vertical="center" wrapText="1"/>
    </xf>
    <xf numFmtId="3" fontId="104" fillId="0" borderId="92" xfId="0" applyNumberFormat="1" applyFont="1" applyBorder="1" applyAlignment="1">
      <alignment vertical="center" wrapText="1"/>
    </xf>
    <xf numFmtId="3" fontId="104" fillId="0" borderId="92" xfId="0" applyNumberFormat="1" applyFont="1" applyFill="1" applyBorder="1" applyAlignment="1">
      <alignment vertical="center" wrapText="1"/>
    </xf>
    <xf numFmtId="3" fontId="104"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73" fontId="2" fillId="37" borderId="0" xfId="20" applyFont="1" applyBorder="1"/>
    <xf numFmtId="173" fontId="2" fillId="37" borderId="103"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3" xfId="0" applyFont="1" applyFill="1" applyBorder="1" applyAlignment="1">
      <alignment horizontal="center" wrapText="1"/>
    </xf>
    <xf numFmtId="0" fontId="3" fillId="0" borderId="106" xfId="0" applyFont="1" applyFill="1" applyBorder="1" applyAlignment="1">
      <alignment horizontal="center"/>
    </xf>
    <xf numFmtId="0" fontId="3" fillId="0" borderId="106"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9" fontId="3" fillId="0" borderId="106" xfId="7" applyNumberFormat="1" applyFont="1" applyBorder="1"/>
    <xf numFmtId="169" fontId="3" fillId="0" borderId="89" xfId="7" applyNumberFormat="1" applyFont="1" applyBorder="1"/>
    <xf numFmtId="0" fontId="100" fillId="0" borderId="106" xfId="0" applyFont="1" applyBorder="1" applyAlignment="1">
      <alignment horizontal="left" wrapText="1" indent="2"/>
    </xf>
    <xf numFmtId="173" fontId="9" fillId="37" borderId="106" xfId="20" applyBorder="1"/>
    <xf numFmtId="169"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169" fontId="4" fillId="0" borderId="89" xfId="7" applyNumberFormat="1" applyFont="1" applyBorder="1"/>
    <xf numFmtId="0" fontId="112" fillId="3" borderId="70" xfId="0" applyFont="1" applyFill="1" applyBorder="1" applyAlignment="1">
      <alignment horizontal="left"/>
    </xf>
    <xf numFmtId="0" fontId="112" fillId="3" borderId="0" xfId="0" applyFont="1" applyFill="1" applyBorder="1" applyAlignment="1">
      <alignment horizontal="center"/>
    </xf>
    <xf numFmtId="169" fontId="3" fillId="3" borderId="0" xfId="7" applyNumberFormat="1" applyFont="1" applyFill="1" applyBorder="1"/>
    <xf numFmtId="169" fontId="3" fillId="3" borderId="0" xfId="7" applyNumberFormat="1" applyFont="1" applyFill="1" applyBorder="1" applyAlignment="1">
      <alignment vertical="center"/>
    </xf>
    <xf numFmtId="169" fontId="3" fillId="3" borderId="103" xfId="7" applyNumberFormat="1" applyFont="1" applyFill="1" applyBorder="1"/>
    <xf numFmtId="169" fontId="3" fillId="0" borderId="106" xfId="7" applyNumberFormat="1" applyFont="1" applyFill="1" applyBorder="1"/>
    <xf numFmtId="169" fontId="3" fillId="0" borderId="106" xfId="7" applyNumberFormat="1" applyFont="1" applyFill="1" applyBorder="1" applyAlignment="1">
      <alignment vertical="center"/>
    </xf>
    <xf numFmtId="0" fontId="100" fillId="0" borderId="106"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4" xfId="0" applyFont="1" applyBorder="1" applyAlignment="1">
      <alignment vertical="center" wrapText="1"/>
    </xf>
    <xf numFmtId="197" fontId="2" fillId="2" borderId="104" xfId="0" applyNumberFormat="1" applyFont="1" applyFill="1" applyBorder="1" applyAlignment="1" applyProtection="1">
      <alignment vertical="center"/>
      <protection locked="0"/>
    </xf>
    <xf numFmtId="197" fontId="87" fillId="2" borderId="104" xfId="0" applyNumberFormat="1" applyFont="1" applyFill="1" applyBorder="1" applyAlignment="1" applyProtection="1">
      <alignment vertical="center"/>
      <protection locked="0"/>
    </xf>
    <xf numFmtId="197" fontId="87" fillId="2" borderId="98"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21" xfId="13" applyFont="1" applyFill="1" applyBorder="1" applyAlignment="1" applyProtection="1">
      <alignment horizontal="left" vertical="center" wrapText="1"/>
      <protection locked="0"/>
    </xf>
    <xf numFmtId="49" fontId="118" fillId="0" borderId="121" xfId="5" applyNumberFormat="1" applyFont="1" applyFill="1" applyBorder="1" applyAlignment="1" applyProtection="1">
      <alignment horizontal="right" vertical="center"/>
      <protection locked="0"/>
    </xf>
    <xf numFmtId="49" fontId="119" fillId="0" borderId="121" xfId="5" applyNumberFormat="1" applyFont="1" applyFill="1" applyBorder="1" applyAlignment="1" applyProtection="1">
      <alignment horizontal="right" vertical="center"/>
      <protection locked="0"/>
    </xf>
    <xf numFmtId="0" fontId="114" fillId="0" borderId="121" xfId="0" applyFont="1" applyFill="1" applyBorder="1"/>
    <xf numFmtId="49" fontId="118" fillId="0" borderId="121" xfId="5" applyNumberFormat="1" applyFont="1" applyFill="1" applyBorder="1" applyAlignment="1" applyProtection="1">
      <alignment horizontal="right" vertical="center" wrapText="1"/>
      <protection locked="0"/>
    </xf>
    <xf numFmtId="49" fontId="119" fillId="0" borderId="121" xfId="5" applyNumberFormat="1" applyFont="1" applyFill="1" applyBorder="1" applyAlignment="1" applyProtection="1">
      <alignment horizontal="right" vertical="center" wrapText="1"/>
      <protection locked="0"/>
    </xf>
    <xf numFmtId="0" fontId="114" fillId="0" borderId="0" xfId="0" applyFont="1" applyFill="1"/>
    <xf numFmtId="0" fontId="113" fillId="0" borderId="121" xfId="0" applyNumberFormat="1" applyFont="1" applyFill="1" applyBorder="1" applyAlignment="1">
      <alignment horizontal="left" vertical="center" wrapText="1"/>
    </xf>
    <xf numFmtId="0" fontId="117" fillId="0" borderId="121" xfId="0" applyFont="1" applyFill="1" applyBorder="1"/>
    <xf numFmtId="0" fontId="114" fillId="0" borderId="0" xfId="0" applyFont="1" applyFill="1" applyBorder="1"/>
    <xf numFmtId="0" fontId="116" fillId="0" borderId="121" xfId="0" applyFont="1" applyFill="1" applyBorder="1" applyAlignment="1">
      <alignment horizontal="left" indent="1"/>
    </xf>
    <xf numFmtId="0" fontId="116" fillId="0" borderId="121" xfId="0" applyFont="1" applyFill="1" applyBorder="1" applyAlignment="1">
      <alignment horizontal="left" wrapText="1" indent="1"/>
    </xf>
    <xf numFmtId="0" fontId="113" fillId="0" borderId="121" xfId="0" applyFont="1" applyFill="1" applyBorder="1" applyAlignment="1">
      <alignment horizontal="left" indent="1"/>
    </xf>
    <xf numFmtId="0" fontId="113" fillId="0" borderId="121" xfId="0" applyNumberFormat="1" applyFont="1" applyFill="1" applyBorder="1" applyAlignment="1">
      <alignment horizontal="left" indent="1"/>
    </xf>
    <xf numFmtId="0" fontId="113" fillId="0" borderId="121" xfId="0" applyFont="1" applyFill="1" applyBorder="1" applyAlignment="1">
      <alignment horizontal="left" wrapText="1" indent="2"/>
    </xf>
    <xf numFmtId="0" fontId="116" fillId="0" borderId="121" xfId="0" applyFont="1" applyFill="1" applyBorder="1" applyAlignment="1">
      <alignment horizontal="left" vertical="center" indent="1"/>
    </xf>
    <xf numFmtId="0" fontId="114" fillId="0" borderId="121" xfId="0" applyFont="1" applyFill="1" applyBorder="1" applyAlignment="1">
      <alignment horizontal="left" wrapText="1"/>
    </xf>
    <xf numFmtId="0" fontId="114" fillId="0" borderId="121" xfId="0" applyFont="1" applyFill="1" applyBorder="1" applyAlignment="1">
      <alignment horizontal="left" wrapText="1" indent="2"/>
    </xf>
    <xf numFmtId="49" fontId="114" fillId="0" borderId="121" xfId="0" applyNumberFormat="1" applyFont="1" applyFill="1" applyBorder="1" applyAlignment="1">
      <alignment horizontal="left" indent="3"/>
    </xf>
    <xf numFmtId="49" fontId="114" fillId="0" borderId="121" xfId="0" applyNumberFormat="1" applyFont="1" applyFill="1" applyBorder="1" applyAlignment="1">
      <alignment horizontal="left" indent="1"/>
    </xf>
    <xf numFmtId="49" fontId="114" fillId="0" borderId="121" xfId="0" applyNumberFormat="1" applyFont="1" applyFill="1" applyBorder="1" applyAlignment="1">
      <alignment horizontal="left" vertical="top" wrapText="1" indent="2"/>
    </xf>
    <xf numFmtId="49" fontId="114" fillId="0" borderId="121" xfId="0" applyNumberFormat="1" applyFont="1" applyFill="1" applyBorder="1" applyAlignment="1">
      <alignment horizontal="left" wrapText="1" indent="3"/>
    </xf>
    <xf numFmtId="49" fontId="114" fillId="0" borderId="121" xfId="0" applyNumberFormat="1" applyFont="1" applyFill="1" applyBorder="1" applyAlignment="1">
      <alignment horizontal="left" wrapText="1" indent="2"/>
    </xf>
    <xf numFmtId="0" fontId="114" fillId="0" borderId="121" xfId="0" applyNumberFormat="1" applyFont="1" applyFill="1" applyBorder="1" applyAlignment="1">
      <alignment horizontal="left" wrapText="1" indent="1"/>
    </xf>
    <xf numFmtId="49" fontId="114" fillId="0" borderId="121" xfId="0" applyNumberFormat="1" applyFont="1" applyFill="1" applyBorder="1" applyAlignment="1">
      <alignment horizontal="left" wrapText="1" indent="1"/>
    </xf>
    <xf numFmtId="0" fontId="116" fillId="0" borderId="76" xfId="0" applyNumberFormat="1" applyFont="1" applyFill="1" applyBorder="1" applyAlignment="1">
      <alignment horizontal="left" vertical="center" wrapText="1"/>
    </xf>
    <xf numFmtId="0" fontId="114" fillId="0" borderId="122" xfId="0" applyFont="1" applyFill="1" applyBorder="1" applyAlignment="1">
      <alignment horizontal="center" vertical="center" wrapText="1"/>
    </xf>
    <xf numFmtId="0" fontId="116" fillId="0" borderId="121" xfId="0" applyNumberFormat="1" applyFont="1" applyFill="1" applyBorder="1" applyAlignment="1">
      <alignment horizontal="left" vertical="center" wrapText="1"/>
    </xf>
    <xf numFmtId="0" fontId="114" fillId="0" borderId="121" xfId="0" applyFont="1" applyFill="1" applyBorder="1" applyAlignment="1">
      <alignment horizontal="left" indent="1"/>
    </xf>
    <xf numFmtId="0" fontId="6" fillId="0" borderId="121" xfId="17" applyBorder="1" applyAlignment="1" applyProtection="1"/>
    <xf numFmtId="0" fontId="117" fillId="0" borderId="121"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21"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21" xfId="0" applyFont="1" applyFill="1" applyBorder="1" applyAlignment="1">
      <alignment horizontal="center" vertical="center"/>
    </xf>
    <xf numFmtId="0" fontId="114" fillId="0" borderId="121" xfId="0" applyFont="1" applyFill="1" applyBorder="1" applyAlignment="1">
      <alignment horizontal="center" vertical="center" wrapText="1"/>
    </xf>
    <xf numFmtId="0" fontId="117" fillId="0" borderId="0" xfId="0" applyFont="1" applyFill="1"/>
    <xf numFmtId="0" fontId="114" fillId="0" borderId="121" xfId="0" applyFont="1" applyFill="1" applyBorder="1" applyAlignment="1">
      <alignment wrapText="1"/>
    </xf>
    <xf numFmtId="0" fontId="114" fillId="0" borderId="121"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21" xfId="0" applyNumberFormat="1" applyFont="1" applyFill="1" applyBorder="1" applyAlignment="1">
      <alignment horizontal="center" vertical="center" wrapText="1"/>
    </xf>
    <xf numFmtId="0" fontId="114" fillId="0" borderId="7" xfId="0" applyFont="1" applyFill="1" applyBorder="1"/>
    <xf numFmtId="0" fontId="114" fillId="0" borderId="121" xfId="0" applyFont="1" applyFill="1" applyBorder="1" applyAlignment="1">
      <alignment horizontal="left" indent="2"/>
    </xf>
    <xf numFmtId="0" fontId="114" fillId="0" borderId="121"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21" xfId="0" applyFont="1" applyFill="1" applyBorder="1" applyAlignment="1">
      <alignment horizontal="center" vertical="center" wrapText="1"/>
    </xf>
    <xf numFmtId="0" fontId="114" fillId="79" borderId="121" xfId="0" applyFont="1" applyFill="1" applyBorder="1"/>
    <xf numFmtId="0" fontId="117" fillId="79" borderId="121" xfId="0" applyFont="1" applyFill="1" applyBorder="1"/>
    <xf numFmtId="0" fontId="0" fillId="0" borderId="121" xfId="0" applyBorder="1" applyAlignment="1">
      <alignment horizontal="left" indent="2"/>
    </xf>
    <xf numFmtId="0" fontId="0" fillId="0" borderId="122" xfId="0" applyBorder="1" applyAlignment="1">
      <alignment horizontal="left" indent="2"/>
    </xf>
    <xf numFmtId="0" fontId="0" fillId="0" borderId="121" xfId="0" applyFill="1" applyBorder="1" applyAlignment="1">
      <alignment horizontal="left" indent="2"/>
    </xf>
    <xf numFmtId="0" fontId="124" fillId="0" borderId="128" xfId="0" applyNumberFormat="1" applyFont="1" applyFill="1" applyBorder="1" applyAlignment="1">
      <alignment vertical="center" wrapText="1" readingOrder="1"/>
    </xf>
    <xf numFmtId="0" fontId="124" fillId="0" borderId="129" xfId="0" applyNumberFormat="1" applyFont="1" applyFill="1" applyBorder="1" applyAlignment="1">
      <alignment vertical="center" wrapText="1" readingOrder="1"/>
    </xf>
    <xf numFmtId="0" fontId="124" fillId="0" borderId="129" xfId="0" applyNumberFormat="1" applyFont="1" applyFill="1" applyBorder="1" applyAlignment="1">
      <alignment horizontal="left" vertical="center" wrapText="1" indent="1" readingOrder="1"/>
    </xf>
    <xf numFmtId="0" fontId="124" fillId="0" borderId="130" xfId="0" applyNumberFormat="1" applyFont="1" applyFill="1" applyBorder="1" applyAlignment="1">
      <alignment vertical="center" wrapText="1" readingOrder="1"/>
    </xf>
    <xf numFmtId="0" fontId="125" fillId="0" borderId="121" xfId="0" applyNumberFormat="1" applyFont="1" applyFill="1" applyBorder="1" applyAlignment="1">
      <alignment vertical="center" wrapText="1" readingOrder="1"/>
    </xf>
    <xf numFmtId="0" fontId="114" fillId="0" borderId="122" xfId="0" applyFont="1" applyFill="1" applyBorder="1" applyAlignment="1">
      <alignment horizontal="center" vertical="center" wrapText="1"/>
    </xf>
    <xf numFmtId="0" fontId="0" fillId="0" borderId="7" xfId="0" applyBorder="1"/>
    <xf numFmtId="0" fontId="114" fillId="0" borderId="113" xfId="0" applyFont="1" applyFill="1" applyBorder="1" applyAlignment="1">
      <alignment horizontal="center" vertical="center" wrapText="1"/>
    </xf>
    <xf numFmtId="0" fontId="0" fillId="0" borderId="121" xfId="0" applyBorder="1" applyAlignment="1">
      <alignment horizontal="left" indent="3"/>
    </xf>
    <xf numFmtId="0" fontId="2" fillId="0" borderId="123" xfId="0" applyFont="1" applyBorder="1" applyAlignment="1">
      <alignment wrapText="1"/>
    </xf>
    <xf numFmtId="9" fontId="84" fillId="0" borderId="92" xfId="20962" applyFont="1" applyBorder="1" applyAlignment="1"/>
    <xf numFmtId="10" fontId="84" fillId="0" borderId="92" xfId="20962" applyNumberFormat="1" applyFont="1" applyBorder="1" applyAlignment="1"/>
    <xf numFmtId="0" fontId="2" fillId="0" borderId="95" xfId="0" applyFont="1" applyBorder="1" applyAlignment="1">
      <alignment vertical="center"/>
    </xf>
    <xf numFmtId="0" fontId="2" fillId="0" borderId="113" xfId="0" applyFont="1" applyBorder="1" applyAlignment="1">
      <alignment wrapText="1"/>
    </xf>
    <xf numFmtId="10" fontId="84" fillId="0" borderId="131" xfId="20962" applyNumberFormat="1" applyFont="1" applyBorder="1" applyAlignment="1"/>
    <xf numFmtId="0" fontId="84" fillId="0" borderId="131" xfId="0" applyFont="1" applyBorder="1" applyAlignment="1"/>
    <xf numFmtId="0" fontId="85" fillId="0" borderId="121" xfId="0" applyFont="1" applyBorder="1"/>
    <xf numFmtId="9" fontId="2" fillId="37" borderId="0" xfId="20962" applyFont="1" applyFill="1" applyBorder="1"/>
    <xf numFmtId="9" fontId="2" fillId="37" borderId="103" xfId="20962" applyFont="1" applyFill="1" applyBorder="1"/>
    <xf numFmtId="9" fontId="2" fillId="2" borderId="3" xfId="20962" applyFont="1" applyFill="1" applyBorder="1" applyAlignment="1" applyProtection="1">
      <alignment vertical="center"/>
      <protection locked="0"/>
    </xf>
    <xf numFmtId="9" fontId="87" fillId="2" borderId="3" xfId="20962" applyFont="1" applyFill="1" applyBorder="1" applyAlignment="1" applyProtection="1">
      <alignment vertical="center"/>
      <protection locked="0"/>
    </xf>
    <xf numFmtId="9" fontId="87" fillId="2" borderId="22" xfId="20962" applyFont="1" applyFill="1" applyBorder="1" applyAlignment="1" applyProtection="1">
      <alignment vertical="center"/>
      <protection locked="0"/>
    </xf>
    <xf numFmtId="9" fontId="84" fillId="0" borderId="3" xfId="20962" applyFont="1" applyFill="1" applyBorder="1" applyAlignment="1" applyProtection="1">
      <alignment horizontal="center" vertical="center" wrapText="1"/>
      <protection locked="0"/>
    </xf>
    <xf numFmtId="9" fontId="84" fillId="0" borderId="22" xfId="20962" applyFont="1" applyFill="1" applyBorder="1" applyAlignment="1" applyProtection="1">
      <alignment horizontal="center" vertical="center" wrapText="1"/>
      <protection locked="0"/>
    </xf>
    <xf numFmtId="9" fontId="2" fillId="0" borderId="3" xfId="20962" applyFont="1" applyFill="1" applyBorder="1" applyAlignment="1" applyProtection="1">
      <alignment horizontal="center" vertical="center" wrapText="1"/>
      <protection locked="0"/>
    </xf>
    <xf numFmtId="9" fontId="2" fillId="2" borderId="104" xfId="20962" applyFont="1" applyFill="1" applyBorder="1" applyAlignment="1" applyProtection="1">
      <alignment vertical="center"/>
      <protection locked="0"/>
    </xf>
    <xf numFmtId="9" fontId="87" fillId="2" borderId="104" xfId="20962" applyFont="1" applyFill="1" applyBorder="1" applyAlignment="1" applyProtection="1">
      <alignment vertical="center"/>
      <protection locked="0"/>
    </xf>
    <xf numFmtId="9" fontId="87" fillId="2" borderId="98" xfId="20962" applyFont="1" applyFill="1" applyBorder="1" applyAlignment="1" applyProtection="1">
      <alignment vertical="center"/>
      <protection locked="0"/>
    </xf>
    <xf numFmtId="9" fontId="2" fillId="2" borderId="25" xfId="20962" applyFont="1" applyFill="1" applyBorder="1" applyAlignment="1" applyProtection="1">
      <alignment vertical="center"/>
      <protection locked="0"/>
    </xf>
    <xf numFmtId="9" fontId="87" fillId="2" borderId="25" xfId="20962" applyFont="1" applyFill="1" applyBorder="1" applyAlignment="1" applyProtection="1">
      <alignment vertical="center"/>
      <protection locked="0"/>
    </xf>
    <xf numFmtId="9" fontId="87" fillId="2" borderId="26" xfId="20962" applyFont="1" applyFill="1" applyBorder="1" applyAlignment="1" applyProtection="1">
      <alignment vertical="center"/>
      <protection locked="0"/>
    </xf>
    <xf numFmtId="169" fontId="2" fillId="0" borderId="3" xfId="7" applyNumberFormat="1" applyFont="1" applyFill="1" applyBorder="1" applyAlignment="1" applyProtection="1">
      <alignment horizontal="right"/>
      <protection locked="0"/>
    </xf>
    <xf numFmtId="169" fontId="2" fillId="36" borderId="3" xfId="7" applyNumberFormat="1" applyFont="1" applyFill="1" applyBorder="1" applyAlignment="1" applyProtection="1">
      <alignment horizontal="right"/>
    </xf>
    <xf numFmtId="169" fontId="2" fillId="36" borderId="22" xfId="7" applyNumberFormat="1" applyFont="1" applyFill="1" applyBorder="1" applyAlignment="1" applyProtection="1">
      <alignment horizontal="right"/>
    </xf>
    <xf numFmtId="169" fontId="2" fillId="36" borderId="3" xfId="7" applyNumberFormat="1" applyFont="1" applyFill="1" applyBorder="1" applyAlignment="1">
      <alignment horizontal="right"/>
    </xf>
    <xf numFmtId="169" fontId="45" fillId="0" borderId="3" xfId="7" applyNumberFormat="1" applyFont="1" applyFill="1" applyBorder="1" applyAlignment="1">
      <alignment horizontal="center"/>
    </xf>
    <xf numFmtId="169" fontId="45" fillId="3" borderId="3" xfId="7" applyNumberFormat="1" applyFont="1" applyFill="1" applyBorder="1" applyAlignment="1">
      <alignment horizontal="center"/>
    </xf>
    <xf numFmtId="169" fontId="2" fillId="3" borderId="3" xfId="7" applyNumberFormat="1" applyFont="1" applyFill="1" applyBorder="1" applyAlignment="1" applyProtection="1">
      <alignment horizontal="right"/>
    </xf>
    <xf numFmtId="169" fontId="2" fillId="3" borderId="22" xfId="7" applyNumberFormat="1" applyFont="1" applyFill="1" applyBorder="1" applyAlignment="1" applyProtection="1">
      <alignment horizontal="right"/>
    </xf>
    <xf numFmtId="169" fontId="2" fillId="3" borderId="3" xfId="7" applyNumberFormat="1" applyFont="1" applyFill="1" applyBorder="1" applyAlignment="1" applyProtection="1">
      <alignment horizontal="right"/>
      <protection locked="0"/>
    </xf>
    <xf numFmtId="169" fontId="2" fillId="0" borderId="3" xfId="7" applyNumberFormat="1" applyFont="1" applyFill="1" applyBorder="1" applyAlignment="1" applyProtection="1">
      <alignment horizontal="right" vertical="center"/>
      <protection locked="0"/>
    </xf>
    <xf numFmtId="169" fontId="2" fillId="36" borderId="25" xfId="7" applyNumberFormat="1" applyFont="1" applyFill="1" applyBorder="1" applyAlignment="1">
      <alignment horizontal="right"/>
    </xf>
    <xf numFmtId="169" fontId="2" fillId="36" borderId="25" xfId="7" applyNumberFormat="1" applyFont="1" applyFill="1" applyBorder="1" applyAlignment="1" applyProtection="1">
      <alignment horizontal="right"/>
    </xf>
    <xf numFmtId="169" fontId="2" fillId="36" borderId="26" xfId="7" applyNumberFormat="1" applyFont="1" applyFill="1" applyBorder="1" applyAlignment="1" applyProtection="1">
      <alignment horizontal="right"/>
    </xf>
    <xf numFmtId="169" fontId="2" fillId="0" borderId="3" xfId="7" applyNumberFormat="1" applyFont="1" applyFill="1" applyBorder="1" applyAlignment="1" applyProtection="1">
      <alignment horizontal="right"/>
    </xf>
    <xf numFmtId="169" fontId="2" fillId="0" borderId="25" xfId="7" applyNumberFormat="1" applyFont="1" applyFill="1" applyBorder="1" applyAlignment="1" applyProtection="1">
      <alignment horizontal="right"/>
    </xf>
    <xf numFmtId="169" fontId="3" fillId="0" borderId="89" xfId="7" applyNumberFormat="1" applyFont="1" applyFill="1" applyBorder="1" applyAlignment="1">
      <alignment horizontal="right" vertical="center" wrapText="1"/>
    </xf>
    <xf numFmtId="169" fontId="4" fillId="36" borderId="89" xfId="7" applyNumberFormat="1" applyFont="1" applyFill="1" applyBorder="1" applyAlignment="1">
      <alignment horizontal="left" vertical="center" wrapText="1"/>
    </xf>
    <xf numFmtId="169" fontId="3" fillId="0" borderId="26" xfId="7" applyNumberFormat="1" applyFont="1" applyFill="1" applyBorder="1" applyAlignment="1">
      <alignment horizontal="right" vertical="center" wrapText="1"/>
    </xf>
    <xf numFmtId="171" fontId="127" fillId="0" borderId="67" xfId="0" applyNumberFormat="1" applyFont="1" applyBorder="1" applyAlignment="1">
      <alignment horizontal="center"/>
    </xf>
    <xf numFmtId="171" fontId="127" fillId="0" borderId="65" xfId="0" applyNumberFormat="1" applyFont="1" applyBorder="1" applyAlignment="1">
      <alignment horizontal="center"/>
    </xf>
    <xf numFmtId="171" fontId="128" fillId="0" borderId="65" xfId="0" applyNumberFormat="1" applyFont="1" applyBorder="1" applyAlignment="1">
      <alignment horizontal="center"/>
    </xf>
    <xf numFmtId="171" fontId="127" fillId="0" borderId="69" xfId="0" applyNumberFormat="1" applyFont="1" applyBorder="1" applyAlignment="1">
      <alignment horizontal="center"/>
    </xf>
    <xf numFmtId="171" fontId="129" fillId="36" borderId="60" xfId="0" applyNumberFormat="1" applyFont="1" applyFill="1" applyBorder="1" applyAlignment="1">
      <alignment horizontal="center"/>
    </xf>
    <xf numFmtId="169" fontId="9" fillId="37" borderId="0" xfId="7" applyNumberFormat="1" applyFont="1" applyFill="1" applyBorder="1"/>
    <xf numFmtId="169" fontId="3" fillId="0" borderId="93" xfId="7" applyNumberFormat="1" applyFont="1" applyFill="1" applyBorder="1" applyAlignment="1">
      <alignment vertical="center"/>
    </xf>
    <xf numFmtId="169" fontId="3" fillId="0" borderId="71" xfId="7" applyNumberFormat="1" applyFont="1" applyFill="1" applyBorder="1" applyAlignment="1">
      <alignment vertical="center"/>
    </xf>
    <xf numFmtId="169" fontId="3" fillId="3" borderId="91" xfId="7" applyNumberFormat="1" applyFont="1" applyFill="1" applyBorder="1" applyAlignment="1">
      <alignment vertical="center"/>
    </xf>
    <xf numFmtId="169" fontId="3" fillId="3" borderId="92" xfId="7" applyNumberFormat="1" applyFont="1" applyFill="1" applyBorder="1" applyAlignment="1">
      <alignment vertical="center"/>
    </xf>
    <xf numFmtId="169" fontId="3" fillId="0" borderId="88" xfId="7" applyNumberFormat="1" applyFont="1" applyFill="1" applyBorder="1" applyAlignment="1">
      <alignment vertical="center"/>
    </xf>
    <xf numFmtId="169" fontId="3" fillId="0" borderId="94" xfId="7" applyNumberFormat="1" applyFont="1" applyFill="1" applyBorder="1" applyAlignment="1">
      <alignment vertical="center"/>
    </xf>
    <xf numFmtId="169" fontId="3" fillId="0" borderId="89" xfId="7" applyNumberFormat="1" applyFont="1" applyFill="1" applyBorder="1" applyAlignment="1">
      <alignment vertical="center"/>
    </xf>
    <xf numFmtId="169" fontId="3" fillId="0" borderId="25"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26" xfId="7" applyNumberFormat="1" applyFont="1" applyFill="1" applyBorder="1" applyAlignment="1">
      <alignment vertical="center"/>
    </xf>
    <xf numFmtId="0" fontId="3" fillId="0" borderId="113" xfId="0" applyFont="1" applyFill="1" applyBorder="1" applyAlignment="1">
      <alignment vertical="center"/>
    </xf>
    <xf numFmtId="9" fontId="3" fillId="0" borderId="101" xfId="20962" applyFont="1" applyFill="1" applyBorder="1" applyAlignment="1">
      <alignment vertical="center"/>
    </xf>
    <xf numFmtId="9" fontId="3" fillId="0" borderId="102" xfId="20962" applyFont="1" applyFill="1" applyBorder="1" applyAlignment="1">
      <alignment vertical="center"/>
    </xf>
    <xf numFmtId="9" fontId="106" fillId="0" borderId="106" xfId="20962" applyFont="1" applyFill="1" applyBorder="1" applyAlignment="1" applyProtection="1">
      <alignment horizontal="right" vertical="center"/>
      <protection locked="0"/>
    </xf>
    <xf numFmtId="169" fontId="114" fillId="0" borderId="121" xfId="7" applyNumberFormat="1" applyFont="1" applyFill="1" applyBorder="1"/>
    <xf numFmtId="169" fontId="113" fillId="0" borderId="121" xfId="7" applyNumberFormat="1" applyFont="1" applyFill="1" applyBorder="1"/>
    <xf numFmtId="169" fontId="117" fillId="0" borderId="121" xfId="7" applyNumberFormat="1" applyFont="1" applyFill="1" applyBorder="1"/>
    <xf numFmtId="169" fontId="116" fillId="0" borderId="121" xfId="7" applyNumberFormat="1" applyFont="1" applyFill="1" applyBorder="1"/>
    <xf numFmtId="169" fontId="114" fillId="0" borderId="121" xfId="7" applyNumberFormat="1" applyFont="1" applyFill="1" applyBorder="1" applyAlignment="1">
      <alignment horizontal="left" indent="1"/>
    </xf>
    <xf numFmtId="169" fontId="117" fillId="0" borderId="121" xfId="7" applyNumberFormat="1" applyFont="1" applyBorder="1"/>
    <xf numFmtId="169" fontId="114" fillId="0" borderId="121" xfId="7" applyNumberFormat="1" applyFont="1" applyBorder="1"/>
    <xf numFmtId="169" fontId="114" fillId="80" borderId="121" xfId="7" applyNumberFormat="1" applyFont="1" applyFill="1" applyBorder="1"/>
    <xf numFmtId="169" fontId="114" fillId="0" borderId="121" xfId="7" applyNumberFormat="1" applyFont="1" applyBorder="1" applyAlignment="1">
      <alignment horizontal="left" indent="1"/>
    </xf>
    <xf numFmtId="0" fontId="117" fillId="0" borderId="121" xfId="0" applyFont="1" applyFill="1" applyBorder="1" applyAlignment="1">
      <alignment horizontal="center"/>
    </xf>
    <xf numFmtId="169" fontId="117" fillId="80" borderId="121" xfId="7" applyNumberFormat="1" applyFont="1" applyFill="1" applyBorder="1"/>
    <xf numFmtId="169" fontId="117" fillId="0" borderId="7" xfId="7" applyNumberFormat="1" applyFont="1" applyFill="1" applyBorder="1"/>
    <xf numFmtId="169" fontId="114" fillId="0" borderId="121" xfId="7" applyNumberFormat="1" applyFont="1" applyFill="1" applyBorder="1" applyAlignment="1">
      <alignment horizontal="left" indent="2"/>
    </xf>
    <xf numFmtId="169" fontId="114" fillId="0" borderId="121" xfId="7" applyNumberFormat="1" applyFont="1" applyFill="1" applyBorder="1" applyAlignment="1">
      <alignment horizontal="left" indent="3"/>
    </xf>
    <xf numFmtId="169" fontId="114" fillId="0" borderId="121" xfId="7" applyNumberFormat="1" applyFont="1" applyFill="1" applyBorder="1" applyAlignment="1">
      <alignment horizontal="left" vertical="top" wrapText="1" indent="2"/>
    </xf>
    <xf numFmtId="169" fontId="114" fillId="0" borderId="121" xfId="7" applyNumberFormat="1" applyFont="1" applyFill="1" applyBorder="1" applyAlignment="1">
      <alignment horizontal="left" wrapText="1" indent="3"/>
    </xf>
    <xf numFmtId="169" fontId="114" fillId="0" borderId="121" xfId="7" applyNumberFormat="1" applyFont="1" applyFill="1" applyBorder="1" applyAlignment="1">
      <alignment horizontal="left" wrapText="1" indent="2"/>
    </xf>
    <xf numFmtId="169" fontId="114" fillId="0" borderId="121" xfId="7" applyNumberFormat="1" applyFont="1" applyFill="1" applyBorder="1" applyAlignment="1">
      <alignment horizontal="left" wrapText="1" indent="1"/>
    </xf>
    <xf numFmtId="169" fontId="113" fillId="0" borderId="121" xfId="7" applyNumberFormat="1" applyFont="1" applyFill="1" applyBorder="1" applyAlignment="1">
      <alignment horizontal="left" vertical="center" wrapText="1"/>
    </xf>
    <xf numFmtId="169" fontId="114" fillId="0" borderId="121" xfId="7" applyNumberFormat="1" applyFont="1" applyFill="1" applyBorder="1" applyAlignment="1">
      <alignment horizontal="center" vertical="center" textRotation="90" wrapText="1"/>
    </xf>
    <xf numFmtId="169" fontId="114" fillId="0" borderId="121" xfId="7" applyNumberFormat="1" applyFont="1" applyFill="1" applyBorder="1" applyAlignment="1">
      <alignment horizontal="center" vertical="center" wrapText="1"/>
    </xf>
    <xf numFmtId="169" fontId="114" fillId="0" borderId="121" xfId="7" applyNumberFormat="1" applyFont="1" applyFill="1" applyBorder="1" applyAlignment="1">
      <alignment horizontal="center" vertical="center"/>
    </xf>
    <xf numFmtId="169" fontId="116" fillId="0" borderId="121" xfId="7" applyNumberFormat="1" applyFont="1" applyFill="1" applyBorder="1" applyAlignment="1">
      <alignment horizontal="left" vertical="center" wrapText="1"/>
    </xf>
    <xf numFmtId="169" fontId="117" fillId="0" borderId="121" xfId="7" applyNumberFormat="1" applyFont="1" applyFill="1" applyBorder="1" applyAlignment="1">
      <alignment horizontal="center" vertical="center"/>
    </xf>
    <xf numFmtId="169" fontId="122" fillId="0" borderId="121" xfId="7" applyNumberFormat="1" applyFont="1" applyBorder="1"/>
    <xf numFmtId="9" fontId="122" fillId="0" borderId="121" xfId="20962" applyFont="1" applyBorder="1"/>
    <xf numFmtId="168" fontId="122" fillId="0" borderId="121" xfId="7" applyFont="1" applyBorder="1"/>
    <xf numFmtId="169" fontId="122" fillId="0" borderId="122" xfId="7" applyNumberFormat="1" applyFont="1" applyBorder="1"/>
    <xf numFmtId="9" fontId="122" fillId="0" borderId="122" xfId="20962" applyFont="1" applyBorder="1"/>
    <xf numFmtId="168" fontId="122" fillId="0" borderId="122" xfId="7" applyFont="1" applyBorder="1"/>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97" fontId="85" fillId="0" borderId="0" xfId="0" applyNumberFormat="1" applyFont="1"/>
    <xf numFmtId="168" fontId="3" fillId="0" borderId="0" xfId="7" applyFont="1" applyFill="1" applyAlignment="1">
      <alignment horizontal="left" vertical="center"/>
    </xf>
    <xf numFmtId="169" fontId="3" fillId="0" borderId="121" xfId="7" applyNumberFormat="1" applyFont="1" applyBorder="1"/>
    <xf numFmtId="173" fontId="9" fillId="37" borderId="121" xfId="20" applyBorder="1"/>
    <xf numFmtId="169" fontId="3" fillId="0" borderId="121" xfId="7" applyNumberFormat="1" applyFont="1" applyBorder="1" applyAlignment="1">
      <alignment vertical="center"/>
    </xf>
    <xf numFmtId="0" fontId="94" fillId="0" borderId="73" xfId="0" applyFont="1" applyBorder="1" applyAlignment="1">
      <alignment horizontal="left" wrapText="1"/>
    </xf>
    <xf numFmtId="0" fontId="94"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9" xfId="13" applyFont="1" applyFill="1" applyBorder="1" applyAlignment="1" applyProtection="1">
      <alignment horizontal="center" vertical="center" wrapText="1"/>
      <protection locked="0"/>
    </xf>
    <xf numFmtId="0" fontId="99"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45" fillId="3" borderId="77" xfId="1" applyNumberFormat="1" applyFont="1" applyFill="1" applyBorder="1" applyAlignment="1" applyProtection="1">
      <alignment horizontal="center"/>
      <protection locked="0"/>
    </xf>
    <xf numFmtId="169" fontId="45" fillId="3" borderId="30" xfId="1" applyNumberFormat="1" applyFont="1" applyFill="1" applyBorder="1" applyAlignment="1" applyProtection="1">
      <alignment horizontal="center"/>
      <protection locked="0"/>
    </xf>
    <xf numFmtId="169" fontId="45" fillId="3" borderId="31" xfId="1" applyNumberFormat="1" applyFont="1" applyFill="1" applyBorder="1" applyAlignment="1" applyProtection="1">
      <alignment horizontal="center"/>
      <protection locked="0"/>
    </xf>
    <xf numFmtId="169" fontId="45" fillId="0" borderId="18" xfId="1" applyNumberFormat="1" applyFont="1" applyFill="1" applyBorder="1" applyAlignment="1" applyProtection="1">
      <alignment horizontal="center"/>
      <protection locked="0"/>
    </xf>
    <xf numFmtId="169" fontId="45" fillId="0" borderId="19" xfId="1" applyNumberFormat="1" applyFont="1" applyFill="1" applyBorder="1" applyAlignment="1" applyProtection="1">
      <alignment horizontal="center"/>
      <protection locked="0"/>
    </xf>
    <xf numFmtId="169"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9" fontId="45" fillId="0" borderId="80" xfId="1" applyNumberFormat="1" applyFont="1" applyFill="1" applyBorder="1" applyAlignment="1" applyProtection="1">
      <alignment horizontal="center" vertical="center" wrapText="1"/>
      <protection locked="0"/>
    </xf>
    <xf numFmtId="169"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6" fillId="0" borderId="111" xfId="0" applyNumberFormat="1" applyFont="1" applyFill="1" applyBorder="1" applyAlignment="1">
      <alignment horizontal="left" vertical="center" wrapText="1"/>
    </xf>
    <xf numFmtId="0" fontId="116" fillId="0" borderId="112" xfId="0" applyNumberFormat="1" applyFont="1" applyFill="1" applyBorder="1" applyAlignment="1">
      <alignment horizontal="left" vertical="center" wrapText="1"/>
    </xf>
    <xf numFmtId="0" fontId="116" fillId="0" borderId="116"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6" fillId="0" borderId="119" xfId="0" applyNumberFormat="1" applyFont="1" applyFill="1" applyBorder="1" applyAlignment="1">
      <alignment horizontal="left" vertical="center" wrapText="1"/>
    </xf>
    <xf numFmtId="0" fontId="116" fillId="0" borderId="120" xfId="0" applyNumberFormat="1" applyFont="1" applyFill="1" applyBorder="1" applyAlignment="1">
      <alignment horizontal="left" vertical="center" wrapText="1"/>
    </xf>
    <xf numFmtId="0" fontId="117" fillId="0" borderId="113" xfId="0" applyFont="1" applyFill="1" applyBorder="1" applyAlignment="1">
      <alignment horizontal="center" vertical="center" wrapText="1"/>
    </xf>
    <xf numFmtId="0" fontId="117" fillId="0" borderId="114"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93" xfId="0" applyFont="1" applyFill="1" applyBorder="1" applyAlignment="1">
      <alignment horizontal="center" vertical="center" wrapText="1"/>
    </xf>
    <xf numFmtId="0" fontId="117" fillId="0" borderId="118" xfId="0" applyFont="1" applyFill="1" applyBorder="1" applyAlignment="1">
      <alignment horizontal="center" vertical="center" wrapText="1"/>
    </xf>
    <xf numFmtId="0" fontId="117" fillId="0" borderId="83"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21" xfId="0" applyFont="1" applyFill="1" applyBorder="1" applyAlignment="1">
      <alignment horizontal="center" vertical="center" wrapText="1"/>
    </xf>
    <xf numFmtId="0" fontId="121" fillId="0" borderId="121" xfId="0" applyFont="1" applyFill="1" applyBorder="1" applyAlignment="1">
      <alignment horizontal="center" vertical="center"/>
    </xf>
    <xf numFmtId="0" fontId="121" fillId="0" borderId="113" xfId="0" applyFont="1" applyFill="1" applyBorder="1" applyAlignment="1">
      <alignment horizontal="center" vertical="center"/>
    </xf>
    <xf numFmtId="0" fontId="121" fillId="0" borderId="115" xfId="0" applyFont="1" applyFill="1" applyBorder="1" applyAlignment="1">
      <alignment horizontal="center" vertical="center"/>
    </xf>
    <xf numFmtId="0" fontId="121" fillId="0" borderId="93" xfId="0" applyFont="1" applyFill="1" applyBorder="1" applyAlignment="1">
      <alignment horizontal="center" vertical="center"/>
    </xf>
    <xf numFmtId="0" fontId="121" fillId="0" borderId="83" xfId="0" applyFont="1" applyFill="1" applyBorder="1" applyAlignment="1">
      <alignment horizontal="center" vertical="center"/>
    </xf>
    <xf numFmtId="0" fontId="117" fillId="0" borderId="121" xfId="0" applyFont="1" applyFill="1" applyBorder="1" applyAlignment="1">
      <alignment horizontal="center" vertical="center" wrapText="1"/>
    </xf>
    <xf numFmtId="0" fontId="117" fillId="0" borderId="78" xfId="0" applyFont="1" applyFill="1" applyBorder="1" applyAlignment="1">
      <alignment horizontal="center" vertical="center" wrapText="1"/>
    </xf>
    <xf numFmtId="0" fontId="117" fillId="0" borderId="76" xfId="0" applyFont="1" applyFill="1" applyBorder="1" applyAlignment="1">
      <alignment horizontal="center" vertical="center" wrapText="1"/>
    </xf>
    <xf numFmtId="0" fontId="114" fillId="0" borderId="123" xfId="0" applyFont="1" applyFill="1" applyBorder="1" applyAlignment="1">
      <alignment horizontal="center" vertical="center" wrapText="1"/>
    </xf>
    <xf numFmtId="0" fontId="114" fillId="0" borderId="124" xfId="0" applyFont="1" applyFill="1" applyBorder="1" applyAlignment="1">
      <alignment horizontal="center" vertical="center" wrapText="1"/>
    </xf>
    <xf numFmtId="0" fontId="114" fillId="0" borderId="125" xfId="0" applyFont="1" applyFill="1" applyBorder="1" applyAlignment="1">
      <alignment horizontal="center" vertical="center" wrapText="1"/>
    </xf>
    <xf numFmtId="0" fontId="117" fillId="0" borderId="84"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4" xfId="0" applyFont="1" applyFill="1" applyBorder="1" applyAlignment="1">
      <alignment horizontal="center" vertical="center" wrapText="1"/>
    </xf>
    <xf numFmtId="0" fontId="114" fillId="0" borderId="78"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7" fillId="0" borderId="113" xfId="0" applyFont="1" applyFill="1" applyBorder="1" applyAlignment="1">
      <alignment horizontal="center" vertical="top" wrapText="1"/>
    </xf>
    <xf numFmtId="0" fontId="117" fillId="0" borderId="115" xfId="0" applyFont="1" applyFill="1" applyBorder="1" applyAlignment="1">
      <alignment horizontal="center" vertical="top" wrapText="1"/>
    </xf>
    <xf numFmtId="0" fontId="117" fillId="0" borderId="78" xfId="0" applyFont="1" applyFill="1" applyBorder="1" applyAlignment="1">
      <alignment horizontal="center" vertical="top" wrapText="1"/>
    </xf>
    <xf numFmtId="0" fontId="117" fillId="0" borderId="76" xfId="0" applyFont="1" applyFill="1" applyBorder="1" applyAlignment="1">
      <alignment horizontal="center" vertical="top" wrapText="1"/>
    </xf>
    <xf numFmtId="0" fontId="117" fillId="0" borderId="93" xfId="0" applyFont="1" applyFill="1" applyBorder="1" applyAlignment="1">
      <alignment horizontal="center" vertical="top" wrapText="1"/>
    </xf>
    <xf numFmtId="0" fontId="117" fillId="0" borderId="83"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6" xfId="0" applyFont="1" applyFill="1" applyBorder="1" applyAlignment="1">
      <alignment horizontal="center" vertical="center"/>
    </xf>
    <xf numFmtId="0" fontId="114" fillId="0" borderId="78" xfId="0" applyFont="1" applyFill="1" applyBorder="1" applyAlignment="1">
      <alignment horizontal="center" vertical="center"/>
    </xf>
    <xf numFmtId="0" fontId="114" fillId="0" borderId="123" xfId="0" applyFont="1" applyFill="1" applyBorder="1" applyAlignment="1">
      <alignment horizontal="center" vertical="center"/>
    </xf>
    <xf numFmtId="0" fontId="114" fillId="0" borderId="124" xfId="0" applyFont="1" applyFill="1" applyBorder="1" applyAlignment="1">
      <alignment horizontal="center" vertical="center"/>
    </xf>
    <xf numFmtId="0" fontId="114" fillId="0" borderId="125" xfId="0" applyFont="1" applyFill="1" applyBorder="1" applyAlignment="1">
      <alignment horizontal="center" vertical="center"/>
    </xf>
    <xf numFmtId="0" fontId="114" fillId="0" borderId="113" xfId="0" applyFont="1" applyFill="1" applyBorder="1" applyAlignment="1">
      <alignment horizontal="center" vertical="top" wrapText="1"/>
    </xf>
    <xf numFmtId="0" fontId="114" fillId="0" borderId="114" xfId="0" applyFont="1" applyFill="1" applyBorder="1" applyAlignment="1">
      <alignment horizontal="center" vertical="top" wrapText="1"/>
    </xf>
    <xf numFmtId="0" fontId="114" fillId="0" borderId="115" xfId="0" applyFont="1" applyFill="1" applyBorder="1" applyAlignment="1">
      <alignment horizontal="center" vertical="top" wrapText="1"/>
    </xf>
    <xf numFmtId="0" fontId="114" fillId="0" borderId="124" xfId="0" applyFont="1" applyFill="1" applyBorder="1" applyAlignment="1">
      <alignment horizontal="center" vertical="top" wrapText="1"/>
    </xf>
    <xf numFmtId="0" fontId="114" fillId="0" borderId="125" xfId="0" applyFont="1" applyFill="1" applyBorder="1" applyAlignment="1">
      <alignment horizontal="center" vertical="top" wrapText="1"/>
    </xf>
    <xf numFmtId="0" fontId="114" fillId="0" borderId="122"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6" xfId="0" applyNumberFormat="1" applyFont="1" applyFill="1" applyBorder="1" applyAlignment="1">
      <alignment horizontal="left" vertical="top" wrapText="1"/>
    </xf>
    <xf numFmtId="0" fontId="116" fillId="0" borderId="127" xfId="0" applyNumberFormat="1" applyFont="1" applyFill="1" applyBorder="1" applyAlignment="1">
      <alignment horizontal="left" vertical="top" wrapText="1"/>
    </xf>
    <xf numFmtId="0" fontId="122" fillId="0" borderId="122" xfId="0" applyFont="1" applyBorder="1" applyAlignment="1">
      <alignment horizontal="center" vertical="center" wrapText="1"/>
    </xf>
    <xf numFmtId="0" fontId="122" fillId="0" borderId="113" xfId="0" applyFont="1" applyBorder="1" applyAlignment="1">
      <alignment horizontal="center" vertical="center" wrapText="1"/>
    </xf>
    <xf numFmtId="0" fontId="126" fillId="0" borderId="121" xfId="0" applyFont="1" applyBorder="1" applyAlignment="1">
      <alignment horizontal="center" vertical="center"/>
    </xf>
    <xf numFmtId="0" fontId="123" fillId="0" borderId="121"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C23" sqref="C23"/>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92"/>
      <c r="B1" s="237" t="s">
        <v>343</v>
      </c>
      <c r="C1" s="192"/>
    </row>
    <row r="2" spans="1:3">
      <c r="A2" s="238">
        <v>1</v>
      </c>
      <c r="B2" s="388" t="s">
        <v>344</v>
      </c>
      <c r="C2" s="591" t="s">
        <v>757</v>
      </c>
    </row>
    <row r="3" spans="1:3">
      <c r="A3" s="238">
        <v>2</v>
      </c>
      <c r="B3" s="389" t="s">
        <v>340</v>
      </c>
      <c r="C3" s="591" t="s">
        <v>738</v>
      </c>
    </row>
    <row r="4" spans="1:3">
      <c r="A4" s="238">
        <v>3</v>
      </c>
      <c r="B4" s="390" t="s">
        <v>345</v>
      </c>
      <c r="C4" s="591" t="s">
        <v>746</v>
      </c>
    </row>
    <row r="5" spans="1:3">
      <c r="A5" s="239">
        <v>4</v>
      </c>
      <c r="B5" s="391" t="s">
        <v>341</v>
      </c>
      <c r="C5" s="591" t="s">
        <v>758</v>
      </c>
    </row>
    <row r="6" spans="1:3" s="240" customFormat="1" ht="45.75" customHeight="1">
      <c r="A6" s="682" t="s">
        <v>419</v>
      </c>
      <c r="B6" s="683"/>
      <c r="C6" s="683"/>
    </row>
    <row r="7" spans="1:3" ht="15">
      <c r="A7" s="241" t="s">
        <v>29</v>
      </c>
      <c r="B7" s="237" t="s">
        <v>342</v>
      </c>
    </row>
    <row r="8" spans="1:3">
      <c r="A8" s="192">
        <v>1</v>
      </c>
      <c r="B8" s="286" t="s">
        <v>20</v>
      </c>
    </row>
    <row r="9" spans="1:3">
      <c r="A9" s="192">
        <v>2</v>
      </c>
      <c r="B9" s="287" t="s">
        <v>21</v>
      </c>
    </row>
    <row r="10" spans="1:3">
      <c r="A10" s="192">
        <v>3</v>
      </c>
      <c r="B10" s="287" t="s">
        <v>22</v>
      </c>
    </row>
    <row r="11" spans="1:3">
      <c r="A11" s="192">
        <v>4</v>
      </c>
      <c r="B11" s="287" t="s">
        <v>23</v>
      </c>
      <c r="C11" s="106"/>
    </row>
    <row r="12" spans="1:3">
      <c r="A12" s="192">
        <v>5</v>
      </c>
      <c r="B12" s="287" t="s">
        <v>24</v>
      </c>
    </row>
    <row r="13" spans="1:3">
      <c r="A13" s="192">
        <v>6</v>
      </c>
      <c r="B13" s="288" t="s">
        <v>352</v>
      </c>
    </row>
    <row r="14" spans="1:3">
      <c r="A14" s="192">
        <v>7</v>
      </c>
      <c r="B14" s="287" t="s">
        <v>346</v>
      </c>
    </row>
    <row r="15" spans="1:3">
      <c r="A15" s="192">
        <v>8</v>
      </c>
      <c r="B15" s="287" t="s">
        <v>347</v>
      </c>
    </row>
    <row r="16" spans="1:3">
      <c r="A16" s="192">
        <v>9</v>
      </c>
      <c r="B16" s="287" t="s">
        <v>25</v>
      </c>
    </row>
    <row r="17" spans="1:2">
      <c r="A17" s="387" t="s">
        <v>418</v>
      </c>
      <c r="B17" s="386" t="s">
        <v>405</v>
      </c>
    </row>
    <row r="18" spans="1:2">
      <c r="A18" s="192">
        <v>10</v>
      </c>
      <c r="B18" s="287" t="s">
        <v>26</v>
      </c>
    </row>
    <row r="19" spans="1:2">
      <c r="A19" s="192">
        <v>11</v>
      </c>
      <c r="B19" s="288" t="s">
        <v>348</v>
      </c>
    </row>
    <row r="20" spans="1:2">
      <c r="A20" s="192">
        <v>12</v>
      </c>
      <c r="B20" s="288" t="s">
        <v>27</v>
      </c>
    </row>
    <row r="21" spans="1:2">
      <c r="A21" s="439">
        <v>13</v>
      </c>
      <c r="B21" s="440" t="s">
        <v>349</v>
      </c>
    </row>
    <row r="22" spans="1:2">
      <c r="A22" s="439">
        <v>14</v>
      </c>
      <c r="B22" s="441" t="s">
        <v>376</v>
      </c>
    </row>
    <row r="23" spans="1:2">
      <c r="A23" s="442">
        <v>15</v>
      </c>
      <c r="B23" s="443" t="s">
        <v>28</v>
      </c>
    </row>
    <row r="24" spans="1:2">
      <c r="A24" s="442">
        <v>15.1</v>
      </c>
      <c r="B24" s="444" t="s">
        <v>432</v>
      </c>
    </row>
    <row r="25" spans="1:2">
      <c r="A25" s="442">
        <v>16</v>
      </c>
      <c r="B25" s="444" t="s">
        <v>494</v>
      </c>
    </row>
    <row r="26" spans="1:2">
      <c r="A26" s="442">
        <v>17</v>
      </c>
      <c r="B26" s="444" t="s">
        <v>535</v>
      </c>
    </row>
    <row r="27" spans="1:2">
      <c r="A27" s="442">
        <v>18</v>
      </c>
      <c r="B27" s="444" t="s">
        <v>705</v>
      </c>
    </row>
    <row r="28" spans="1:2">
      <c r="A28" s="442">
        <v>19</v>
      </c>
      <c r="B28" s="444" t="s">
        <v>706</v>
      </c>
    </row>
    <row r="29" spans="1:2">
      <c r="A29" s="442">
        <v>20</v>
      </c>
      <c r="B29" s="544" t="s">
        <v>536</v>
      </c>
    </row>
    <row r="30" spans="1:2">
      <c r="A30" s="442">
        <v>21</v>
      </c>
      <c r="B30" s="444" t="s">
        <v>702</v>
      </c>
    </row>
    <row r="31" spans="1:2">
      <c r="A31" s="442">
        <v>22</v>
      </c>
      <c r="B31" s="444" t="s">
        <v>537</v>
      </c>
    </row>
    <row r="32" spans="1:2">
      <c r="A32" s="442">
        <v>23</v>
      </c>
      <c r="B32" s="444" t="s">
        <v>538</v>
      </c>
    </row>
    <row r="33" spans="1:2">
      <c r="A33" s="442">
        <v>24</v>
      </c>
      <c r="B33" s="444" t="s">
        <v>539</v>
      </c>
    </row>
    <row r="34" spans="1:2">
      <c r="A34" s="442">
        <v>25</v>
      </c>
      <c r="B34" s="444" t="s">
        <v>540</v>
      </c>
    </row>
    <row r="35" spans="1:2">
      <c r="A35" s="442">
        <v>26</v>
      </c>
      <c r="B35" s="444" t="s">
        <v>737</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headerFooter>
    <oddHeader>&amp;C&amp;"Calibri"&amp;10&amp;K0078D7Classification: Restricted to Partners&amp;1#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55"/>
  <sheetViews>
    <sheetView zoomScale="90" zoomScaleNormal="90" workbookViewId="0">
      <pane xSplit="1" ySplit="5" topLeftCell="B6" activePane="bottomRight" state="frozen"/>
      <selection activeCell="I23" sqref="I23"/>
      <selection pane="topRight" activeCell="I23" sqref="I23"/>
      <selection pane="bottomLeft" activeCell="I23" sqref="I23"/>
      <selection pane="bottomRight" activeCell="I23" sqref="I23"/>
    </sheetView>
  </sheetViews>
  <sheetFormatPr defaultColWidth="9.140625" defaultRowHeight="12.75"/>
  <cols>
    <col min="1" max="1" width="9.5703125" style="109" bestFit="1" customWidth="1"/>
    <col min="2" max="2" width="132.42578125" style="4" customWidth="1"/>
    <col min="3" max="3" width="18.42578125" style="4" customWidth="1"/>
    <col min="4" max="16384" width="9.140625" style="4"/>
  </cols>
  <sheetData>
    <row r="1" spans="1:3">
      <c r="A1" s="2" t="s">
        <v>30</v>
      </c>
      <c r="B1" s="3" t="str">
        <f>'Info '!C2</f>
        <v>JSC ProCredit Bank</v>
      </c>
    </row>
    <row r="2" spans="1:3" s="97" customFormat="1" ht="15.75" customHeight="1">
      <c r="A2" s="97" t="s">
        <v>31</v>
      </c>
      <c r="B2" s="463">
        <f>'1. key ratios '!B2</f>
        <v>44926</v>
      </c>
    </row>
    <row r="3" spans="1:3" s="97" customFormat="1" ht="15.75" customHeight="1"/>
    <row r="4" spans="1:3" ht="13.5" thickBot="1">
      <c r="A4" s="109" t="s">
        <v>245</v>
      </c>
      <c r="B4" s="173" t="s">
        <v>244</v>
      </c>
    </row>
    <row r="5" spans="1:3">
      <c r="A5" s="110" t="s">
        <v>6</v>
      </c>
      <c r="B5" s="111"/>
      <c r="C5" s="112" t="s">
        <v>73</v>
      </c>
    </row>
    <row r="6" spans="1:3">
      <c r="A6" s="113">
        <v>1</v>
      </c>
      <c r="B6" s="114" t="s">
        <v>243</v>
      </c>
      <c r="C6" s="115">
        <v>281510984.82969999</v>
      </c>
    </row>
    <row r="7" spans="1:3">
      <c r="A7" s="113">
        <v>2</v>
      </c>
      <c r="B7" s="116" t="s">
        <v>242</v>
      </c>
      <c r="C7" s="117">
        <v>112482804.98999999</v>
      </c>
    </row>
    <row r="8" spans="1:3">
      <c r="A8" s="113">
        <v>3</v>
      </c>
      <c r="B8" s="118" t="s">
        <v>241</v>
      </c>
      <c r="C8" s="117">
        <v>72117569.840000004</v>
      </c>
    </row>
    <row r="9" spans="1:3">
      <c r="A9" s="113">
        <v>4</v>
      </c>
      <c r="B9" s="118" t="s">
        <v>240</v>
      </c>
      <c r="C9" s="117"/>
    </row>
    <row r="10" spans="1:3">
      <c r="A10" s="113">
        <v>5</v>
      </c>
      <c r="B10" s="118" t="s">
        <v>239</v>
      </c>
      <c r="C10" s="117"/>
    </row>
    <row r="11" spans="1:3">
      <c r="A11" s="113">
        <v>6</v>
      </c>
      <c r="B11" s="119" t="s">
        <v>238</v>
      </c>
      <c r="C11" s="117">
        <v>96910609.999699995</v>
      </c>
    </row>
    <row r="12" spans="1:3" s="82" customFormat="1">
      <c r="A12" s="113">
        <v>7</v>
      </c>
      <c r="B12" s="114" t="s">
        <v>237</v>
      </c>
      <c r="C12" s="120">
        <v>7564693.1399999997</v>
      </c>
    </row>
    <row r="13" spans="1:3" s="82" customFormat="1">
      <c r="A13" s="113">
        <v>8</v>
      </c>
      <c r="B13" s="121" t="s">
        <v>236</v>
      </c>
      <c r="C13" s="122"/>
    </row>
    <row r="14" spans="1:3" s="82" customFormat="1" ht="25.5">
      <c r="A14" s="113">
        <v>9</v>
      </c>
      <c r="B14" s="123" t="s">
        <v>235</v>
      </c>
      <c r="C14" s="122"/>
    </row>
    <row r="15" spans="1:3" s="82" customFormat="1">
      <c r="A15" s="113">
        <v>10</v>
      </c>
      <c r="B15" s="124" t="s">
        <v>234</v>
      </c>
      <c r="C15" s="122">
        <v>1370120.96</v>
      </c>
    </row>
    <row r="16" spans="1:3" s="82" customFormat="1">
      <c r="A16" s="113">
        <v>11</v>
      </c>
      <c r="B16" s="125" t="s">
        <v>233</v>
      </c>
      <c r="C16" s="122"/>
    </row>
    <row r="17" spans="1:3" s="82" customFormat="1">
      <c r="A17" s="113">
        <v>12</v>
      </c>
      <c r="B17" s="124" t="s">
        <v>232</v>
      </c>
      <c r="C17" s="122"/>
    </row>
    <row r="18" spans="1:3" s="82" customFormat="1">
      <c r="A18" s="113">
        <v>13</v>
      </c>
      <c r="B18" s="124" t="s">
        <v>231</v>
      </c>
      <c r="C18" s="122"/>
    </row>
    <row r="19" spans="1:3" s="82" customFormat="1">
      <c r="A19" s="113">
        <v>14</v>
      </c>
      <c r="B19" s="124" t="s">
        <v>230</v>
      </c>
      <c r="C19" s="122"/>
    </row>
    <row r="20" spans="1:3" s="82" customFormat="1">
      <c r="A20" s="113">
        <v>15</v>
      </c>
      <c r="B20" s="124" t="s">
        <v>229</v>
      </c>
      <c r="C20" s="122"/>
    </row>
    <row r="21" spans="1:3" s="82" customFormat="1" ht="25.5">
      <c r="A21" s="113">
        <v>16</v>
      </c>
      <c r="B21" s="123" t="s">
        <v>228</v>
      </c>
      <c r="C21" s="122"/>
    </row>
    <row r="22" spans="1:3" s="82" customFormat="1">
      <c r="A22" s="113">
        <v>17</v>
      </c>
      <c r="B22" s="126" t="s">
        <v>227</v>
      </c>
      <c r="C22" s="122">
        <v>6194572.1799999997</v>
      </c>
    </row>
    <row r="23" spans="1:3" s="82" customFormat="1">
      <c r="A23" s="113">
        <v>18</v>
      </c>
      <c r="B23" s="123" t="s">
        <v>226</v>
      </c>
      <c r="C23" s="122">
        <v>0</v>
      </c>
    </row>
    <row r="24" spans="1:3" s="82" customFormat="1" ht="25.5">
      <c r="A24" s="113">
        <v>19</v>
      </c>
      <c r="B24" s="123" t="s">
        <v>203</v>
      </c>
      <c r="C24" s="122">
        <v>0</v>
      </c>
    </row>
    <row r="25" spans="1:3" s="82" customFormat="1">
      <c r="A25" s="113">
        <v>20</v>
      </c>
      <c r="B25" s="127" t="s">
        <v>225</v>
      </c>
      <c r="C25" s="122">
        <v>0</v>
      </c>
    </row>
    <row r="26" spans="1:3" s="82" customFormat="1">
      <c r="A26" s="113">
        <v>21</v>
      </c>
      <c r="B26" s="127" t="s">
        <v>224</v>
      </c>
      <c r="C26" s="122">
        <v>0</v>
      </c>
    </row>
    <row r="27" spans="1:3" s="82" customFormat="1">
      <c r="A27" s="113">
        <v>22</v>
      </c>
      <c r="B27" s="127" t="s">
        <v>223</v>
      </c>
      <c r="C27" s="122">
        <v>0</v>
      </c>
    </row>
    <row r="28" spans="1:3" s="82" customFormat="1">
      <c r="A28" s="113">
        <v>23</v>
      </c>
      <c r="B28" s="128" t="s">
        <v>222</v>
      </c>
      <c r="C28" s="120">
        <v>273946291.68970001</v>
      </c>
    </row>
    <row r="29" spans="1:3" s="82" customFormat="1">
      <c r="A29" s="129"/>
      <c r="B29" s="130"/>
      <c r="C29" s="122"/>
    </row>
    <row r="30" spans="1:3" s="82" customFormat="1">
      <c r="A30" s="129">
        <v>24</v>
      </c>
      <c r="B30" s="128" t="s">
        <v>221</v>
      </c>
      <c r="C30" s="120">
        <v>0</v>
      </c>
    </row>
    <row r="31" spans="1:3" s="82" customFormat="1">
      <c r="A31" s="129">
        <v>25</v>
      </c>
      <c r="B31" s="118" t="s">
        <v>220</v>
      </c>
      <c r="C31" s="131">
        <v>0</v>
      </c>
    </row>
    <row r="32" spans="1:3" s="82" customFormat="1">
      <c r="A32" s="129">
        <v>26</v>
      </c>
      <c r="B32" s="132" t="s">
        <v>301</v>
      </c>
      <c r="C32" s="122"/>
    </row>
    <row r="33" spans="1:3" s="82" customFormat="1">
      <c r="A33" s="129">
        <v>27</v>
      </c>
      <c r="B33" s="132" t="s">
        <v>219</v>
      </c>
      <c r="C33" s="122"/>
    </row>
    <row r="34" spans="1:3" s="82" customFormat="1">
      <c r="A34" s="129">
        <v>28</v>
      </c>
      <c r="B34" s="118" t="s">
        <v>218</v>
      </c>
      <c r="C34" s="122"/>
    </row>
    <row r="35" spans="1:3" s="82" customFormat="1">
      <c r="A35" s="129">
        <v>29</v>
      </c>
      <c r="B35" s="128" t="s">
        <v>217</v>
      </c>
      <c r="C35" s="120">
        <v>0</v>
      </c>
    </row>
    <row r="36" spans="1:3" s="82" customFormat="1">
      <c r="A36" s="129">
        <v>30</v>
      </c>
      <c r="B36" s="123" t="s">
        <v>216</v>
      </c>
      <c r="C36" s="122">
        <v>0</v>
      </c>
    </row>
    <row r="37" spans="1:3" s="82" customFormat="1">
      <c r="A37" s="129">
        <v>31</v>
      </c>
      <c r="B37" s="124" t="s">
        <v>215</v>
      </c>
      <c r="C37" s="122">
        <v>0</v>
      </c>
    </row>
    <row r="38" spans="1:3" s="82" customFormat="1" ht="25.5">
      <c r="A38" s="129">
        <v>32</v>
      </c>
      <c r="B38" s="123" t="s">
        <v>214</v>
      </c>
      <c r="C38" s="122">
        <v>0</v>
      </c>
    </row>
    <row r="39" spans="1:3" s="82" customFormat="1" ht="25.5">
      <c r="A39" s="129">
        <v>33</v>
      </c>
      <c r="B39" s="123" t="s">
        <v>203</v>
      </c>
      <c r="C39" s="122">
        <v>0</v>
      </c>
    </row>
    <row r="40" spans="1:3" s="82" customFormat="1">
      <c r="A40" s="129">
        <v>34</v>
      </c>
      <c r="B40" s="127" t="s">
        <v>213</v>
      </c>
      <c r="C40" s="122">
        <v>0</v>
      </c>
    </row>
    <row r="41" spans="1:3" s="82" customFormat="1">
      <c r="A41" s="129">
        <v>35</v>
      </c>
      <c r="B41" s="128" t="s">
        <v>212</v>
      </c>
      <c r="C41" s="120">
        <v>0</v>
      </c>
    </row>
    <row r="42" spans="1:3" s="82" customFormat="1">
      <c r="A42" s="129"/>
      <c r="B42" s="130"/>
      <c r="C42" s="122"/>
    </row>
    <row r="43" spans="1:3" s="82" customFormat="1">
      <c r="A43" s="129">
        <v>36</v>
      </c>
      <c r="B43" s="133" t="s">
        <v>211</v>
      </c>
      <c r="C43" s="120">
        <v>29672668.906063877</v>
      </c>
    </row>
    <row r="44" spans="1:3" s="82" customFormat="1">
      <c r="A44" s="129">
        <v>37</v>
      </c>
      <c r="B44" s="118" t="s">
        <v>210</v>
      </c>
      <c r="C44" s="122">
        <v>14422000</v>
      </c>
    </row>
    <row r="45" spans="1:3" s="82" customFormat="1">
      <c r="A45" s="129">
        <v>38</v>
      </c>
      <c r="B45" s="118" t="s">
        <v>209</v>
      </c>
      <c r="C45" s="122"/>
    </row>
    <row r="46" spans="1:3" s="82" customFormat="1">
      <c r="A46" s="129">
        <v>39</v>
      </c>
      <c r="B46" s="118" t="s">
        <v>208</v>
      </c>
      <c r="C46" s="122">
        <v>15250668.906063877</v>
      </c>
    </row>
    <row r="47" spans="1:3" s="82" customFormat="1">
      <c r="A47" s="129">
        <v>40</v>
      </c>
      <c r="B47" s="133" t="s">
        <v>207</v>
      </c>
      <c r="C47" s="120">
        <v>0</v>
      </c>
    </row>
    <row r="48" spans="1:3" s="82" customFormat="1">
      <c r="A48" s="129">
        <v>41</v>
      </c>
      <c r="B48" s="123" t="s">
        <v>206</v>
      </c>
      <c r="C48" s="122">
        <v>0</v>
      </c>
    </row>
    <row r="49" spans="1:3" s="82" customFormat="1">
      <c r="A49" s="129">
        <v>42</v>
      </c>
      <c r="B49" s="124" t="s">
        <v>205</v>
      </c>
      <c r="C49" s="122">
        <v>0</v>
      </c>
    </row>
    <row r="50" spans="1:3" s="82" customFormat="1">
      <c r="A50" s="129">
        <v>43</v>
      </c>
      <c r="B50" s="123" t="s">
        <v>204</v>
      </c>
      <c r="C50" s="122">
        <v>0</v>
      </c>
    </row>
    <row r="51" spans="1:3" s="82" customFormat="1" ht="25.5">
      <c r="A51" s="129">
        <v>44</v>
      </c>
      <c r="B51" s="123" t="s">
        <v>203</v>
      </c>
      <c r="C51" s="122">
        <v>0</v>
      </c>
    </row>
    <row r="52" spans="1:3" s="82" customFormat="1" ht="13.5" thickBot="1">
      <c r="A52" s="134">
        <v>45</v>
      </c>
      <c r="B52" s="135" t="s">
        <v>202</v>
      </c>
      <c r="C52" s="136">
        <v>29672668.906063877</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23"/>
  <sheetViews>
    <sheetView workbookViewId="0">
      <selection activeCell="I23" sqref="I23"/>
    </sheetView>
  </sheetViews>
  <sheetFormatPr defaultColWidth="9.140625" defaultRowHeight="12.75"/>
  <cols>
    <col min="1" max="1" width="9.42578125" style="302" bestFit="1" customWidth="1"/>
    <col min="2" max="2" width="59" style="302" customWidth="1"/>
    <col min="3" max="3" width="16.7109375" style="302" bestFit="1" customWidth="1"/>
    <col min="4" max="4" width="14.28515625" style="302" bestFit="1" customWidth="1"/>
    <col min="5" max="16384" width="9.140625" style="302"/>
  </cols>
  <sheetData>
    <row r="1" spans="1:6" ht="15">
      <c r="A1" s="367" t="s">
        <v>30</v>
      </c>
      <c r="B1" s="3" t="str">
        <f>'Info '!C2</f>
        <v>JSC ProCredit Bank</v>
      </c>
    </row>
    <row r="2" spans="1:6" s="269" customFormat="1" ht="15.75" customHeight="1">
      <c r="A2" s="269" t="s">
        <v>31</v>
      </c>
      <c r="B2" s="463">
        <f>'1. key ratios '!B2</f>
        <v>44926</v>
      </c>
    </row>
    <row r="3" spans="1:6" s="269" customFormat="1" ht="15.75" customHeight="1"/>
    <row r="4" spans="1:6" ht="13.5" thickBot="1">
      <c r="A4" s="328" t="s">
        <v>404</v>
      </c>
      <c r="B4" s="375" t="s">
        <v>405</v>
      </c>
    </row>
    <row r="5" spans="1:6" s="376" customFormat="1" ht="12.75" customHeight="1">
      <c r="A5" s="437"/>
      <c r="B5" s="438" t="s">
        <v>408</v>
      </c>
      <c r="C5" s="368" t="s">
        <v>406</v>
      </c>
      <c r="D5" s="369" t="s">
        <v>407</v>
      </c>
    </row>
    <row r="6" spans="1:6" s="377" customFormat="1">
      <c r="A6" s="370">
        <v>1</v>
      </c>
      <c r="B6" s="432" t="s">
        <v>409</v>
      </c>
      <c r="C6" s="432"/>
      <c r="D6" s="371"/>
    </row>
    <row r="7" spans="1:6" s="377" customFormat="1">
      <c r="A7" s="372" t="s">
        <v>395</v>
      </c>
      <c r="B7" s="433" t="s">
        <v>410</v>
      </c>
      <c r="C7" s="425">
        <v>4.4999999999999998E-2</v>
      </c>
      <c r="D7" s="621">
        <v>62950533.768704072</v>
      </c>
      <c r="E7" s="678"/>
      <c r="F7" s="678"/>
    </row>
    <row r="8" spans="1:6" s="377" customFormat="1">
      <c r="A8" s="372" t="s">
        <v>396</v>
      </c>
      <c r="B8" s="433" t="s">
        <v>411</v>
      </c>
      <c r="C8" s="426">
        <v>0.06</v>
      </c>
      <c r="D8" s="621">
        <v>83934045.024938762</v>
      </c>
      <c r="E8" s="678"/>
      <c r="F8" s="678"/>
    </row>
    <row r="9" spans="1:6" s="377" customFormat="1">
      <c r="A9" s="372" t="s">
        <v>397</v>
      </c>
      <c r="B9" s="433" t="s">
        <v>412</v>
      </c>
      <c r="C9" s="426">
        <v>0.08</v>
      </c>
      <c r="D9" s="621">
        <v>111912060.03325169</v>
      </c>
      <c r="E9" s="678"/>
      <c r="F9" s="678"/>
    </row>
    <row r="10" spans="1:6" s="377" customFormat="1">
      <c r="A10" s="370" t="s">
        <v>398</v>
      </c>
      <c r="B10" s="432" t="s">
        <v>413</v>
      </c>
      <c r="C10" s="427"/>
      <c r="D10" s="622"/>
      <c r="E10" s="678"/>
      <c r="F10" s="678"/>
    </row>
    <row r="11" spans="1:6" s="378" customFormat="1">
      <c r="A11" s="373" t="s">
        <v>399</v>
      </c>
      <c r="B11" s="424" t="s">
        <v>478</v>
      </c>
      <c r="C11" s="428">
        <v>2.5000000000000001E-2</v>
      </c>
      <c r="D11" s="621">
        <v>34972518.760391153</v>
      </c>
      <c r="E11" s="678"/>
      <c r="F11" s="678"/>
    </row>
    <row r="12" spans="1:6" s="378" customFormat="1">
      <c r="A12" s="373" t="s">
        <v>400</v>
      </c>
      <c r="B12" s="424" t="s">
        <v>414</v>
      </c>
      <c r="C12" s="428">
        <v>0</v>
      </c>
      <c r="D12" s="621">
        <v>0</v>
      </c>
      <c r="E12" s="678"/>
      <c r="F12" s="678"/>
    </row>
    <row r="13" spans="1:6" s="378" customFormat="1">
      <c r="A13" s="373" t="s">
        <v>401</v>
      </c>
      <c r="B13" s="424" t="s">
        <v>415</v>
      </c>
      <c r="C13" s="428">
        <v>0</v>
      </c>
      <c r="D13" s="621">
        <v>0</v>
      </c>
      <c r="E13" s="678"/>
      <c r="F13" s="678"/>
    </row>
    <row r="14" spans="1:6" s="378" customFormat="1">
      <c r="A14" s="370" t="s">
        <v>402</v>
      </c>
      <c r="B14" s="432" t="s">
        <v>476</v>
      </c>
      <c r="C14" s="429"/>
      <c r="D14" s="622"/>
      <c r="E14" s="678"/>
      <c r="F14" s="678"/>
    </row>
    <row r="15" spans="1:6" s="378" customFormat="1">
      <c r="A15" s="373">
        <v>3.1</v>
      </c>
      <c r="B15" s="424" t="s">
        <v>420</v>
      </c>
      <c r="C15" s="428">
        <v>2.5393547499236675E-2</v>
      </c>
      <c r="D15" s="621">
        <v>35523052.652397543</v>
      </c>
      <c r="E15" s="678"/>
      <c r="F15" s="678"/>
    </row>
    <row r="16" spans="1:6" s="378" customFormat="1">
      <c r="A16" s="373">
        <v>3.2</v>
      </c>
      <c r="B16" s="424" t="s">
        <v>421</v>
      </c>
      <c r="C16" s="428">
        <v>3.3964532964318242E-2</v>
      </c>
      <c r="D16" s="621">
        <v>47513010.651301734</v>
      </c>
      <c r="E16" s="678"/>
      <c r="F16" s="678"/>
    </row>
    <row r="17" spans="1:6" s="377" customFormat="1">
      <c r="A17" s="373">
        <v>3.3</v>
      </c>
      <c r="B17" s="424" t="s">
        <v>422</v>
      </c>
      <c r="C17" s="428">
        <v>4.8622332540329757E-2</v>
      </c>
      <c r="D17" s="621">
        <v>68017817.477626383</v>
      </c>
      <c r="E17" s="678"/>
      <c r="F17" s="678"/>
    </row>
    <row r="18" spans="1:6" s="376" customFormat="1" ht="12.75" customHeight="1">
      <c r="A18" s="435"/>
      <c r="B18" s="436" t="s">
        <v>475</v>
      </c>
      <c r="C18" s="430" t="s">
        <v>406</v>
      </c>
      <c r="D18" s="434" t="s">
        <v>407</v>
      </c>
      <c r="E18" s="678"/>
      <c r="F18" s="678"/>
    </row>
    <row r="19" spans="1:6" s="377" customFormat="1">
      <c r="A19" s="374">
        <v>4</v>
      </c>
      <c r="B19" s="424" t="s">
        <v>416</v>
      </c>
      <c r="C19" s="428">
        <f>C7+C11+C12+C13+C15</f>
        <v>9.5393547499236675E-2</v>
      </c>
      <c r="D19" s="621">
        <f>C19*'5. RWA'!$C$13</f>
        <v>133446105.18149276</v>
      </c>
      <c r="E19" s="678"/>
      <c r="F19" s="678"/>
    </row>
    <row r="20" spans="1:6" s="377" customFormat="1">
      <c r="A20" s="374">
        <v>5</v>
      </c>
      <c r="B20" s="424" t="s">
        <v>136</v>
      </c>
      <c r="C20" s="428">
        <f>C8+C11+C12+C13+C16</f>
        <v>0.11896453296431823</v>
      </c>
      <c r="D20" s="621">
        <f>C20*'5. RWA'!$C$13</f>
        <v>166419574.43663165</v>
      </c>
      <c r="E20" s="678"/>
      <c r="F20" s="678"/>
    </row>
    <row r="21" spans="1:6" s="377" customFormat="1" ht="13.5" thickBot="1">
      <c r="A21" s="379" t="s">
        <v>403</v>
      </c>
      <c r="B21" s="380" t="s">
        <v>417</v>
      </c>
      <c r="C21" s="431">
        <f>C9+C11+C12+C13+C17</f>
        <v>0.15362233254032975</v>
      </c>
      <c r="D21" s="623">
        <f>C21*'5. RWA'!$C$13</f>
        <v>214902396.27126923</v>
      </c>
      <c r="E21" s="678"/>
      <c r="F21" s="678"/>
    </row>
    <row r="22" spans="1:6">
      <c r="F22" s="328"/>
    </row>
    <row r="23" spans="1:6">
      <c r="B23" s="327"/>
    </row>
  </sheetData>
  <conditionalFormatting sqref="C21">
    <cfRule type="cellIs" dxfId="21" priority="1" operator="lessThan">
      <formula>#REF!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5"/>
  <sheetViews>
    <sheetView zoomScaleNormal="100" workbookViewId="0">
      <pane xSplit="1" ySplit="5" topLeftCell="B6" activePane="bottomRight" state="frozen"/>
      <selection activeCell="C6" sqref="C6:C52"/>
      <selection pane="topRight" activeCell="C6" sqref="C6:C52"/>
      <selection pane="bottomLeft" activeCell="C6" sqref="C6:C52"/>
      <selection pane="bottomRight" activeCell="I23" sqref="I23"/>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ProCredit Bank</v>
      </c>
      <c r="E1" s="4"/>
      <c r="F1" s="4"/>
    </row>
    <row r="2" spans="1:6" s="97" customFormat="1" ht="15.75" customHeight="1">
      <c r="A2" s="2" t="s">
        <v>31</v>
      </c>
      <c r="B2" s="463">
        <f>'1. key ratios '!B2</f>
        <v>44926</v>
      </c>
    </row>
    <row r="3" spans="1:6" s="97" customFormat="1" ht="15.75" customHeight="1">
      <c r="A3" s="137"/>
    </row>
    <row r="4" spans="1:6" s="97" customFormat="1" ht="15.75" customHeight="1" thickBot="1">
      <c r="A4" s="97" t="s">
        <v>86</v>
      </c>
      <c r="B4" s="260" t="s">
        <v>285</v>
      </c>
      <c r="D4" s="54" t="s">
        <v>73</v>
      </c>
    </row>
    <row r="5" spans="1:6" ht="25.5">
      <c r="A5" s="138" t="s">
        <v>6</v>
      </c>
      <c r="B5" s="291" t="s">
        <v>339</v>
      </c>
      <c r="C5" s="139" t="s">
        <v>92</v>
      </c>
      <c r="D5" s="140" t="s">
        <v>93</v>
      </c>
    </row>
    <row r="6" spans="1:6" ht="15.75">
      <c r="A6" s="102">
        <v>1</v>
      </c>
      <c r="B6" s="141" t="s">
        <v>35</v>
      </c>
      <c r="C6" s="142">
        <v>37622540.329999998</v>
      </c>
      <c r="D6" s="624"/>
      <c r="E6" s="143"/>
    </row>
    <row r="7" spans="1:6" ht="15.75">
      <c r="A7" s="102">
        <v>2</v>
      </c>
      <c r="B7" s="144" t="s">
        <v>36</v>
      </c>
      <c r="C7" s="145">
        <v>266225587.60999995</v>
      </c>
      <c r="D7" s="625"/>
      <c r="E7" s="143"/>
    </row>
    <row r="8" spans="1:6" ht="15.75">
      <c r="A8" s="102">
        <v>3</v>
      </c>
      <c r="B8" s="144" t="s">
        <v>37</v>
      </c>
      <c r="C8" s="145">
        <v>144498767.15000001</v>
      </c>
      <c r="D8" s="625"/>
      <c r="E8" s="143"/>
    </row>
    <row r="9" spans="1:6" ht="15.75">
      <c r="A9" s="102">
        <v>4</v>
      </c>
      <c r="B9" s="144" t="s">
        <v>38</v>
      </c>
      <c r="C9" s="145">
        <v>0</v>
      </c>
      <c r="D9" s="625"/>
      <c r="E9" s="143"/>
    </row>
    <row r="10" spans="1:6" ht="15.75">
      <c r="A10" s="102">
        <v>5</v>
      </c>
      <c r="B10" s="144" t="s">
        <v>39</v>
      </c>
      <c r="C10" s="145">
        <v>82467907.409999996</v>
      </c>
      <c r="D10" s="625"/>
      <c r="E10" s="143"/>
    </row>
    <row r="11" spans="1:6" ht="15.75">
      <c r="A11" s="102">
        <v>6.1</v>
      </c>
      <c r="B11" s="261" t="s">
        <v>40</v>
      </c>
      <c r="C11" s="147">
        <v>1150714386.8199999</v>
      </c>
      <c r="D11" s="626"/>
      <c r="E11" s="148"/>
    </row>
    <row r="12" spans="1:6" ht="15.75">
      <c r="A12" s="102">
        <v>6.2</v>
      </c>
      <c r="B12" s="262" t="s">
        <v>41</v>
      </c>
      <c r="C12" s="147">
        <v>-39857408.339999996</v>
      </c>
      <c r="D12" s="626"/>
      <c r="E12" s="148"/>
    </row>
    <row r="13" spans="1:6" ht="15.75">
      <c r="A13" s="102" t="s">
        <v>708</v>
      </c>
      <c r="B13" s="150" t="s">
        <v>710</v>
      </c>
      <c r="C13" s="147">
        <v>-15250668.906063877</v>
      </c>
      <c r="D13" s="626" t="s">
        <v>762</v>
      </c>
      <c r="E13" s="148"/>
    </row>
    <row r="14" spans="1:6" ht="15.75">
      <c r="A14" s="102" t="s">
        <v>709</v>
      </c>
      <c r="B14" s="150" t="s">
        <v>711</v>
      </c>
      <c r="C14" s="147">
        <v>0</v>
      </c>
      <c r="D14" s="626"/>
      <c r="E14" s="148"/>
    </row>
    <row r="15" spans="1:6" ht="15.75">
      <c r="A15" s="102">
        <v>6</v>
      </c>
      <c r="B15" s="144" t="s">
        <v>42</v>
      </c>
      <c r="C15" s="149">
        <v>1110856978.48</v>
      </c>
      <c r="D15" s="626"/>
      <c r="E15" s="143"/>
    </row>
    <row r="16" spans="1:6" ht="15.75">
      <c r="A16" s="102">
        <v>7</v>
      </c>
      <c r="B16" s="144" t="s">
        <v>43</v>
      </c>
      <c r="C16" s="145">
        <v>5286603.4000000004</v>
      </c>
      <c r="D16" s="625"/>
      <c r="E16" s="143"/>
    </row>
    <row r="17" spans="1:5" ht="15.75">
      <c r="A17" s="102">
        <v>8</v>
      </c>
      <c r="B17" s="289" t="s">
        <v>198</v>
      </c>
      <c r="C17" s="145">
        <v>161369.97</v>
      </c>
      <c r="D17" s="625"/>
      <c r="E17" s="143"/>
    </row>
    <row r="18" spans="1:5" ht="15.75">
      <c r="A18" s="102">
        <v>9</v>
      </c>
      <c r="B18" s="144" t="s">
        <v>44</v>
      </c>
      <c r="C18" s="145">
        <v>6346164.7799999993</v>
      </c>
      <c r="D18" s="625"/>
      <c r="E18" s="143"/>
    </row>
    <row r="19" spans="1:5" ht="15.75">
      <c r="A19" s="102">
        <v>9.1</v>
      </c>
      <c r="B19" s="150" t="s">
        <v>88</v>
      </c>
      <c r="C19" s="147">
        <v>6194572.1799999997</v>
      </c>
      <c r="D19" s="625" t="s">
        <v>761</v>
      </c>
      <c r="E19" s="143"/>
    </row>
    <row r="20" spans="1:5" ht="15.75">
      <c r="A20" s="102">
        <v>9.1999999999999993</v>
      </c>
      <c r="B20" s="150" t="s">
        <v>89</v>
      </c>
      <c r="C20" s="147"/>
      <c r="D20" s="625"/>
      <c r="E20" s="143"/>
    </row>
    <row r="21" spans="1:5" ht="15.75">
      <c r="A21" s="102">
        <v>9.3000000000000007</v>
      </c>
      <c r="B21" s="263" t="s">
        <v>267</v>
      </c>
      <c r="C21" s="147"/>
      <c r="D21" s="625"/>
      <c r="E21" s="143"/>
    </row>
    <row r="22" spans="1:5">
      <c r="A22" s="102">
        <v>10</v>
      </c>
      <c r="B22" s="144" t="s">
        <v>45</v>
      </c>
      <c r="C22" s="145">
        <v>47441125.25</v>
      </c>
      <c r="D22" s="146"/>
      <c r="E22" s="143"/>
    </row>
    <row r="23" spans="1:5">
      <c r="A23" s="102">
        <v>10.1</v>
      </c>
      <c r="B23" s="150" t="s">
        <v>90</v>
      </c>
      <c r="C23" s="145">
        <v>1370120.96</v>
      </c>
      <c r="D23" s="151" t="s">
        <v>91</v>
      </c>
      <c r="E23" s="143"/>
    </row>
    <row r="24" spans="1:5">
      <c r="A24" s="102">
        <v>11</v>
      </c>
      <c r="B24" s="152" t="s">
        <v>46</v>
      </c>
      <c r="C24" s="153">
        <v>25853864.2082</v>
      </c>
      <c r="D24" s="154"/>
      <c r="E24" s="143"/>
    </row>
    <row r="25" spans="1:5" ht="15">
      <c r="A25" s="102">
        <v>12</v>
      </c>
      <c r="B25" s="155" t="s">
        <v>47</v>
      </c>
      <c r="C25" s="156">
        <v>1726760908.5882001</v>
      </c>
      <c r="D25" s="157"/>
      <c r="E25" s="158"/>
    </row>
    <row r="26" spans="1:5">
      <c r="A26" s="102">
        <v>13</v>
      </c>
      <c r="B26" s="144" t="s">
        <v>49</v>
      </c>
      <c r="C26" s="159">
        <v>0</v>
      </c>
      <c r="D26" s="160"/>
      <c r="E26" s="143"/>
    </row>
    <row r="27" spans="1:5">
      <c r="A27" s="102">
        <v>14</v>
      </c>
      <c r="B27" s="144" t="s">
        <v>50</v>
      </c>
      <c r="C27" s="145">
        <v>261379620.01999998</v>
      </c>
      <c r="D27" s="146"/>
      <c r="E27" s="143"/>
    </row>
    <row r="28" spans="1:5">
      <c r="A28" s="102">
        <v>15</v>
      </c>
      <c r="B28" s="144" t="s">
        <v>51</v>
      </c>
      <c r="C28" s="145">
        <v>413758693.99000001</v>
      </c>
      <c r="D28" s="146"/>
      <c r="E28" s="143"/>
    </row>
    <row r="29" spans="1:5">
      <c r="A29" s="102">
        <v>16</v>
      </c>
      <c r="B29" s="144" t="s">
        <v>52</v>
      </c>
      <c r="C29" s="145">
        <v>297442393.77999997</v>
      </c>
      <c r="D29" s="146"/>
      <c r="E29" s="143"/>
    </row>
    <row r="30" spans="1:5">
      <c r="A30" s="102">
        <v>17</v>
      </c>
      <c r="B30" s="144" t="s">
        <v>53</v>
      </c>
      <c r="C30" s="145">
        <v>0</v>
      </c>
      <c r="D30" s="146"/>
      <c r="E30" s="143"/>
    </row>
    <row r="31" spans="1:5">
      <c r="A31" s="102">
        <v>18</v>
      </c>
      <c r="B31" s="144" t="s">
        <v>54</v>
      </c>
      <c r="C31" s="145">
        <v>420902670.58069998</v>
      </c>
      <c r="D31" s="146"/>
      <c r="E31" s="143"/>
    </row>
    <row r="32" spans="1:5">
      <c r="A32" s="102">
        <v>19</v>
      </c>
      <c r="B32" s="144" t="s">
        <v>55</v>
      </c>
      <c r="C32" s="145">
        <v>9156633.129999999</v>
      </c>
      <c r="D32" s="146"/>
      <c r="E32" s="143"/>
    </row>
    <row r="33" spans="1:5">
      <c r="A33" s="102">
        <v>20</v>
      </c>
      <c r="B33" s="144" t="s">
        <v>56</v>
      </c>
      <c r="C33" s="145">
        <v>28187912.229999997</v>
      </c>
      <c r="D33" s="146"/>
      <c r="E33" s="143"/>
    </row>
    <row r="34" spans="1:5">
      <c r="A34" s="102">
        <v>20.100000000000001</v>
      </c>
      <c r="B34" s="161" t="s">
        <v>713</v>
      </c>
      <c r="C34" s="153">
        <v>1271718.5674000001</v>
      </c>
      <c r="D34" s="154"/>
      <c r="E34" s="143"/>
    </row>
    <row r="35" spans="1:5">
      <c r="A35" s="102">
        <v>21</v>
      </c>
      <c r="B35" s="152" t="s">
        <v>57</v>
      </c>
      <c r="C35" s="153">
        <v>14422000</v>
      </c>
      <c r="D35" s="154"/>
      <c r="E35" s="143"/>
    </row>
    <row r="36" spans="1:5" ht="15.75">
      <c r="A36" s="102">
        <v>21.1</v>
      </c>
      <c r="B36" s="161" t="s">
        <v>712</v>
      </c>
      <c r="C36" s="162">
        <v>14422000</v>
      </c>
      <c r="D36" s="627" t="s">
        <v>763</v>
      </c>
      <c r="E36" s="143"/>
    </row>
    <row r="37" spans="1:5" ht="15.75">
      <c r="A37" s="102">
        <v>22</v>
      </c>
      <c r="B37" s="155" t="s">
        <v>58</v>
      </c>
      <c r="C37" s="156">
        <v>1445249923.7307</v>
      </c>
      <c r="D37" s="628"/>
      <c r="E37" s="158"/>
    </row>
    <row r="38" spans="1:5" ht="15.75">
      <c r="A38" s="102">
        <v>23</v>
      </c>
      <c r="B38" s="152" t="s">
        <v>60</v>
      </c>
      <c r="C38" s="145">
        <v>112482804.98999999</v>
      </c>
      <c r="D38" s="625" t="s">
        <v>764</v>
      </c>
      <c r="E38" s="143"/>
    </row>
    <row r="39" spans="1:5" ht="15.75">
      <c r="A39" s="102">
        <v>24</v>
      </c>
      <c r="B39" s="152" t="s">
        <v>61</v>
      </c>
      <c r="C39" s="145">
        <v>0</v>
      </c>
      <c r="D39" s="625"/>
      <c r="E39" s="143"/>
    </row>
    <row r="40" spans="1:5" ht="15.75">
      <c r="A40" s="102">
        <v>25</v>
      </c>
      <c r="B40" s="152" t="s">
        <v>62</v>
      </c>
      <c r="C40" s="145">
        <v>0</v>
      </c>
      <c r="D40" s="625"/>
      <c r="E40" s="143"/>
    </row>
    <row r="41" spans="1:5" ht="15.75">
      <c r="A41" s="102">
        <v>26</v>
      </c>
      <c r="B41" s="152" t="s">
        <v>63</v>
      </c>
      <c r="C41" s="145">
        <v>72117569.840000004</v>
      </c>
      <c r="D41" s="625" t="s">
        <v>765</v>
      </c>
      <c r="E41" s="143"/>
    </row>
    <row r="42" spans="1:5" ht="15.75">
      <c r="A42" s="102">
        <v>27</v>
      </c>
      <c r="B42" s="152" t="s">
        <v>64</v>
      </c>
      <c r="C42" s="145">
        <v>0</v>
      </c>
      <c r="D42" s="625"/>
      <c r="E42" s="143"/>
    </row>
    <row r="43" spans="1:5" ht="15.75">
      <c r="A43" s="102">
        <v>28</v>
      </c>
      <c r="B43" s="152" t="s">
        <v>65</v>
      </c>
      <c r="C43" s="145">
        <v>96910609.999699995</v>
      </c>
      <c r="D43" s="625" t="s">
        <v>766</v>
      </c>
      <c r="E43" s="143"/>
    </row>
    <row r="44" spans="1:5">
      <c r="A44" s="102">
        <v>29</v>
      </c>
      <c r="B44" s="152" t="s">
        <v>66</v>
      </c>
      <c r="C44" s="145">
        <v>0</v>
      </c>
      <c r="D44" s="146"/>
      <c r="E44" s="143"/>
    </row>
    <row r="45" spans="1:5" ht="15.75" thickBot="1">
      <c r="A45" s="163">
        <v>30</v>
      </c>
      <c r="B45" s="164" t="s">
        <v>265</v>
      </c>
      <c r="C45" s="165">
        <v>281510984.82969999</v>
      </c>
      <c r="D45" s="166"/>
      <c r="E45" s="158"/>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3" sqref="B3"/>
      <selection pane="topRight" activeCell="B3" sqref="B3"/>
      <selection pane="bottomLeft" activeCell="B3" sqref="B3"/>
      <selection pane="bottomRight" activeCell="C8" sqref="C8:S2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52" bestFit="1" customWidth="1"/>
    <col min="17" max="17" width="14.7109375" style="52" customWidth="1"/>
    <col min="18" max="18" width="13" style="52" bestFit="1" customWidth="1"/>
    <col min="19" max="19" width="34.85546875" style="52" customWidth="1"/>
    <col min="20" max="16384" width="9.140625" style="52"/>
  </cols>
  <sheetData>
    <row r="1" spans="1:19">
      <c r="A1" s="2" t="s">
        <v>30</v>
      </c>
      <c r="B1" s="3" t="str">
        <f>'Info '!C2</f>
        <v>JSC ProCredit Bank</v>
      </c>
    </row>
    <row r="2" spans="1:19">
      <c r="A2" s="2" t="s">
        <v>31</v>
      </c>
      <c r="B2" s="463">
        <f>'1. key ratios '!B2</f>
        <v>44926</v>
      </c>
    </row>
    <row r="4" spans="1:19" ht="26.25" thickBot="1">
      <c r="A4" s="4" t="s">
        <v>248</v>
      </c>
      <c r="B4" s="313" t="s">
        <v>374</v>
      </c>
    </row>
    <row r="5" spans="1:19" s="299" customFormat="1">
      <c r="A5" s="294"/>
      <c r="B5" s="295"/>
      <c r="C5" s="296" t="s">
        <v>0</v>
      </c>
      <c r="D5" s="296" t="s">
        <v>1</v>
      </c>
      <c r="E5" s="296" t="s">
        <v>2</v>
      </c>
      <c r="F5" s="296" t="s">
        <v>3</v>
      </c>
      <c r="G5" s="296" t="s">
        <v>4</v>
      </c>
      <c r="H5" s="296" t="s">
        <v>5</v>
      </c>
      <c r="I5" s="296" t="s">
        <v>8</v>
      </c>
      <c r="J5" s="296" t="s">
        <v>9</v>
      </c>
      <c r="K5" s="296" t="s">
        <v>10</v>
      </c>
      <c r="L5" s="296" t="s">
        <v>11</v>
      </c>
      <c r="M5" s="296" t="s">
        <v>12</v>
      </c>
      <c r="N5" s="296" t="s">
        <v>13</v>
      </c>
      <c r="O5" s="296" t="s">
        <v>357</v>
      </c>
      <c r="P5" s="296" t="s">
        <v>358</v>
      </c>
      <c r="Q5" s="296" t="s">
        <v>359</v>
      </c>
      <c r="R5" s="297" t="s">
        <v>360</v>
      </c>
      <c r="S5" s="298" t="s">
        <v>361</v>
      </c>
    </row>
    <row r="6" spans="1:19" s="299" customFormat="1" ht="99" customHeight="1">
      <c r="A6" s="300"/>
      <c r="B6" s="704" t="s">
        <v>362</v>
      </c>
      <c r="C6" s="700">
        <v>0</v>
      </c>
      <c r="D6" s="701"/>
      <c r="E6" s="700">
        <v>0.2</v>
      </c>
      <c r="F6" s="701"/>
      <c r="G6" s="700">
        <v>0.35</v>
      </c>
      <c r="H6" s="701"/>
      <c r="I6" s="700">
        <v>0.5</v>
      </c>
      <c r="J6" s="701"/>
      <c r="K6" s="700">
        <v>0.75</v>
      </c>
      <c r="L6" s="701"/>
      <c r="M6" s="700">
        <v>1</v>
      </c>
      <c r="N6" s="701"/>
      <c r="O6" s="700">
        <v>1.5</v>
      </c>
      <c r="P6" s="701"/>
      <c r="Q6" s="700">
        <v>2.5</v>
      </c>
      <c r="R6" s="701"/>
      <c r="S6" s="702" t="s">
        <v>247</v>
      </c>
    </row>
    <row r="7" spans="1:19" s="299" customFormat="1" ht="30.75" customHeight="1">
      <c r="A7" s="300"/>
      <c r="B7" s="705"/>
      <c r="C7" s="290" t="s">
        <v>250</v>
      </c>
      <c r="D7" s="290" t="s">
        <v>249</v>
      </c>
      <c r="E7" s="290" t="s">
        <v>250</v>
      </c>
      <c r="F7" s="290" t="s">
        <v>249</v>
      </c>
      <c r="G7" s="290" t="s">
        <v>250</v>
      </c>
      <c r="H7" s="290" t="s">
        <v>249</v>
      </c>
      <c r="I7" s="290" t="s">
        <v>250</v>
      </c>
      <c r="J7" s="290" t="s">
        <v>249</v>
      </c>
      <c r="K7" s="290" t="s">
        <v>250</v>
      </c>
      <c r="L7" s="290" t="s">
        <v>249</v>
      </c>
      <c r="M7" s="290" t="s">
        <v>250</v>
      </c>
      <c r="N7" s="290" t="s">
        <v>249</v>
      </c>
      <c r="O7" s="290" t="s">
        <v>250</v>
      </c>
      <c r="P7" s="290" t="s">
        <v>249</v>
      </c>
      <c r="Q7" s="290" t="s">
        <v>250</v>
      </c>
      <c r="R7" s="290" t="s">
        <v>249</v>
      </c>
      <c r="S7" s="703"/>
    </row>
    <row r="8" spans="1:19" s="169" customFormat="1">
      <c r="A8" s="167">
        <v>1</v>
      </c>
      <c r="B8" s="1" t="s">
        <v>95</v>
      </c>
      <c r="C8" s="168">
        <v>148818085.83999997</v>
      </c>
      <c r="D8" s="168"/>
      <c r="E8" s="168"/>
      <c r="F8" s="168"/>
      <c r="G8" s="168"/>
      <c r="H8" s="168"/>
      <c r="I8" s="168"/>
      <c r="J8" s="168"/>
      <c r="K8" s="168"/>
      <c r="L8" s="168"/>
      <c r="M8" s="168">
        <v>199982860.56150001</v>
      </c>
      <c r="N8" s="168"/>
      <c r="O8" s="168"/>
      <c r="P8" s="168"/>
      <c r="Q8" s="168"/>
      <c r="R8" s="168"/>
      <c r="S8" s="314">
        <v>199982860.56150001</v>
      </c>
    </row>
    <row r="9" spans="1:19" s="169" customFormat="1">
      <c r="A9" s="167">
        <v>2</v>
      </c>
      <c r="B9" s="1" t="s">
        <v>96</v>
      </c>
      <c r="C9" s="168"/>
      <c r="D9" s="168"/>
      <c r="E9" s="168"/>
      <c r="F9" s="168"/>
      <c r="G9" s="168"/>
      <c r="H9" s="168"/>
      <c r="I9" s="168"/>
      <c r="J9" s="168"/>
      <c r="K9" s="168"/>
      <c r="L9" s="168"/>
      <c r="M9" s="168"/>
      <c r="N9" s="168"/>
      <c r="O9" s="168"/>
      <c r="P9" s="168"/>
      <c r="Q9" s="168"/>
      <c r="R9" s="168"/>
      <c r="S9" s="314">
        <v>0</v>
      </c>
    </row>
    <row r="10" spans="1:19" s="169" customFormat="1">
      <c r="A10" s="167">
        <v>3</v>
      </c>
      <c r="B10" s="1" t="s">
        <v>268</v>
      </c>
      <c r="C10" s="168"/>
      <c r="D10" s="168"/>
      <c r="E10" s="168"/>
      <c r="F10" s="168"/>
      <c r="G10" s="168"/>
      <c r="H10" s="168"/>
      <c r="I10" s="168"/>
      <c r="J10" s="168"/>
      <c r="K10" s="168"/>
      <c r="L10" s="168"/>
      <c r="M10" s="168"/>
      <c r="N10" s="168"/>
      <c r="O10" s="168"/>
      <c r="P10" s="168"/>
      <c r="Q10" s="168"/>
      <c r="R10" s="168"/>
      <c r="S10" s="314">
        <v>0</v>
      </c>
    </row>
    <row r="11" spans="1:19" s="169" customFormat="1">
      <c r="A11" s="167">
        <v>4</v>
      </c>
      <c r="B11" s="1" t="s">
        <v>97</v>
      </c>
      <c r="C11" s="168"/>
      <c r="D11" s="168"/>
      <c r="E11" s="168"/>
      <c r="F11" s="168"/>
      <c r="G11" s="168"/>
      <c r="H11" s="168"/>
      <c r="I11" s="168"/>
      <c r="J11" s="168"/>
      <c r="K11" s="168"/>
      <c r="L11" s="168"/>
      <c r="M11" s="168"/>
      <c r="N11" s="168"/>
      <c r="O11" s="168"/>
      <c r="P11" s="168"/>
      <c r="Q11" s="168"/>
      <c r="R11" s="168"/>
      <c r="S11" s="314">
        <v>0</v>
      </c>
    </row>
    <row r="12" spans="1:19" s="169" customFormat="1">
      <c r="A12" s="167">
        <v>5</v>
      </c>
      <c r="B12" s="1" t="s">
        <v>98</v>
      </c>
      <c r="C12" s="168"/>
      <c r="D12" s="168"/>
      <c r="E12" s="168"/>
      <c r="F12" s="168"/>
      <c r="G12" s="168"/>
      <c r="H12" s="168"/>
      <c r="I12" s="168"/>
      <c r="J12" s="168"/>
      <c r="K12" s="168"/>
      <c r="L12" s="168"/>
      <c r="M12" s="168"/>
      <c r="N12" s="168"/>
      <c r="O12" s="168"/>
      <c r="P12" s="168"/>
      <c r="Q12" s="168"/>
      <c r="R12" s="168"/>
      <c r="S12" s="314">
        <v>0</v>
      </c>
    </row>
    <row r="13" spans="1:19" s="169" customFormat="1">
      <c r="A13" s="167">
        <v>6</v>
      </c>
      <c r="B13" s="1" t="s">
        <v>99</v>
      </c>
      <c r="C13" s="168"/>
      <c r="D13" s="168"/>
      <c r="E13" s="168">
        <v>141826606.73160002</v>
      </c>
      <c r="F13" s="168"/>
      <c r="G13" s="168"/>
      <c r="H13" s="168"/>
      <c r="I13" s="168">
        <v>2629942.3239000002</v>
      </c>
      <c r="J13" s="168"/>
      <c r="K13" s="168"/>
      <c r="L13" s="168"/>
      <c r="M13" s="168">
        <v>305028.56039999996</v>
      </c>
      <c r="N13" s="168"/>
      <c r="O13" s="168">
        <v>154985.84779999999</v>
      </c>
      <c r="P13" s="168"/>
      <c r="Q13" s="168"/>
      <c r="R13" s="168"/>
      <c r="S13" s="314">
        <v>30217799.840370003</v>
      </c>
    </row>
    <row r="14" spans="1:19" s="169" customFormat="1">
      <c r="A14" s="167">
        <v>7</v>
      </c>
      <c r="B14" s="1" t="s">
        <v>100</v>
      </c>
      <c r="C14" s="168"/>
      <c r="D14" s="168"/>
      <c r="E14" s="168"/>
      <c r="F14" s="168"/>
      <c r="G14" s="168">
        <v>0</v>
      </c>
      <c r="H14" s="168"/>
      <c r="I14" s="168">
        <v>0</v>
      </c>
      <c r="J14" s="168"/>
      <c r="K14" s="168">
        <v>0</v>
      </c>
      <c r="L14" s="168"/>
      <c r="M14" s="168">
        <v>745109941.83840001</v>
      </c>
      <c r="N14" s="168">
        <v>73463326.996089995</v>
      </c>
      <c r="O14" s="168">
        <v>0</v>
      </c>
      <c r="P14" s="168"/>
      <c r="Q14" s="168"/>
      <c r="R14" s="168"/>
      <c r="S14" s="314">
        <v>818573268.83449006</v>
      </c>
    </row>
    <row r="15" spans="1:19" s="169" customFormat="1">
      <c r="A15" s="167">
        <v>8</v>
      </c>
      <c r="B15" s="1" t="s">
        <v>101</v>
      </c>
      <c r="C15" s="168"/>
      <c r="D15" s="168"/>
      <c r="E15" s="168"/>
      <c r="F15" s="168"/>
      <c r="G15" s="168">
        <v>0</v>
      </c>
      <c r="H15" s="168"/>
      <c r="I15" s="168">
        <v>0</v>
      </c>
      <c r="J15" s="168"/>
      <c r="K15" s="168">
        <v>357813975.99159998</v>
      </c>
      <c r="L15" s="168"/>
      <c r="M15" s="168">
        <v>0</v>
      </c>
      <c r="N15" s="168"/>
      <c r="O15" s="168">
        <v>0</v>
      </c>
      <c r="P15" s="168"/>
      <c r="Q15" s="168"/>
      <c r="R15" s="168"/>
      <c r="S15" s="314">
        <v>268360481.99369997</v>
      </c>
    </row>
    <row r="16" spans="1:19" s="169" customFormat="1">
      <c r="A16" s="167">
        <v>9</v>
      </c>
      <c r="B16" s="1" t="s">
        <v>102</v>
      </c>
      <c r="C16" s="168"/>
      <c r="D16" s="168"/>
      <c r="E16" s="168"/>
      <c r="F16" s="168"/>
      <c r="G16" s="168">
        <v>0</v>
      </c>
      <c r="H16" s="168"/>
      <c r="I16" s="168">
        <v>0</v>
      </c>
      <c r="J16" s="168"/>
      <c r="K16" s="168">
        <v>0</v>
      </c>
      <c r="L16" s="168"/>
      <c r="M16" s="168">
        <v>0</v>
      </c>
      <c r="N16" s="168"/>
      <c r="O16" s="168">
        <v>0</v>
      </c>
      <c r="P16" s="168"/>
      <c r="Q16" s="168"/>
      <c r="R16" s="168"/>
      <c r="S16" s="314">
        <v>0</v>
      </c>
    </row>
    <row r="17" spans="1:19" s="169" customFormat="1">
      <c r="A17" s="167">
        <v>10</v>
      </c>
      <c r="B17" s="1" t="s">
        <v>103</v>
      </c>
      <c r="C17" s="168"/>
      <c r="D17" s="168"/>
      <c r="E17" s="168"/>
      <c r="F17" s="168"/>
      <c r="G17" s="168">
        <v>0</v>
      </c>
      <c r="H17" s="168"/>
      <c r="I17" s="168">
        <v>0</v>
      </c>
      <c r="J17" s="168"/>
      <c r="K17" s="168">
        <v>0</v>
      </c>
      <c r="L17" s="168"/>
      <c r="M17" s="168">
        <v>3662923.1702999999</v>
      </c>
      <c r="N17" s="168"/>
      <c r="O17" s="168">
        <v>0</v>
      </c>
      <c r="P17" s="168"/>
      <c r="Q17" s="168"/>
      <c r="R17" s="168"/>
      <c r="S17" s="314">
        <v>3662923.1702999999</v>
      </c>
    </row>
    <row r="18" spans="1:19" s="169" customFormat="1">
      <c r="A18" s="167">
        <v>11</v>
      </c>
      <c r="B18" s="1" t="s">
        <v>104</v>
      </c>
      <c r="C18" s="168"/>
      <c r="D18" s="168"/>
      <c r="E18" s="168"/>
      <c r="F18" s="168"/>
      <c r="G18" s="168">
        <v>0</v>
      </c>
      <c r="H18" s="168"/>
      <c r="I18" s="168">
        <v>0</v>
      </c>
      <c r="J18" s="168"/>
      <c r="K18" s="168">
        <v>0</v>
      </c>
      <c r="L18" s="168"/>
      <c r="M18" s="168">
        <v>0</v>
      </c>
      <c r="N18" s="168"/>
      <c r="O18" s="168">
        <v>28950454.451499999</v>
      </c>
      <c r="P18" s="168"/>
      <c r="Q18" s="168">
        <v>4372434.3100000005</v>
      </c>
      <c r="R18" s="168"/>
      <c r="S18" s="314">
        <v>54356767.452250004</v>
      </c>
    </row>
    <row r="19" spans="1:19" s="169" customFormat="1">
      <c r="A19" s="167">
        <v>12</v>
      </c>
      <c r="B19" s="1" t="s">
        <v>105</v>
      </c>
      <c r="C19" s="168"/>
      <c r="D19" s="168"/>
      <c r="E19" s="168"/>
      <c r="F19" s="168"/>
      <c r="G19" s="168"/>
      <c r="H19" s="168"/>
      <c r="I19" s="168"/>
      <c r="J19" s="168"/>
      <c r="K19" s="168"/>
      <c r="L19" s="168"/>
      <c r="M19" s="168"/>
      <c r="N19" s="168"/>
      <c r="O19" s="168"/>
      <c r="P19" s="168"/>
      <c r="Q19" s="168"/>
      <c r="R19" s="168"/>
      <c r="S19" s="314">
        <v>0</v>
      </c>
    </row>
    <row r="20" spans="1:19" s="169" customFormat="1">
      <c r="A20" s="167">
        <v>13</v>
      </c>
      <c r="B20" s="1" t="s">
        <v>246</v>
      </c>
      <c r="C20" s="168"/>
      <c r="D20" s="168"/>
      <c r="E20" s="168"/>
      <c r="F20" s="168"/>
      <c r="G20" s="168"/>
      <c r="H20" s="168"/>
      <c r="I20" s="168"/>
      <c r="J20" s="168"/>
      <c r="K20" s="168"/>
      <c r="L20" s="168"/>
      <c r="M20" s="168"/>
      <c r="N20" s="168"/>
      <c r="O20" s="168"/>
      <c r="P20" s="168"/>
      <c r="Q20" s="168"/>
      <c r="R20" s="168"/>
      <c r="S20" s="314">
        <v>0</v>
      </c>
    </row>
    <row r="21" spans="1:19" s="169" customFormat="1">
      <c r="A21" s="167">
        <v>14</v>
      </c>
      <c r="B21" s="1" t="s">
        <v>107</v>
      </c>
      <c r="C21" s="168">
        <v>37622540.329999998</v>
      </c>
      <c r="D21" s="168"/>
      <c r="E21" s="168">
        <v>0</v>
      </c>
      <c r="F21" s="168"/>
      <c r="G21" s="168">
        <v>0</v>
      </c>
      <c r="H21" s="168"/>
      <c r="I21" s="168">
        <v>0</v>
      </c>
      <c r="J21" s="168"/>
      <c r="K21" s="168">
        <v>0</v>
      </c>
      <c r="L21" s="168"/>
      <c r="M21" s="168">
        <v>67563345.092899993</v>
      </c>
      <c r="N21" s="168"/>
      <c r="O21" s="168">
        <v>0</v>
      </c>
      <c r="P21" s="168"/>
      <c r="Q21" s="168">
        <v>0</v>
      </c>
      <c r="R21" s="168"/>
      <c r="S21" s="314">
        <v>67563345.092899993</v>
      </c>
    </row>
    <row r="22" spans="1:19" ht="13.5" thickBot="1">
      <c r="A22" s="170"/>
      <c r="B22" s="171" t="s">
        <v>108</v>
      </c>
      <c r="C22" s="172">
        <v>186440626.16999996</v>
      </c>
      <c r="D22" s="172">
        <v>0</v>
      </c>
      <c r="E22" s="172">
        <v>141826606.73160002</v>
      </c>
      <c r="F22" s="172">
        <v>0</v>
      </c>
      <c r="G22" s="172">
        <v>0</v>
      </c>
      <c r="H22" s="172">
        <v>0</v>
      </c>
      <c r="I22" s="172">
        <v>2629942.3239000002</v>
      </c>
      <c r="J22" s="172">
        <v>0</v>
      </c>
      <c r="K22" s="172">
        <v>357813975.99159998</v>
      </c>
      <c r="L22" s="172">
        <v>0</v>
      </c>
      <c r="M22" s="172">
        <v>1016624099.2235</v>
      </c>
      <c r="N22" s="172">
        <v>73463326.996089995</v>
      </c>
      <c r="O22" s="172">
        <v>29105440.2993</v>
      </c>
      <c r="P22" s="172">
        <v>0</v>
      </c>
      <c r="Q22" s="172">
        <v>4372434.3100000005</v>
      </c>
      <c r="R22" s="172">
        <v>0</v>
      </c>
      <c r="S22" s="315">
        <v>1442717446.9455101</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headerFooter>
    <oddHeader>&amp;C&amp;"Calibri"&amp;10&amp;K0078D7Classification: Restricted to Partners&amp;1#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workbookViewId="0">
      <pane xSplit="2" ySplit="6" topLeftCell="C7" activePane="bottomRight" state="frozen"/>
      <selection activeCell="B3" sqref="B3"/>
      <selection pane="topRight" activeCell="B3" sqref="B3"/>
      <selection pane="bottomLeft" activeCell="B3" sqref="B3"/>
      <selection pane="bottomRight" activeCell="C7" sqref="C7:V21"/>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52"/>
  </cols>
  <sheetData>
    <row r="1" spans="1:22">
      <c r="A1" s="2" t="s">
        <v>30</v>
      </c>
      <c r="B1" s="3" t="str">
        <f>'Info '!C2</f>
        <v>JSC ProCredit Bank</v>
      </c>
    </row>
    <row r="2" spans="1:22">
      <c r="A2" s="2" t="s">
        <v>31</v>
      </c>
      <c r="B2" s="463">
        <f>'1. key ratios '!B2</f>
        <v>44926</v>
      </c>
    </row>
    <row r="4" spans="1:22" ht="13.5" thickBot="1">
      <c r="A4" s="4" t="s">
        <v>365</v>
      </c>
      <c r="B4" s="173" t="s">
        <v>94</v>
      </c>
      <c r="V4" s="54" t="s">
        <v>73</v>
      </c>
    </row>
    <row r="5" spans="1:22" ht="12.75" customHeight="1">
      <c r="A5" s="174"/>
      <c r="B5" s="175"/>
      <c r="C5" s="706" t="s">
        <v>276</v>
      </c>
      <c r="D5" s="707"/>
      <c r="E5" s="707"/>
      <c r="F5" s="707"/>
      <c r="G5" s="707"/>
      <c r="H5" s="707"/>
      <c r="I5" s="707"/>
      <c r="J5" s="707"/>
      <c r="K5" s="707"/>
      <c r="L5" s="708"/>
      <c r="M5" s="709" t="s">
        <v>277</v>
      </c>
      <c r="N5" s="710"/>
      <c r="O5" s="710"/>
      <c r="P5" s="710"/>
      <c r="Q5" s="710"/>
      <c r="R5" s="710"/>
      <c r="S5" s="711"/>
      <c r="T5" s="714" t="s">
        <v>363</v>
      </c>
      <c r="U5" s="714" t="s">
        <v>364</v>
      </c>
      <c r="V5" s="712" t="s">
        <v>120</v>
      </c>
    </row>
    <row r="6" spans="1:22" s="108" customFormat="1" ht="102">
      <c r="A6" s="105"/>
      <c r="B6" s="176"/>
      <c r="C6" s="177" t="s">
        <v>109</v>
      </c>
      <c r="D6" s="266" t="s">
        <v>110</v>
      </c>
      <c r="E6" s="204" t="s">
        <v>279</v>
      </c>
      <c r="F6" s="204" t="s">
        <v>280</v>
      </c>
      <c r="G6" s="266" t="s">
        <v>283</v>
      </c>
      <c r="H6" s="266" t="s">
        <v>278</v>
      </c>
      <c r="I6" s="266" t="s">
        <v>111</v>
      </c>
      <c r="J6" s="266" t="s">
        <v>112</v>
      </c>
      <c r="K6" s="178" t="s">
        <v>113</v>
      </c>
      <c r="L6" s="179" t="s">
        <v>114</v>
      </c>
      <c r="M6" s="177" t="s">
        <v>281</v>
      </c>
      <c r="N6" s="178" t="s">
        <v>115</v>
      </c>
      <c r="O6" s="178" t="s">
        <v>116</v>
      </c>
      <c r="P6" s="178" t="s">
        <v>117</v>
      </c>
      <c r="Q6" s="178" t="s">
        <v>118</v>
      </c>
      <c r="R6" s="178" t="s">
        <v>119</v>
      </c>
      <c r="S6" s="292" t="s">
        <v>282</v>
      </c>
      <c r="T6" s="715"/>
      <c r="U6" s="715"/>
      <c r="V6" s="713"/>
    </row>
    <row r="7" spans="1:22" s="169" customFormat="1">
      <c r="A7" s="180">
        <v>1</v>
      </c>
      <c r="B7" s="1" t="s">
        <v>95</v>
      </c>
      <c r="C7" s="181"/>
      <c r="D7" s="168"/>
      <c r="E7" s="168"/>
      <c r="F7" s="168"/>
      <c r="G7" s="168"/>
      <c r="H7" s="168"/>
      <c r="I7" s="168"/>
      <c r="J7" s="168"/>
      <c r="K7" s="168"/>
      <c r="L7" s="182"/>
      <c r="M7" s="181"/>
      <c r="N7" s="168"/>
      <c r="O7" s="168">
        <v>137009000</v>
      </c>
      <c r="P7" s="168"/>
      <c r="Q7" s="168"/>
      <c r="R7" s="168"/>
      <c r="S7" s="182"/>
      <c r="T7" s="301">
        <v>137009000</v>
      </c>
      <c r="U7" s="301"/>
      <c r="V7" s="183">
        <v>137009000</v>
      </c>
    </row>
    <row r="8" spans="1:22" s="169" customFormat="1">
      <c r="A8" s="180">
        <v>2</v>
      </c>
      <c r="B8" s="1" t="s">
        <v>96</v>
      </c>
      <c r="C8" s="181"/>
      <c r="D8" s="168"/>
      <c r="E8" s="168"/>
      <c r="F8" s="168"/>
      <c r="G8" s="168"/>
      <c r="H8" s="168"/>
      <c r="I8" s="168"/>
      <c r="J8" s="168"/>
      <c r="K8" s="168"/>
      <c r="L8" s="182"/>
      <c r="M8" s="181"/>
      <c r="N8" s="168"/>
      <c r="O8" s="168"/>
      <c r="P8" s="168"/>
      <c r="Q8" s="168"/>
      <c r="R8" s="168"/>
      <c r="S8" s="182"/>
      <c r="T8" s="301">
        <v>0</v>
      </c>
      <c r="U8" s="301"/>
      <c r="V8" s="183">
        <v>0</v>
      </c>
    </row>
    <row r="9" spans="1:22" s="169" customFormat="1">
      <c r="A9" s="180">
        <v>3</v>
      </c>
      <c r="B9" s="1" t="s">
        <v>269</v>
      </c>
      <c r="C9" s="181"/>
      <c r="D9" s="168"/>
      <c r="E9" s="168"/>
      <c r="F9" s="168"/>
      <c r="G9" s="168"/>
      <c r="H9" s="168"/>
      <c r="I9" s="168"/>
      <c r="J9" s="168"/>
      <c r="K9" s="168"/>
      <c r="L9" s="182"/>
      <c r="M9" s="181"/>
      <c r="N9" s="168"/>
      <c r="O9" s="168"/>
      <c r="P9" s="168"/>
      <c r="Q9" s="168"/>
      <c r="R9" s="168"/>
      <c r="S9" s="182"/>
      <c r="T9" s="301">
        <v>0</v>
      </c>
      <c r="U9" s="301"/>
      <c r="V9" s="183">
        <v>0</v>
      </c>
    </row>
    <row r="10" spans="1:22" s="169" customFormat="1">
      <c r="A10" s="180">
        <v>4</v>
      </c>
      <c r="B10" s="1" t="s">
        <v>97</v>
      </c>
      <c r="C10" s="181"/>
      <c r="D10" s="168"/>
      <c r="E10" s="168"/>
      <c r="F10" s="168"/>
      <c r="G10" s="168"/>
      <c r="H10" s="168"/>
      <c r="I10" s="168"/>
      <c r="J10" s="168"/>
      <c r="K10" s="168"/>
      <c r="L10" s="182"/>
      <c r="M10" s="181"/>
      <c r="N10" s="168"/>
      <c r="O10" s="168"/>
      <c r="P10" s="168"/>
      <c r="Q10" s="168"/>
      <c r="R10" s="168"/>
      <c r="S10" s="182"/>
      <c r="T10" s="301">
        <v>0</v>
      </c>
      <c r="U10" s="301"/>
      <c r="V10" s="183">
        <v>0</v>
      </c>
    </row>
    <row r="11" spans="1:22" s="169" customFormat="1">
      <c r="A11" s="180">
        <v>5</v>
      </c>
      <c r="B11" s="1" t="s">
        <v>98</v>
      </c>
      <c r="C11" s="181"/>
      <c r="D11" s="168"/>
      <c r="E11" s="168"/>
      <c r="F11" s="168"/>
      <c r="G11" s="168"/>
      <c r="H11" s="168"/>
      <c r="I11" s="168"/>
      <c r="J11" s="168"/>
      <c r="K11" s="168"/>
      <c r="L11" s="182"/>
      <c r="M11" s="181"/>
      <c r="N11" s="168"/>
      <c r="O11" s="168"/>
      <c r="P11" s="168"/>
      <c r="Q11" s="168"/>
      <c r="R11" s="168"/>
      <c r="S11" s="182"/>
      <c r="T11" s="301">
        <v>0</v>
      </c>
      <c r="U11" s="301"/>
      <c r="V11" s="183">
        <v>0</v>
      </c>
    </row>
    <row r="12" spans="1:22" s="169" customFormat="1">
      <c r="A12" s="180">
        <v>6</v>
      </c>
      <c r="B12" s="1" t="s">
        <v>99</v>
      </c>
      <c r="C12" s="181"/>
      <c r="D12" s="168"/>
      <c r="E12" s="168"/>
      <c r="F12" s="168"/>
      <c r="G12" s="168"/>
      <c r="H12" s="168"/>
      <c r="I12" s="168"/>
      <c r="J12" s="168"/>
      <c r="K12" s="168"/>
      <c r="L12" s="182"/>
      <c r="M12" s="181"/>
      <c r="N12" s="168"/>
      <c r="O12" s="168"/>
      <c r="P12" s="168"/>
      <c r="Q12" s="168"/>
      <c r="R12" s="168"/>
      <c r="S12" s="182"/>
      <c r="T12" s="301">
        <v>0</v>
      </c>
      <c r="U12" s="301"/>
      <c r="V12" s="183">
        <v>0</v>
      </c>
    </row>
    <row r="13" spans="1:22" s="169" customFormat="1">
      <c r="A13" s="180">
        <v>7</v>
      </c>
      <c r="B13" s="1" t="s">
        <v>100</v>
      </c>
      <c r="C13" s="181"/>
      <c r="D13" s="168">
        <v>2674175.6394000002</v>
      </c>
      <c r="E13" s="168"/>
      <c r="F13" s="168"/>
      <c r="G13" s="168"/>
      <c r="H13" s="168"/>
      <c r="I13" s="168"/>
      <c r="J13" s="168"/>
      <c r="K13" s="168"/>
      <c r="L13" s="182"/>
      <c r="M13" s="181"/>
      <c r="N13" s="168"/>
      <c r="O13" s="168">
        <v>75256851.721599996</v>
      </c>
      <c r="P13" s="168"/>
      <c r="Q13" s="168"/>
      <c r="R13" s="168"/>
      <c r="S13" s="182"/>
      <c r="T13" s="301">
        <v>76849118.603599995</v>
      </c>
      <c r="U13" s="301">
        <v>1081908.7574</v>
      </c>
      <c r="V13" s="183">
        <v>77931027.361000001</v>
      </c>
    </row>
    <row r="14" spans="1:22" s="169" customFormat="1">
      <c r="A14" s="180">
        <v>8</v>
      </c>
      <c r="B14" s="1" t="s">
        <v>101</v>
      </c>
      <c r="C14" s="181"/>
      <c r="D14" s="168">
        <v>202548.5387</v>
      </c>
      <c r="E14" s="168"/>
      <c r="F14" s="168"/>
      <c r="G14" s="168"/>
      <c r="H14" s="168"/>
      <c r="I14" s="168"/>
      <c r="J14" s="168"/>
      <c r="K14" s="168"/>
      <c r="L14" s="182"/>
      <c r="M14" s="181"/>
      <c r="N14" s="168"/>
      <c r="O14" s="168">
        <v>6886620.0140000004</v>
      </c>
      <c r="P14" s="168"/>
      <c r="Q14" s="168"/>
      <c r="R14" s="168"/>
      <c r="S14" s="182"/>
      <c r="T14" s="301">
        <v>7089168.5527000008</v>
      </c>
      <c r="U14" s="301"/>
      <c r="V14" s="183">
        <v>7089168.5527000008</v>
      </c>
    </row>
    <row r="15" spans="1:22" s="169" customFormat="1">
      <c r="A15" s="180">
        <v>9</v>
      </c>
      <c r="B15" s="1" t="s">
        <v>102</v>
      </c>
      <c r="C15" s="181"/>
      <c r="D15" s="168">
        <v>0</v>
      </c>
      <c r="E15" s="168"/>
      <c r="F15" s="168"/>
      <c r="G15" s="168"/>
      <c r="H15" s="168"/>
      <c r="I15" s="168"/>
      <c r="J15" s="168"/>
      <c r="K15" s="168"/>
      <c r="L15" s="182"/>
      <c r="M15" s="181"/>
      <c r="N15" s="168"/>
      <c r="O15" s="168">
        <v>0</v>
      </c>
      <c r="P15" s="168"/>
      <c r="Q15" s="168"/>
      <c r="R15" s="168"/>
      <c r="S15" s="182"/>
      <c r="T15" s="301">
        <v>0</v>
      </c>
      <c r="U15" s="301"/>
      <c r="V15" s="183">
        <v>0</v>
      </c>
    </row>
    <row r="16" spans="1:22" s="169" customFormat="1">
      <c r="A16" s="180">
        <v>10</v>
      </c>
      <c r="B16" s="1" t="s">
        <v>103</v>
      </c>
      <c r="C16" s="181"/>
      <c r="D16" s="168">
        <v>0</v>
      </c>
      <c r="E16" s="168"/>
      <c r="F16" s="168"/>
      <c r="G16" s="168"/>
      <c r="H16" s="168"/>
      <c r="I16" s="168"/>
      <c r="J16" s="168"/>
      <c r="K16" s="168"/>
      <c r="L16" s="182"/>
      <c r="M16" s="181"/>
      <c r="N16" s="168"/>
      <c r="O16" s="168">
        <v>0</v>
      </c>
      <c r="P16" s="168"/>
      <c r="Q16" s="168"/>
      <c r="R16" s="168"/>
      <c r="S16" s="182"/>
      <c r="T16" s="301">
        <v>0</v>
      </c>
      <c r="U16" s="301"/>
      <c r="V16" s="183">
        <v>0</v>
      </c>
    </row>
    <row r="17" spans="1:22" s="169" customFormat="1">
      <c r="A17" s="180">
        <v>11</v>
      </c>
      <c r="B17" s="1" t="s">
        <v>104</v>
      </c>
      <c r="C17" s="181"/>
      <c r="D17" s="168">
        <v>634738.54669999995</v>
      </c>
      <c r="E17" s="168"/>
      <c r="F17" s="168"/>
      <c r="G17" s="168"/>
      <c r="H17" s="168"/>
      <c r="I17" s="168"/>
      <c r="J17" s="168"/>
      <c r="K17" s="168"/>
      <c r="L17" s="182"/>
      <c r="M17" s="181"/>
      <c r="N17" s="168"/>
      <c r="O17" s="168">
        <v>0</v>
      </c>
      <c r="P17" s="168"/>
      <c r="Q17" s="168"/>
      <c r="R17" s="168"/>
      <c r="S17" s="182"/>
      <c r="T17" s="301">
        <v>634738.54669999995</v>
      </c>
      <c r="U17" s="301"/>
      <c r="V17" s="183">
        <v>634738.54669999995</v>
      </c>
    </row>
    <row r="18" spans="1:22" s="169" customFormat="1">
      <c r="A18" s="180">
        <v>12</v>
      </c>
      <c r="B18" s="1" t="s">
        <v>105</v>
      </c>
      <c r="C18" s="181"/>
      <c r="D18" s="168"/>
      <c r="E18" s="168"/>
      <c r="F18" s="168"/>
      <c r="G18" s="168"/>
      <c r="H18" s="168"/>
      <c r="I18" s="168"/>
      <c r="J18" s="168"/>
      <c r="K18" s="168"/>
      <c r="L18" s="182"/>
      <c r="M18" s="181"/>
      <c r="N18" s="168"/>
      <c r="O18" s="168"/>
      <c r="P18" s="168"/>
      <c r="Q18" s="168"/>
      <c r="R18" s="168"/>
      <c r="S18" s="182"/>
      <c r="T18" s="301">
        <v>0</v>
      </c>
      <c r="U18" s="301"/>
      <c r="V18" s="183">
        <v>0</v>
      </c>
    </row>
    <row r="19" spans="1:22" s="169" customFormat="1">
      <c r="A19" s="180">
        <v>13</v>
      </c>
      <c r="B19" s="1" t="s">
        <v>106</v>
      </c>
      <c r="C19" s="181"/>
      <c r="D19" s="168"/>
      <c r="E19" s="168"/>
      <c r="F19" s="168"/>
      <c r="G19" s="168"/>
      <c r="H19" s="168"/>
      <c r="I19" s="168"/>
      <c r="J19" s="168"/>
      <c r="K19" s="168"/>
      <c r="L19" s="182"/>
      <c r="M19" s="181"/>
      <c r="N19" s="168"/>
      <c r="O19" s="168"/>
      <c r="P19" s="168"/>
      <c r="Q19" s="168"/>
      <c r="R19" s="168"/>
      <c r="S19" s="182"/>
      <c r="T19" s="301">
        <v>0</v>
      </c>
      <c r="U19" s="301"/>
      <c r="V19" s="183">
        <v>0</v>
      </c>
    </row>
    <row r="20" spans="1:22" s="169" customFormat="1">
      <c r="A20" s="180">
        <v>14</v>
      </c>
      <c r="B20" s="1" t="s">
        <v>107</v>
      </c>
      <c r="C20" s="181">
        <v>0</v>
      </c>
      <c r="D20" s="168">
        <v>0</v>
      </c>
      <c r="E20" s="168">
        <v>0</v>
      </c>
      <c r="F20" s="168">
        <v>0</v>
      </c>
      <c r="G20" s="168">
        <v>0</v>
      </c>
      <c r="H20" s="168">
        <v>0</v>
      </c>
      <c r="I20" s="168">
        <v>0</v>
      </c>
      <c r="J20" s="168">
        <v>0</v>
      </c>
      <c r="K20" s="168">
        <v>0</v>
      </c>
      <c r="L20" s="182">
        <v>0</v>
      </c>
      <c r="M20" s="181">
        <v>0</v>
      </c>
      <c r="N20" s="168">
        <v>0</v>
      </c>
      <c r="O20" s="168">
        <v>0</v>
      </c>
      <c r="P20" s="168">
        <v>0</v>
      </c>
      <c r="Q20" s="168">
        <v>0</v>
      </c>
      <c r="R20" s="168">
        <v>0</v>
      </c>
      <c r="S20" s="182">
        <v>0</v>
      </c>
      <c r="T20" s="301">
        <v>0</v>
      </c>
      <c r="U20" s="301"/>
      <c r="V20" s="183">
        <v>0</v>
      </c>
    </row>
    <row r="21" spans="1:22" ht="13.5" thickBot="1">
      <c r="A21" s="170"/>
      <c r="B21" s="184" t="s">
        <v>108</v>
      </c>
      <c r="C21" s="185">
        <v>0</v>
      </c>
      <c r="D21" s="172">
        <v>3511462.7248</v>
      </c>
      <c r="E21" s="172">
        <v>0</v>
      </c>
      <c r="F21" s="172">
        <v>0</v>
      </c>
      <c r="G21" s="172">
        <v>0</v>
      </c>
      <c r="H21" s="172">
        <v>0</v>
      </c>
      <c r="I21" s="172">
        <v>0</v>
      </c>
      <c r="J21" s="172">
        <v>0</v>
      </c>
      <c r="K21" s="172">
        <v>0</v>
      </c>
      <c r="L21" s="186">
        <v>0</v>
      </c>
      <c r="M21" s="185">
        <v>0</v>
      </c>
      <c r="N21" s="172">
        <v>0</v>
      </c>
      <c r="O21" s="172">
        <v>219152471.73559999</v>
      </c>
      <c r="P21" s="172">
        <v>0</v>
      </c>
      <c r="Q21" s="172">
        <v>0</v>
      </c>
      <c r="R21" s="172">
        <v>0</v>
      </c>
      <c r="S21" s="186">
        <v>0</v>
      </c>
      <c r="T21" s="186">
        <v>221582025.70300001</v>
      </c>
      <c r="U21" s="186">
        <v>1081908.7574</v>
      </c>
      <c r="V21" s="187">
        <v>222663934.46040002</v>
      </c>
    </row>
    <row r="24" spans="1:22">
      <c r="A24" s="7"/>
      <c r="B24" s="7"/>
      <c r="C24" s="80"/>
      <c r="D24" s="80"/>
      <c r="E24" s="80"/>
    </row>
    <row r="25" spans="1:22">
      <c r="A25" s="188"/>
      <c r="B25" s="188"/>
      <c r="C25" s="7"/>
      <c r="D25" s="80"/>
      <c r="E25" s="80"/>
    </row>
    <row r="26" spans="1:22">
      <c r="A26" s="188"/>
      <c r="B26" s="81"/>
      <c r="C26" s="7"/>
      <c r="D26" s="80"/>
      <c r="E26" s="80"/>
    </row>
    <row r="27" spans="1:22">
      <c r="A27" s="188"/>
      <c r="B27" s="188"/>
      <c r="C27" s="7"/>
      <c r="D27" s="80"/>
      <c r="E27" s="80"/>
    </row>
    <row r="28" spans="1:22">
      <c r="A28" s="188"/>
      <c r="B28" s="81"/>
      <c r="C28" s="7"/>
      <c r="D28" s="80"/>
      <c r="E28" s="80"/>
    </row>
  </sheetData>
  <mergeCells count="5">
    <mergeCell ref="C5:L5"/>
    <mergeCell ref="M5:S5"/>
    <mergeCell ref="V5:V6"/>
    <mergeCell ref="T5:T6"/>
    <mergeCell ref="U5:U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3" sqref="B3"/>
      <selection pane="topRight" activeCell="B3" sqref="B3"/>
      <selection pane="bottomLeft" activeCell="B3" sqref="B3"/>
      <selection pane="bottomRight" activeCell="C1" sqref="C1:C2"/>
    </sheetView>
  </sheetViews>
  <sheetFormatPr defaultColWidth="9.140625" defaultRowHeight="12.75"/>
  <cols>
    <col min="1" max="1" width="10.5703125" style="4" bestFit="1" customWidth="1"/>
    <col min="2" max="2" width="101.85546875" style="4" customWidth="1"/>
    <col min="3" max="3" width="13.7109375" style="302" customWidth="1"/>
    <col min="4" max="4" width="14.85546875" style="302" bestFit="1" customWidth="1"/>
    <col min="5" max="5" width="17.7109375" style="302" customWidth="1"/>
    <col min="6" max="6" width="15.85546875" style="302" customWidth="1"/>
    <col min="7" max="7" width="17.42578125" style="302" customWidth="1"/>
    <col min="8" max="8" width="15.28515625" style="302" customWidth="1"/>
    <col min="9" max="16384" width="9.140625" style="52"/>
  </cols>
  <sheetData>
    <row r="1" spans="1:9">
      <c r="A1" s="2" t="s">
        <v>30</v>
      </c>
      <c r="B1" s="4" t="str">
        <f>'Info '!C2</f>
        <v>JSC ProCredit Bank</v>
      </c>
      <c r="C1" s="3"/>
    </row>
    <row r="2" spans="1:9">
      <c r="A2" s="2" t="s">
        <v>31</v>
      </c>
      <c r="B2" s="464">
        <f>'1. key ratios '!B2</f>
        <v>44926</v>
      </c>
      <c r="C2" s="463"/>
    </row>
    <row r="4" spans="1:9" ht="13.5" thickBot="1">
      <c r="A4" s="2" t="s">
        <v>252</v>
      </c>
      <c r="B4" s="173" t="s">
        <v>375</v>
      </c>
    </row>
    <row r="5" spans="1:9">
      <c r="A5" s="174"/>
      <c r="B5" s="189"/>
      <c r="C5" s="303" t="s">
        <v>0</v>
      </c>
      <c r="D5" s="303" t="s">
        <v>1</v>
      </c>
      <c r="E5" s="303" t="s">
        <v>2</v>
      </c>
      <c r="F5" s="303" t="s">
        <v>3</v>
      </c>
      <c r="G5" s="304" t="s">
        <v>4</v>
      </c>
      <c r="H5" s="305" t="s">
        <v>5</v>
      </c>
      <c r="I5" s="190"/>
    </row>
    <row r="6" spans="1:9" s="190" customFormat="1" ht="12.75" customHeight="1">
      <c r="A6" s="191"/>
      <c r="B6" s="718" t="s">
        <v>251</v>
      </c>
      <c r="C6" s="720" t="s">
        <v>367</v>
      </c>
      <c r="D6" s="722" t="s">
        <v>366</v>
      </c>
      <c r="E6" s="723"/>
      <c r="F6" s="720" t="s">
        <v>371</v>
      </c>
      <c r="G6" s="720" t="s">
        <v>372</v>
      </c>
      <c r="H6" s="716" t="s">
        <v>370</v>
      </c>
    </row>
    <row r="7" spans="1:9" ht="38.25">
      <c r="A7" s="193"/>
      <c r="B7" s="719"/>
      <c r="C7" s="721"/>
      <c r="D7" s="306" t="s">
        <v>369</v>
      </c>
      <c r="E7" s="306" t="s">
        <v>368</v>
      </c>
      <c r="F7" s="721"/>
      <c r="G7" s="721"/>
      <c r="H7" s="717"/>
      <c r="I7" s="190"/>
    </row>
    <row r="8" spans="1:9">
      <c r="A8" s="191">
        <v>1</v>
      </c>
      <c r="B8" s="1" t="s">
        <v>95</v>
      </c>
      <c r="C8" s="307">
        <v>348800946.40149999</v>
      </c>
      <c r="D8" s="308"/>
      <c r="E8" s="307"/>
      <c r="F8" s="307">
        <v>199982860.56150001</v>
      </c>
      <c r="G8" s="309">
        <v>62973860.561500013</v>
      </c>
      <c r="H8" s="311">
        <v>0.1805438351334393</v>
      </c>
    </row>
    <row r="9" spans="1:9" ht="15" customHeight="1">
      <c r="A9" s="191">
        <v>2</v>
      </c>
      <c r="B9" s="1" t="s">
        <v>96</v>
      </c>
      <c r="C9" s="307">
        <v>0</v>
      </c>
      <c r="D9" s="308"/>
      <c r="E9" s="307"/>
      <c r="F9" s="307">
        <v>0</v>
      </c>
      <c r="G9" s="309">
        <v>0</v>
      </c>
      <c r="H9" s="311"/>
    </row>
    <row r="10" spans="1:9">
      <c r="A10" s="191">
        <v>3</v>
      </c>
      <c r="B10" s="1" t="s">
        <v>269</v>
      </c>
      <c r="C10" s="307">
        <v>0</v>
      </c>
      <c r="D10" s="308"/>
      <c r="E10" s="307"/>
      <c r="F10" s="307">
        <v>0</v>
      </c>
      <c r="G10" s="309">
        <v>0</v>
      </c>
      <c r="H10" s="311"/>
    </row>
    <row r="11" spans="1:9">
      <c r="A11" s="191">
        <v>4</v>
      </c>
      <c r="B11" s="1" t="s">
        <v>97</v>
      </c>
      <c r="C11" s="307">
        <v>0</v>
      </c>
      <c r="D11" s="308"/>
      <c r="E11" s="307"/>
      <c r="F11" s="307">
        <v>0</v>
      </c>
      <c r="G11" s="309">
        <v>0</v>
      </c>
      <c r="H11" s="311"/>
    </row>
    <row r="12" spans="1:9">
      <c r="A12" s="191">
        <v>5</v>
      </c>
      <c r="B12" s="1" t="s">
        <v>98</v>
      </c>
      <c r="C12" s="307">
        <v>0</v>
      </c>
      <c r="D12" s="308"/>
      <c r="E12" s="307"/>
      <c r="F12" s="307">
        <v>0</v>
      </c>
      <c r="G12" s="309">
        <v>0</v>
      </c>
      <c r="H12" s="311"/>
    </row>
    <row r="13" spans="1:9">
      <c r="A13" s="191">
        <v>6</v>
      </c>
      <c r="B13" s="1" t="s">
        <v>99</v>
      </c>
      <c r="C13" s="307">
        <v>144916563.46370003</v>
      </c>
      <c r="D13" s="308"/>
      <c r="E13" s="307"/>
      <c r="F13" s="307">
        <v>30217799.840370003</v>
      </c>
      <c r="G13" s="309">
        <v>30217799.840370003</v>
      </c>
      <c r="H13" s="311">
        <v>0.20851860628022154</v>
      </c>
    </row>
    <row r="14" spans="1:9">
      <c r="A14" s="191">
        <v>7</v>
      </c>
      <c r="B14" s="1" t="s">
        <v>100</v>
      </c>
      <c r="C14" s="307">
        <v>745109941.83840001</v>
      </c>
      <c r="D14" s="308">
        <v>151664934.52899998</v>
      </c>
      <c r="E14" s="307">
        <v>73463326.996089995</v>
      </c>
      <c r="F14" s="307">
        <v>818573268.83449006</v>
      </c>
      <c r="G14" s="309">
        <v>740642241.47349</v>
      </c>
      <c r="H14" s="311">
        <v>0.90479651568397701</v>
      </c>
    </row>
    <row r="15" spans="1:9">
      <c r="A15" s="191">
        <v>8</v>
      </c>
      <c r="B15" s="1" t="s">
        <v>101</v>
      </c>
      <c r="C15" s="307">
        <v>357813975.99159998</v>
      </c>
      <c r="D15" s="308"/>
      <c r="E15" s="307"/>
      <c r="F15" s="307">
        <v>268360481.99369997</v>
      </c>
      <c r="G15" s="309">
        <v>261271313.44099995</v>
      </c>
      <c r="H15" s="311">
        <v>0.73018755826109361</v>
      </c>
    </row>
    <row r="16" spans="1:9">
      <c r="A16" s="191">
        <v>9</v>
      </c>
      <c r="B16" s="1" t="s">
        <v>102</v>
      </c>
      <c r="C16" s="307">
        <v>0</v>
      </c>
      <c r="D16" s="308"/>
      <c r="E16" s="307"/>
      <c r="F16" s="307">
        <v>0</v>
      </c>
      <c r="G16" s="309">
        <v>0</v>
      </c>
      <c r="H16" s="311"/>
    </row>
    <row r="17" spans="1:8">
      <c r="A17" s="191">
        <v>10</v>
      </c>
      <c r="B17" s="1" t="s">
        <v>103</v>
      </c>
      <c r="C17" s="307">
        <v>3662923.1702999999</v>
      </c>
      <c r="D17" s="308"/>
      <c r="E17" s="307"/>
      <c r="F17" s="307">
        <v>3662923.1702999999</v>
      </c>
      <c r="G17" s="309">
        <v>3662923.1702999999</v>
      </c>
      <c r="H17" s="311">
        <v>1</v>
      </c>
    </row>
    <row r="18" spans="1:8">
      <c r="A18" s="191">
        <v>11</v>
      </c>
      <c r="B18" s="1" t="s">
        <v>104</v>
      </c>
      <c r="C18" s="307">
        <v>33322888.761500001</v>
      </c>
      <c r="D18" s="308"/>
      <c r="E18" s="307"/>
      <c r="F18" s="307">
        <v>54356767.452250004</v>
      </c>
      <c r="G18" s="309">
        <v>53722028.905550003</v>
      </c>
      <c r="H18" s="311">
        <v>1.6121660186801809</v>
      </c>
    </row>
    <row r="19" spans="1:8">
      <c r="A19" s="191">
        <v>12</v>
      </c>
      <c r="B19" s="1" t="s">
        <v>105</v>
      </c>
      <c r="C19" s="307">
        <v>0</v>
      </c>
      <c r="D19" s="308"/>
      <c r="E19" s="307"/>
      <c r="F19" s="307">
        <v>0</v>
      </c>
      <c r="G19" s="309">
        <v>0</v>
      </c>
      <c r="H19" s="311"/>
    </row>
    <row r="20" spans="1:8">
      <c r="A20" s="191">
        <v>13</v>
      </c>
      <c r="B20" s="1" t="s">
        <v>246</v>
      </c>
      <c r="C20" s="307">
        <v>0</v>
      </c>
      <c r="D20" s="308"/>
      <c r="E20" s="307"/>
      <c r="F20" s="307">
        <v>0</v>
      </c>
      <c r="G20" s="309">
        <v>0</v>
      </c>
      <c r="H20" s="311"/>
    </row>
    <row r="21" spans="1:8">
      <c r="A21" s="191">
        <v>14</v>
      </c>
      <c r="B21" s="1" t="s">
        <v>107</v>
      </c>
      <c r="C21" s="307">
        <v>105185885.42289998</v>
      </c>
      <c r="D21" s="308"/>
      <c r="E21" s="307"/>
      <c r="F21" s="307">
        <v>67563345.092899993</v>
      </c>
      <c r="G21" s="309">
        <v>67563345.092899993</v>
      </c>
      <c r="H21" s="311">
        <v>0.64232330051947073</v>
      </c>
    </row>
    <row r="22" spans="1:8" ht="13.5" thickBot="1">
      <c r="A22" s="194"/>
      <c r="B22" s="195" t="s">
        <v>108</v>
      </c>
      <c r="C22" s="310">
        <v>1738813125.0498998</v>
      </c>
      <c r="D22" s="310">
        <v>151664934.52899998</v>
      </c>
      <c r="E22" s="310">
        <v>73463326.996089995</v>
      </c>
      <c r="F22" s="310">
        <v>1442717446.9455101</v>
      </c>
      <c r="G22" s="310">
        <v>1220053512.48511</v>
      </c>
      <c r="H22" s="312">
        <v>0.67321600471479781</v>
      </c>
    </row>
  </sheetData>
  <mergeCells count="6">
    <mergeCell ref="H6:H7"/>
    <mergeCell ref="B6:B7"/>
    <mergeCell ref="C6:C7"/>
    <mergeCell ref="D6:E6"/>
    <mergeCell ref="F6:F7"/>
    <mergeCell ref="G6:G7"/>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F23" sqref="F23:K25"/>
    </sheetView>
  </sheetViews>
  <sheetFormatPr defaultColWidth="9.140625" defaultRowHeight="12.75"/>
  <cols>
    <col min="1" max="1" width="10.5703125" style="302" bestFit="1" customWidth="1"/>
    <col min="2" max="2" width="104.140625" style="302" customWidth="1"/>
    <col min="3" max="3" width="12.7109375" style="302" customWidth="1"/>
    <col min="4" max="5" width="13.5703125" style="302" bestFit="1" customWidth="1"/>
    <col min="6" max="11" width="12.7109375" style="302" customWidth="1"/>
    <col min="12" max="16384" width="9.140625" style="302"/>
  </cols>
  <sheetData>
    <row r="1" spans="1:11">
      <c r="A1" s="302" t="s">
        <v>30</v>
      </c>
      <c r="B1" s="3" t="str">
        <f>'Info '!C2</f>
        <v>JSC ProCredit Bank</v>
      </c>
    </row>
    <row r="2" spans="1:11">
      <c r="A2" s="302" t="s">
        <v>31</v>
      </c>
      <c r="B2" s="463">
        <f>'1. key ratios '!B2</f>
        <v>44926</v>
      </c>
      <c r="C2" s="328"/>
      <c r="D2" s="328"/>
    </row>
    <row r="3" spans="1:11">
      <c r="B3" s="328"/>
      <c r="C3" s="328"/>
      <c r="D3" s="328"/>
    </row>
    <row r="4" spans="1:11" ht="13.5" thickBot="1">
      <c r="A4" s="302" t="s">
        <v>759</v>
      </c>
      <c r="B4" s="357" t="s">
        <v>376</v>
      </c>
      <c r="C4" s="328"/>
      <c r="D4" s="328"/>
    </row>
    <row r="5" spans="1:11" ht="30" customHeight="1">
      <c r="A5" s="724"/>
      <c r="B5" s="725"/>
      <c r="C5" s="726" t="s">
        <v>428</v>
      </c>
      <c r="D5" s="726"/>
      <c r="E5" s="726"/>
      <c r="F5" s="726" t="s">
        <v>429</v>
      </c>
      <c r="G5" s="726"/>
      <c r="H5" s="726"/>
      <c r="I5" s="726" t="s">
        <v>430</v>
      </c>
      <c r="J5" s="726"/>
      <c r="K5" s="727"/>
    </row>
    <row r="6" spans="1:11">
      <c r="A6" s="329"/>
      <c r="B6" s="330"/>
      <c r="C6" s="59" t="s">
        <v>69</v>
      </c>
      <c r="D6" s="59" t="s">
        <v>70</v>
      </c>
      <c r="E6" s="59" t="s">
        <v>71</v>
      </c>
      <c r="F6" s="59" t="s">
        <v>69</v>
      </c>
      <c r="G6" s="59" t="s">
        <v>70</v>
      </c>
      <c r="H6" s="59" t="s">
        <v>71</v>
      </c>
      <c r="I6" s="59" t="s">
        <v>69</v>
      </c>
      <c r="J6" s="59" t="s">
        <v>70</v>
      </c>
      <c r="K6" s="59" t="s">
        <v>71</v>
      </c>
    </row>
    <row r="7" spans="1:11">
      <c r="A7" s="331" t="s">
        <v>379</v>
      </c>
      <c r="B7" s="332"/>
      <c r="C7" s="332"/>
      <c r="D7" s="332"/>
      <c r="E7" s="332"/>
      <c r="F7" s="332"/>
      <c r="G7" s="332"/>
      <c r="H7" s="332"/>
      <c r="I7" s="332"/>
      <c r="J7" s="332"/>
      <c r="K7" s="333"/>
    </row>
    <row r="8" spans="1:11">
      <c r="A8" s="334">
        <v>1</v>
      </c>
      <c r="B8" s="335" t="s">
        <v>377</v>
      </c>
      <c r="C8" s="629"/>
      <c r="D8" s="629"/>
      <c r="E8" s="629"/>
      <c r="F8" s="630">
        <v>164694095.61406592</v>
      </c>
      <c r="G8" s="630">
        <v>337736985.10333735</v>
      </c>
      <c r="H8" s="630">
        <v>502431080.71740329</v>
      </c>
      <c r="I8" s="630">
        <v>161441087.78</v>
      </c>
      <c r="J8" s="630">
        <v>221731645.01460001</v>
      </c>
      <c r="K8" s="631">
        <v>383172732.79460001</v>
      </c>
    </row>
    <row r="9" spans="1:11">
      <c r="A9" s="331" t="s">
        <v>380</v>
      </c>
      <c r="B9" s="332"/>
      <c r="C9" s="632"/>
      <c r="D9" s="632"/>
      <c r="E9" s="632"/>
      <c r="F9" s="632"/>
      <c r="G9" s="632"/>
      <c r="H9" s="632"/>
      <c r="I9" s="632"/>
      <c r="J9" s="632"/>
      <c r="K9" s="633"/>
    </row>
    <row r="10" spans="1:11">
      <c r="A10" s="336">
        <v>2</v>
      </c>
      <c r="B10" s="337" t="s">
        <v>388</v>
      </c>
      <c r="C10" s="634">
        <v>45587239.287494488</v>
      </c>
      <c r="D10" s="635">
        <v>393981707.74550879</v>
      </c>
      <c r="E10" s="635">
        <v>439568947.03300327</v>
      </c>
      <c r="F10" s="635">
        <v>8406445.753130218</v>
      </c>
      <c r="G10" s="635">
        <v>74435404.897090539</v>
      </c>
      <c r="H10" s="635">
        <v>82841850.650220752</v>
      </c>
      <c r="I10" s="635">
        <v>2123091.4440000001</v>
      </c>
      <c r="J10" s="635">
        <v>16490241.674380001</v>
      </c>
      <c r="K10" s="636">
        <v>18613333.118380003</v>
      </c>
    </row>
    <row r="11" spans="1:11">
      <c r="A11" s="336">
        <v>3</v>
      </c>
      <c r="B11" s="337" t="s">
        <v>382</v>
      </c>
      <c r="C11" s="634">
        <v>223909464.6227473</v>
      </c>
      <c r="D11" s="635">
        <v>710367552.8042053</v>
      </c>
      <c r="E11" s="635">
        <v>934277017.4269526</v>
      </c>
      <c r="F11" s="635">
        <v>53765040.769093052</v>
      </c>
      <c r="G11" s="635">
        <v>96559058.495173588</v>
      </c>
      <c r="H11" s="635">
        <v>150324099.26426664</v>
      </c>
      <c r="I11" s="635">
        <v>58575326.510159999</v>
      </c>
      <c r="J11" s="635">
        <v>82468765.391650006</v>
      </c>
      <c r="K11" s="636">
        <v>141044091.90180999</v>
      </c>
    </row>
    <row r="12" spans="1:11">
      <c r="A12" s="336">
        <v>4</v>
      </c>
      <c r="B12" s="337" t="s">
        <v>383</v>
      </c>
      <c r="C12" s="634">
        <v>0</v>
      </c>
      <c r="D12" s="635">
        <v>0</v>
      </c>
      <c r="E12" s="635">
        <v>0</v>
      </c>
      <c r="F12" s="635">
        <v>0</v>
      </c>
      <c r="G12" s="635">
        <v>0</v>
      </c>
      <c r="H12" s="635">
        <v>0</v>
      </c>
      <c r="I12" s="635">
        <v>0</v>
      </c>
      <c r="J12" s="635">
        <v>0</v>
      </c>
      <c r="K12" s="636">
        <v>0</v>
      </c>
    </row>
    <row r="13" spans="1:11">
      <c r="A13" s="336">
        <v>5</v>
      </c>
      <c r="B13" s="337" t="s">
        <v>391</v>
      </c>
      <c r="C13" s="634">
        <v>81827015.775494501</v>
      </c>
      <c r="D13" s="635">
        <v>61832167.250548355</v>
      </c>
      <c r="E13" s="635">
        <v>143659183.02604285</v>
      </c>
      <c r="F13" s="635">
        <v>15071342.07653187</v>
      </c>
      <c r="G13" s="635">
        <v>15853786.425590657</v>
      </c>
      <c r="H13" s="635">
        <v>30925128.502122529</v>
      </c>
      <c r="I13" s="635">
        <v>5943915.8555000015</v>
      </c>
      <c r="J13" s="635">
        <v>5894015.0839999998</v>
      </c>
      <c r="K13" s="636">
        <v>11837930.9395</v>
      </c>
    </row>
    <row r="14" spans="1:11">
      <c r="A14" s="336">
        <v>6</v>
      </c>
      <c r="B14" s="337" t="s">
        <v>423</v>
      </c>
      <c r="C14" s="634"/>
      <c r="D14" s="635"/>
      <c r="E14" s="635">
        <v>0</v>
      </c>
      <c r="F14" s="635"/>
      <c r="G14" s="635"/>
      <c r="H14" s="635">
        <v>0</v>
      </c>
      <c r="I14" s="635"/>
      <c r="J14" s="635"/>
      <c r="K14" s="636">
        <v>0</v>
      </c>
    </row>
    <row r="15" spans="1:11">
      <c r="A15" s="336">
        <v>7</v>
      </c>
      <c r="B15" s="337" t="s">
        <v>424</v>
      </c>
      <c r="C15" s="634">
        <v>14454829.328736266</v>
      </c>
      <c r="D15" s="635">
        <v>18708353.536751647</v>
      </c>
      <c r="E15" s="635">
        <v>33163182.865487911</v>
      </c>
      <c r="F15" s="635">
        <v>4477225.1851648353</v>
      </c>
      <c r="G15" s="635">
        <v>10487282.656923076</v>
      </c>
      <c r="H15" s="635">
        <v>14964507.842087911</v>
      </c>
      <c r="I15" s="635">
        <v>3653801.97</v>
      </c>
      <c r="J15" s="635">
        <v>5155896.5999999996</v>
      </c>
      <c r="K15" s="636">
        <v>8809698.5700000003</v>
      </c>
    </row>
    <row r="16" spans="1:11">
      <c r="A16" s="336">
        <v>8</v>
      </c>
      <c r="B16" s="338" t="s">
        <v>384</v>
      </c>
      <c r="C16" s="634">
        <v>365778549.01447254</v>
      </c>
      <c r="D16" s="635">
        <v>1184889781.3370142</v>
      </c>
      <c r="E16" s="635">
        <v>1550668330.3514867</v>
      </c>
      <c r="F16" s="635">
        <v>81720053.783919975</v>
      </c>
      <c r="G16" s="635">
        <v>197335532.47477788</v>
      </c>
      <c r="H16" s="635">
        <v>279055586.25869781</v>
      </c>
      <c r="I16" s="635">
        <v>70296135.779660001</v>
      </c>
      <c r="J16" s="635">
        <v>110008918.75003001</v>
      </c>
      <c r="K16" s="636">
        <v>180305054.52969</v>
      </c>
    </row>
    <row r="17" spans="1:11">
      <c r="A17" s="331" t="s">
        <v>381</v>
      </c>
      <c r="B17" s="332"/>
      <c r="C17" s="632"/>
      <c r="D17" s="632"/>
      <c r="E17" s="632"/>
      <c r="F17" s="632"/>
      <c r="G17" s="632"/>
      <c r="H17" s="632"/>
      <c r="I17" s="632"/>
      <c r="J17" s="632"/>
      <c r="K17" s="633"/>
    </row>
    <row r="18" spans="1:11">
      <c r="A18" s="336">
        <v>9</v>
      </c>
      <c r="B18" s="337" t="s">
        <v>387</v>
      </c>
      <c r="C18" s="634">
        <v>0</v>
      </c>
      <c r="D18" s="635">
        <v>0</v>
      </c>
      <c r="E18" s="635">
        <v>0</v>
      </c>
      <c r="F18" s="635">
        <v>0</v>
      </c>
      <c r="G18" s="635">
        <v>0</v>
      </c>
      <c r="H18" s="635">
        <v>0</v>
      </c>
      <c r="I18" s="635">
        <v>0</v>
      </c>
      <c r="J18" s="635">
        <v>0</v>
      </c>
      <c r="K18" s="636">
        <v>0</v>
      </c>
    </row>
    <row r="19" spans="1:11">
      <c r="A19" s="336">
        <v>10</v>
      </c>
      <c r="B19" s="337" t="s">
        <v>425</v>
      </c>
      <c r="C19" s="634">
        <v>342957583.83553082</v>
      </c>
      <c r="D19" s="635">
        <v>842134330.34100974</v>
      </c>
      <c r="E19" s="635">
        <v>1185091914.1765406</v>
      </c>
      <c r="F19" s="635">
        <v>8346773.0610637348</v>
      </c>
      <c r="G19" s="635">
        <v>12828224.158024726</v>
      </c>
      <c r="H19" s="635">
        <v>21174997.219088461</v>
      </c>
      <c r="I19" s="635">
        <v>73784632.086049989</v>
      </c>
      <c r="J19" s="635">
        <v>118402935.30579999</v>
      </c>
      <c r="K19" s="636">
        <v>192187567.39184999</v>
      </c>
    </row>
    <row r="20" spans="1:11">
      <c r="A20" s="336">
        <v>11</v>
      </c>
      <c r="B20" s="337" t="s">
        <v>386</v>
      </c>
      <c r="C20" s="634">
        <v>5499352.9058516519</v>
      </c>
      <c r="D20" s="635">
        <v>28545951.881786812</v>
      </c>
      <c r="E20" s="635">
        <v>34045304.787638463</v>
      </c>
      <c r="F20" s="635">
        <v>1669257.4634010987</v>
      </c>
      <c r="G20" s="635">
        <v>29224.195009890111</v>
      </c>
      <c r="H20" s="635">
        <v>1698481.6584109887</v>
      </c>
      <c r="I20" s="635">
        <v>725134.13650000002</v>
      </c>
      <c r="J20" s="635">
        <v>0</v>
      </c>
      <c r="K20" s="636">
        <v>725134.13650000002</v>
      </c>
    </row>
    <row r="21" spans="1:11" ht="13.5" thickBot="1">
      <c r="A21" s="339">
        <v>12</v>
      </c>
      <c r="B21" s="340" t="s">
        <v>385</v>
      </c>
      <c r="C21" s="637">
        <v>348456936.74138248</v>
      </c>
      <c r="D21" s="638">
        <v>870680282.22279656</v>
      </c>
      <c r="E21" s="637">
        <v>1219137218.964179</v>
      </c>
      <c r="F21" s="638">
        <v>10016030.524464834</v>
      </c>
      <c r="G21" s="638">
        <v>12857448.353034617</v>
      </c>
      <c r="H21" s="638">
        <v>22873478.87749945</v>
      </c>
      <c r="I21" s="638">
        <v>74509766.22254999</v>
      </c>
      <c r="J21" s="638">
        <v>118402935.30579999</v>
      </c>
      <c r="K21" s="639">
        <v>192912701.52835</v>
      </c>
    </row>
    <row r="22" spans="1:11" ht="38.25" customHeight="1" thickBot="1">
      <c r="A22" s="341"/>
      <c r="B22" s="342"/>
      <c r="C22" s="342"/>
      <c r="D22" s="342"/>
      <c r="E22" s="342"/>
      <c r="F22" s="728" t="s">
        <v>427</v>
      </c>
      <c r="G22" s="726"/>
      <c r="H22" s="726"/>
      <c r="I22" s="728" t="s">
        <v>392</v>
      </c>
      <c r="J22" s="726"/>
      <c r="K22" s="727"/>
    </row>
    <row r="23" spans="1:11">
      <c r="A23" s="343">
        <v>13</v>
      </c>
      <c r="B23" s="344" t="s">
        <v>377</v>
      </c>
      <c r="C23" s="345"/>
      <c r="D23" s="345"/>
      <c r="E23" s="345"/>
      <c r="F23" s="346">
        <v>164694095.61406592</v>
      </c>
      <c r="G23" s="346">
        <v>337736985.10333735</v>
      </c>
      <c r="H23" s="346">
        <v>502431080.71740323</v>
      </c>
      <c r="I23" s="346">
        <v>161441087.78</v>
      </c>
      <c r="J23" s="346">
        <v>221731645.01460001</v>
      </c>
      <c r="K23" s="347">
        <v>383172732.79460001</v>
      </c>
    </row>
    <row r="24" spans="1:11" ht="13.5" thickBot="1">
      <c r="A24" s="348">
        <v>14</v>
      </c>
      <c r="B24" s="349" t="s">
        <v>389</v>
      </c>
      <c r="C24" s="350"/>
      <c r="D24" s="351"/>
      <c r="E24" s="352"/>
      <c r="F24" s="640">
        <v>71704023.259455144</v>
      </c>
      <c r="G24" s="640">
        <v>184478084.12174326</v>
      </c>
      <c r="H24" s="640">
        <v>256182107.38119841</v>
      </c>
      <c r="I24" s="640">
        <v>17574033.944915</v>
      </c>
      <c r="J24" s="640">
        <v>27502229.687507503</v>
      </c>
      <c r="K24" s="353">
        <v>45076263.632422507</v>
      </c>
    </row>
    <row r="25" spans="1:11" ht="13.5" thickBot="1">
      <c r="A25" s="354">
        <v>15</v>
      </c>
      <c r="B25" s="355" t="s">
        <v>390</v>
      </c>
      <c r="C25" s="356"/>
      <c r="D25" s="356"/>
      <c r="E25" s="356"/>
      <c r="F25" s="641">
        <v>2.296859898894847</v>
      </c>
      <c r="G25" s="641">
        <v>1.8307702332839353</v>
      </c>
      <c r="H25" s="641">
        <v>1.9612262770943127</v>
      </c>
      <c r="I25" s="641">
        <v>9.1863420934561546</v>
      </c>
      <c r="J25" s="641">
        <v>8.0623152207662088</v>
      </c>
      <c r="K25" s="642">
        <v>8.5005433440359752</v>
      </c>
    </row>
    <row r="27" spans="1:11" ht="25.5">
      <c r="B27" s="327" t="s">
        <v>426</v>
      </c>
    </row>
  </sheetData>
  <mergeCells count="6">
    <mergeCell ref="A5:B5"/>
    <mergeCell ref="C5:E5"/>
    <mergeCell ref="F5:H5"/>
    <mergeCell ref="I5:K5"/>
    <mergeCell ref="F22:H22"/>
    <mergeCell ref="I22:K22"/>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B3" sqref="B3"/>
      <selection pane="topRight" activeCell="B3" sqref="B3"/>
      <selection pane="bottomLeft" activeCell="B3" sqref="B3"/>
      <selection pane="bottomRight" activeCell="N43" sqref="N42:N43"/>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52"/>
  </cols>
  <sheetData>
    <row r="1" spans="1:14">
      <c r="A1" s="4" t="s">
        <v>30</v>
      </c>
      <c r="B1" s="3" t="str">
        <f>'Info '!C2</f>
        <v>JSC ProCredit Bank</v>
      </c>
    </row>
    <row r="2" spans="1:14" ht="14.25" customHeight="1">
      <c r="A2" s="4" t="s">
        <v>31</v>
      </c>
      <c r="B2" s="463">
        <f>'1. key ratios '!B2</f>
        <v>44926</v>
      </c>
    </row>
    <row r="3" spans="1:14" ht="14.25" customHeight="1"/>
    <row r="4" spans="1:14" ht="13.5" thickBot="1">
      <c r="A4" s="4" t="s">
        <v>264</v>
      </c>
      <c r="B4" s="265" t="s">
        <v>28</v>
      </c>
    </row>
    <row r="5" spans="1:14" s="201" customFormat="1">
      <c r="A5" s="197"/>
      <c r="B5" s="198"/>
      <c r="C5" s="199" t="s">
        <v>0</v>
      </c>
      <c r="D5" s="199" t="s">
        <v>1</v>
      </c>
      <c r="E5" s="199" t="s">
        <v>2</v>
      </c>
      <c r="F5" s="199" t="s">
        <v>3</v>
      </c>
      <c r="G5" s="199" t="s">
        <v>4</v>
      </c>
      <c r="H5" s="199" t="s">
        <v>5</v>
      </c>
      <c r="I5" s="199" t="s">
        <v>8</v>
      </c>
      <c r="J5" s="199" t="s">
        <v>9</v>
      </c>
      <c r="K5" s="199" t="s">
        <v>10</v>
      </c>
      <c r="L5" s="199" t="s">
        <v>11</v>
      </c>
      <c r="M5" s="199" t="s">
        <v>12</v>
      </c>
      <c r="N5" s="200" t="s">
        <v>13</v>
      </c>
    </row>
    <row r="6" spans="1:14" ht="25.5">
      <c r="A6" s="202"/>
      <c r="B6" s="203"/>
      <c r="C6" s="204" t="s">
        <v>263</v>
      </c>
      <c r="D6" s="205" t="s">
        <v>262</v>
      </c>
      <c r="E6" s="206" t="s">
        <v>261</v>
      </c>
      <c r="F6" s="207">
        <v>0</v>
      </c>
      <c r="G6" s="207">
        <v>0.2</v>
      </c>
      <c r="H6" s="207">
        <v>0.35</v>
      </c>
      <c r="I6" s="207">
        <v>0.5</v>
      </c>
      <c r="J6" s="207">
        <v>0.75</v>
      </c>
      <c r="K6" s="207">
        <v>1</v>
      </c>
      <c r="L6" s="207">
        <v>1.5</v>
      </c>
      <c r="M6" s="207">
        <v>2.5</v>
      </c>
      <c r="N6" s="264" t="s">
        <v>275</v>
      </c>
    </row>
    <row r="7" spans="1:14" ht="15">
      <c r="A7" s="208">
        <v>1</v>
      </c>
      <c r="B7" s="209" t="s">
        <v>260</v>
      </c>
      <c r="C7" s="210">
        <f>SUM(C8:C13)</f>
        <v>0</v>
      </c>
      <c r="D7" s="203"/>
      <c r="E7" s="211">
        <f t="shared" ref="E7:M7" si="0">SUM(E8:E13)</f>
        <v>0</v>
      </c>
      <c r="F7" s="212">
        <f>SUM(F8:F13)</f>
        <v>0</v>
      </c>
      <c r="G7" s="212">
        <f t="shared" si="0"/>
        <v>0</v>
      </c>
      <c r="H7" s="212">
        <f t="shared" si="0"/>
        <v>0</v>
      </c>
      <c r="I7" s="212">
        <f t="shared" si="0"/>
        <v>0</v>
      </c>
      <c r="J7" s="212">
        <f t="shared" si="0"/>
        <v>0</v>
      </c>
      <c r="K7" s="212">
        <f t="shared" si="0"/>
        <v>0</v>
      </c>
      <c r="L7" s="212">
        <f t="shared" si="0"/>
        <v>0</v>
      </c>
      <c r="M7" s="212">
        <f t="shared" si="0"/>
        <v>0</v>
      </c>
      <c r="N7" s="213">
        <f>SUM(N8:N13)</f>
        <v>0</v>
      </c>
    </row>
    <row r="8" spans="1:14" ht="14.25">
      <c r="A8" s="208">
        <v>1.1000000000000001</v>
      </c>
      <c r="B8" s="214" t="s">
        <v>258</v>
      </c>
      <c r="C8" s="212">
        <v>0</v>
      </c>
      <c r="D8" s="215">
        <v>0.02</v>
      </c>
      <c r="E8" s="211">
        <f>C8*D8</f>
        <v>0</v>
      </c>
      <c r="F8" s="212"/>
      <c r="G8" s="212"/>
      <c r="H8" s="212"/>
      <c r="I8" s="212"/>
      <c r="J8" s="212"/>
      <c r="K8" s="212"/>
      <c r="L8" s="212"/>
      <c r="M8" s="212"/>
      <c r="N8" s="213">
        <f>SUMPRODUCT($F$6:$M$6,F8:M8)</f>
        <v>0</v>
      </c>
    </row>
    <row r="9" spans="1:14" ht="14.25">
      <c r="A9" s="208">
        <v>1.2</v>
      </c>
      <c r="B9" s="214" t="s">
        <v>257</v>
      </c>
      <c r="C9" s="212">
        <v>0</v>
      </c>
      <c r="D9" s="215">
        <v>0.05</v>
      </c>
      <c r="E9" s="211">
        <f>C9*D9</f>
        <v>0</v>
      </c>
      <c r="F9" s="212"/>
      <c r="G9" s="212"/>
      <c r="H9" s="212"/>
      <c r="I9" s="212"/>
      <c r="J9" s="212"/>
      <c r="K9" s="212"/>
      <c r="L9" s="212"/>
      <c r="M9" s="212"/>
      <c r="N9" s="213">
        <f t="shared" ref="N9:N12" si="1">SUMPRODUCT($F$6:$M$6,F9:M9)</f>
        <v>0</v>
      </c>
    </row>
    <row r="10" spans="1:14" ht="14.25">
      <c r="A10" s="208">
        <v>1.3</v>
      </c>
      <c r="B10" s="214" t="s">
        <v>256</v>
      </c>
      <c r="C10" s="212">
        <v>0</v>
      </c>
      <c r="D10" s="215">
        <v>0.08</v>
      </c>
      <c r="E10" s="211">
        <f>C10*D10</f>
        <v>0</v>
      </c>
      <c r="F10" s="212"/>
      <c r="G10" s="212"/>
      <c r="H10" s="212"/>
      <c r="I10" s="212"/>
      <c r="J10" s="212"/>
      <c r="K10" s="212"/>
      <c r="L10" s="212"/>
      <c r="M10" s="212"/>
      <c r="N10" s="213">
        <f>SUMPRODUCT($F$6:$M$6,F10:M10)</f>
        <v>0</v>
      </c>
    </row>
    <row r="11" spans="1:14" ht="14.25">
      <c r="A11" s="208">
        <v>1.4</v>
      </c>
      <c r="B11" s="214" t="s">
        <v>255</v>
      </c>
      <c r="C11" s="212">
        <v>0</v>
      </c>
      <c r="D11" s="215">
        <v>0.11</v>
      </c>
      <c r="E11" s="211">
        <f>C11*D11</f>
        <v>0</v>
      </c>
      <c r="F11" s="212"/>
      <c r="G11" s="212"/>
      <c r="H11" s="212"/>
      <c r="I11" s="212"/>
      <c r="J11" s="212"/>
      <c r="K11" s="212"/>
      <c r="L11" s="212"/>
      <c r="M11" s="212"/>
      <c r="N11" s="213">
        <f t="shared" si="1"/>
        <v>0</v>
      </c>
    </row>
    <row r="12" spans="1:14" ht="14.25">
      <c r="A12" s="208">
        <v>1.5</v>
      </c>
      <c r="B12" s="214" t="s">
        <v>254</v>
      </c>
      <c r="C12" s="212">
        <v>0</v>
      </c>
      <c r="D12" s="215">
        <v>0.14000000000000001</v>
      </c>
      <c r="E12" s="211">
        <f>C12*D12</f>
        <v>0</v>
      </c>
      <c r="F12" s="212"/>
      <c r="G12" s="212"/>
      <c r="H12" s="212"/>
      <c r="I12" s="212"/>
      <c r="J12" s="212"/>
      <c r="K12" s="212"/>
      <c r="L12" s="212"/>
      <c r="M12" s="212"/>
      <c r="N12" s="213">
        <f t="shared" si="1"/>
        <v>0</v>
      </c>
    </row>
    <row r="13" spans="1:14" ht="14.25">
      <c r="A13" s="208">
        <v>1.6</v>
      </c>
      <c r="B13" s="216" t="s">
        <v>253</v>
      </c>
      <c r="C13" s="212">
        <v>0</v>
      </c>
      <c r="D13" s="217"/>
      <c r="E13" s="212"/>
      <c r="F13" s="212"/>
      <c r="G13" s="212"/>
      <c r="H13" s="212"/>
      <c r="I13" s="212"/>
      <c r="J13" s="212"/>
      <c r="K13" s="212"/>
      <c r="L13" s="212"/>
      <c r="M13" s="212"/>
      <c r="N13" s="213">
        <f>SUMPRODUCT($F$6:$M$6,F13:M13)</f>
        <v>0</v>
      </c>
    </row>
    <row r="14" spans="1:14" ht="15">
      <c r="A14" s="208">
        <v>2</v>
      </c>
      <c r="B14" s="218" t="s">
        <v>259</v>
      </c>
      <c r="C14" s="210">
        <f>SUM(C15:C20)</f>
        <v>0</v>
      </c>
      <c r="D14" s="203"/>
      <c r="E14" s="211">
        <f t="shared" ref="E14:M14" si="2">SUM(E15:E20)</f>
        <v>0</v>
      </c>
      <c r="F14" s="212">
        <f t="shared" si="2"/>
        <v>0</v>
      </c>
      <c r="G14" s="212">
        <f t="shared" si="2"/>
        <v>0</v>
      </c>
      <c r="H14" s="212">
        <f t="shared" si="2"/>
        <v>0</v>
      </c>
      <c r="I14" s="212">
        <f t="shared" si="2"/>
        <v>0</v>
      </c>
      <c r="J14" s="212">
        <f t="shared" si="2"/>
        <v>0</v>
      </c>
      <c r="K14" s="212">
        <f t="shared" si="2"/>
        <v>0</v>
      </c>
      <c r="L14" s="212">
        <f t="shared" si="2"/>
        <v>0</v>
      </c>
      <c r="M14" s="212">
        <f t="shared" si="2"/>
        <v>0</v>
      </c>
      <c r="N14" s="213">
        <f>SUM(N15:N20)</f>
        <v>0</v>
      </c>
    </row>
    <row r="15" spans="1:14" ht="14.25">
      <c r="A15" s="208">
        <v>2.1</v>
      </c>
      <c r="B15" s="216" t="s">
        <v>258</v>
      </c>
      <c r="C15" s="212"/>
      <c r="D15" s="215">
        <v>5.0000000000000001E-3</v>
      </c>
      <c r="E15" s="211">
        <f>C15*D15</f>
        <v>0</v>
      </c>
      <c r="F15" s="212"/>
      <c r="G15" s="212"/>
      <c r="H15" s="212"/>
      <c r="I15" s="212"/>
      <c r="J15" s="212"/>
      <c r="K15" s="212"/>
      <c r="L15" s="212"/>
      <c r="M15" s="212"/>
      <c r="N15" s="213">
        <f>SUMPRODUCT($F$6:$M$6,F15:M15)</f>
        <v>0</v>
      </c>
    </row>
    <row r="16" spans="1:14" ht="14.25">
      <c r="A16" s="208">
        <v>2.2000000000000002</v>
      </c>
      <c r="B16" s="216" t="s">
        <v>257</v>
      </c>
      <c r="C16" s="212"/>
      <c r="D16" s="215">
        <v>0.01</v>
      </c>
      <c r="E16" s="211">
        <f>C16*D16</f>
        <v>0</v>
      </c>
      <c r="F16" s="212"/>
      <c r="G16" s="212"/>
      <c r="H16" s="212"/>
      <c r="I16" s="212"/>
      <c r="J16" s="212"/>
      <c r="K16" s="212"/>
      <c r="L16" s="212"/>
      <c r="M16" s="212"/>
      <c r="N16" s="213">
        <f t="shared" ref="N16:N20" si="3">SUMPRODUCT($F$6:$M$6,F16:M16)</f>
        <v>0</v>
      </c>
    </row>
    <row r="17" spans="1:14" ht="14.25">
      <c r="A17" s="208">
        <v>2.2999999999999998</v>
      </c>
      <c r="B17" s="216" t="s">
        <v>256</v>
      </c>
      <c r="C17" s="212"/>
      <c r="D17" s="215">
        <v>0.02</v>
      </c>
      <c r="E17" s="211">
        <f>C17*D17</f>
        <v>0</v>
      </c>
      <c r="F17" s="212"/>
      <c r="G17" s="212"/>
      <c r="H17" s="212"/>
      <c r="I17" s="212"/>
      <c r="J17" s="212"/>
      <c r="K17" s="212"/>
      <c r="L17" s="212"/>
      <c r="M17" s="212"/>
      <c r="N17" s="213">
        <f t="shared" si="3"/>
        <v>0</v>
      </c>
    </row>
    <row r="18" spans="1:14" ht="14.25">
      <c r="A18" s="208">
        <v>2.4</v>
      </c>
      <c r="B18" s="216" t="s">
        <v>255</v>
      </c>
      <c r="C18" s="212"/>
      <c r="D18" s="215">
        <v>0.03</v>
      </c>
      <c r="E18" s="211">
        <f>C18*D18</f>
        <v>0</v>
      </c>
      <c r="F18" s="212"/>
      <c r="G18" s="212"/>
      <c r="H18" s="212"/>
      <c r="I18" s="212"/>
      <c r="J18" s="212"/>
      <c r="K18" s="212"/>
      <c r="L18" s="212"/>
      <c r="M18" s="212"/>
      <c r="N18" s="213">
        <f t="shared" si="3"/>
        <v>0</v>
      </c>
    </row>
    <row r="19" spans="1:14" ht="14.25">
      <c r="A19" s="208">
        <v>2.5</v>
      </c>
      <c r="B19" s="216" t="s">
        <v>254</v>
      </c>
      <c r="C19" s="212"/>
      <c r="D19" s="215">
        <v>0.04</v>
      </c>
      <c r="E19" s="211">
        <f>C19*D19</f>
        <v>0</v>
      </c>
      <c r="F19" s="212"/>
      <c r="G19" s="212"/>
      <c r="H19" s="212"/>
      <c r="I19" s="212"/>
      <c r="J19" s="212"/>
      <c r="K19" s="212"/>
      <c r="L19" s="212"/>
      <c r="M19" s="212"/>
      <c r="N19" s="213">
        <f t="shared" si="3"/>
        <v>0</v>
      </c>
    </row>
    <row r="20" spans="1:14" ht="14.25">
      <c r="A20" s="208">
        <v>2.6</v>
      </c>
      <c r="B20" s="216" t="s">
        <v>253</v>
      </c>
      <c r="C20" s="212"/>
      <c r="D20" s="217"/>
      <c r="E20" s="219"/>
      <c r="F20" s="212"/>
      <c r="G20" s="212"/>
      <c r="H20" s="212"/>
      <c r="I20" s="212"/>
      <c r="J20" s="212"/>
      <c r="K20" s="212"/>
      <c r="L20" s="212"/>
      <c r="M20" s="212"/>
      <c r="N20" s="213">
        <f t="shared" si="3"/>
        <v>0</v>
      </c>
    </row>
    <row r="21" spans="1:14" ht="15.75" thickBot="1">
      <c r="A21" s="220"/>
      <c r="B21" s="221" t="s">
        <v>108</v>
      </c>
      <c r="C21" s="196">
        <f>C14+C7</f>
        <v>0</v>
      </c>
      <c r="D21" s="222"/>
      <c r="E21" s="223">
        <f>E14+E7</f>
        <v>0</v>
      </c>
      <c r="F21" s="224">
        <f>F7+F14</f>
        <v>0</v>
      </c>
      <c r="G21" s="224">
        <f t="shared" ref="G21:L21" si="4">G7+G14</f>
        <v>0</v>
      </c>
      <c r="H21" s="224">
        <f t="shared" si="4"/>
        <v>0</v>
      </c>
      <c r="I21" s="224">
        <f t="shared" si="4"/>
        <v>0</v>
      </c>
      <c r="J21" s="224">
        <f t="shared" si="4"/>
        <v>0</v>
      </c>
      <c r="K21" s="224">
        <f t="shared" si="4"/>
        <v>0</v>
      </c>
      <c r="L21" s="224">
        <f t="shared" si="4"/>
        <v>0</v>
      </c>
      <c r="M21" s="224">
        <f>M7+M14</f>
        <v>0</v>
      </c>
      <c r="N21" s="225">
        <f>N14+N7</f>
        <v>0</v>
      </c>
    </row>
    <row r="22" spans="1:14">
      <c r="E22" s="226"/>
      <c r="F22" s="226"/>
      <c r="G22" s="226"/>
      <c r="H22" s="226"/>
      <c r="I22" s="226"/>
      <c r="J22" s="226"/>
      <c r="K22" s="226"/>
      <c r="L22" s="226"/>
      <c r="M22" s="22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43"/>
  <sheetViews>
    <sheetView topLeftCell="A13" zoomScale="90" zoomScaleNormal="90" workbookViewId="0">
      <selection activeCell="K24" sqref="K24"/>
    </sheetView>
  </sheetViews>
  <sheetFormatPr defaultRowHeight="15"/>
  <cols>
    <col min="1" max="1" width="11.42578125" customWidth="1"/>
    <col min="2" max="2" width="76.85546875" style="392" customWidth="1"/>
    <col min="3" max="3" width="22.85546875" customWidth="1"/>
  </cols>
  <sheetData>
    <row r="1" spans="1:3">
      <c r="A1" s="2" t="s">
        <v>30</v>
      </c>
      <c r="B1" s="3" t="str">
        <f>'Info '!C2</f>
        <v>JSC ProCredit Bank</v>
      </c>
    </row>
    <row r="2" spans="1:3">
      <c r="A2" s="2" t="s">
        <v>31</v>
      </c>
      <c r="B2" s="463">
        <f>'1. key ratios '!B2</f>
        <v>44926</v>
      </c>
    </row>
    <row r="3" spans="1:3">
      <c r="A3" s="4"/>
      <c r="B3"/>
    </row>
    <row r="4" spans="1:3">
      <c r="A4" s="4" t="s">
        <v>431</v>
      </c>
      <c r="B4" t="s">
        <v>432</v>
      </c>
    </row>
    <row r="5" spans="1:3">
      <c r="A5" s="393" t="s">
        <v>433</v>
      </c>
      <c r="B5" s="394"/>
      <c r="C5" s="395"/>
    </row>
    <row r="6" spans="1:3" ht="24">
      <c r="A6" s="396">
        <v>1</v>
      </c>
      <c r="B6" s="397" t="s">
        <v>482</v>
      </c>
      <c r="C6" s="398">
        <v>1746377818.1898999</v>
      </c>
    </row>
    <row r="7" spans="1:3">
      <c r="A7" s="396">
        <v>2</v>
      </c>
      <c r="B7" s="397" t="s">
        <v>434</v>
      </c>
      <c r="C7" s="398">
        <v>-7564693.1399999997</v>
      </c>
    </row>
    <row r="8" spans="1:3" ht="24">
      <c r="A8" s="399">
        <v>3</v>
      </c>
      <c r="B8" s="400" t="s">
        <v>435</v>
      </c>
      <c r="C8" s="398">
        <v>1738813125.0498998</v>
      </c>
    </row>
    <row r="9" spans="1:3">
      <c r="A9" s="393" t="s">
        <v>436</v>
      </c>
      <c r="B9" s="394"/>
      <c r="C9" s="401"/>
    </row>
    <row r="10" spans="1:3" ht="24">
      <c r="A10" s="402">
        <v>4</v>
      </c>
      <c r="B10" s="403" t="s">
        <v>437</v>
      </c>
      <c r="C10" s="398"/>
    </row>
    <row r="11" spans="1:3">
      <c r="A11" s="402">
        <v>5</v>
      </c>
      <c r="B11" s="404" t="s">
        <v>438</v>
      </c>
      <c r="C11" s="398"/>
    </row>
    <row r="12" spans="1:3">
      <c r="A12" s="402" t="s">
        <v>439</v>
      </c>
      <c r="B12" s="404" t="s">
        <v>440</v>
      </c>
      <c r="C12" s="398">
        <v>0</v>
      </c>
    </row>
    <row r="13" spans="1:3" ht="24">
      <c r="A13" s="405">
        <v>6</v>
      </c>
      <c r="B13" s="403" t="s">
        <v>441</v>
      </c>
      <c r="C13" s="398"/>
    </row>
    <row r="14" spans="1:3">
      <c r="A14" s="405">
        <v>7</v>
      </c>
      <c r="B14" s="406" t="s">
        <v>442</v>
      </c>
      <c r="C14" s="398"/>
    </row>
    <row r="15" spans="1:3">
      <c r="A15" s="407">
        <v>8</v>
      </c>
      <c r="B15" s="408" t="s">
        <v>443</v>
      </c>
      <c r="C15" s="398"/>
    </row>
    <row r="16" spans="1:3">
      <c r="A16" s="405">
        <v>9</v>
      </c>
      <c r="B16" s="406" t="s">
        <v>444</v>
      </c>
      <c r="C16" s="398"/>
    </row>
    <row r="17" spans="1:3">
      <c r="A17" s="405">
        <v>10</v>
      </c>
      <c r="B17" s="406" t="s">
        <v>445</v>
      </c>
      <c r="C17" s="398"/>
    </row>
    <row r="18" spans="1:3">
      <c r="A18" s="409">
        <v>11</v>
      </c>
      <c r="B18" s="410" t="s">
        <v>446</v>
      </c>
      <c r="C18" s="411">
        <v>0</v>
      </c>
    </row>
    <row r="19" spans="1:3">
      <c r="A19" s="412" t="s">
        <v>447</v>
      </c>
      <c r="B19" s="413"/>
      <c r="C19" s="414"/>
    </row>
    <row r="20" spans="1:3" ht="24">
      <c r="A20" s="415">
        <v>12</v>
      </c>
      <c r="B20" s="403" t="s">
        <v>448</v>
      </c>
      <c r="C20" s="398"/>
    </row>
    <row r="21" spans="1:3">
      <c r="A21" s="415">
        <v>13</v>
      </c>
      <c r="B21" s="403" t="s">
        <v>449</v>
      </c>
      <c r="C21" s="398"/>
    </row>
    <row r="22" spans="1:3">
      <c r="A22" s="415">
        <v>14</v>
      </c>
      <c r="B22" s="403" t="s">
        <v>450</v>
      </c>
      <c r="C22" s="398"/>
    </row>
    <row r="23" spans="1:3" ht="24">
      <c r="A23" s="415" t="s">
        <v>451</v>
      </c>
      <c r="B23" s="403" t="s">
        <v>452</v>
      </c>
      <c r="C23" s="398"/>
    </row>
    <row r="24" spans="1:3">
      <c r="A24" s="415">
        <v>15</v>
      </c>
      <c r="B24" s="403" t="s">
        <v>453</v>
      </c>
      <c r="C24" s="398"/>
    </row>
    <row r="25" spans="1:3">
      <c r="A25" s="415" t="s">
        <v>454</v>
      </c>
      <c r="B25" s="403" t="s">
        <v>455</v>
      </c>
      <c r="C25" s="398"/>
    </row>
    <row r="26" spans="1:3">
      <c r="A26" s="416">
        <v>16</v>
      </c>
      <c r="B26" s="417" t="s">
        <v>456</v>
      </c>
      <c r="C26" s="411">
        <v>0</v>
      </c>
    </row>
    <row r="27" spans="1:3">
      <c r="A27" s="393" t="s">
        <v>457</v>
      </c>
      <c r="B27" s="394"/>
      <c r="C27" s="401"/>
    </row>
    <row r="28" spans="1:3">
      <c r="A28" s="418">
        <v>17</v>
      </c>
      <c r="B28" s="404" t="s">
        <v>458</v>
      </c>
      <c r="C28" s="398"/>
    </row>
    <row r="29" spans="1:3">
      <c r="A29" s="418">
        <v>18</v>
      </c>
      <c r="B29" s="404" t="s">
        <v>459</v>
      </c>
      <c r="C29" s="398"/>
    </row>
    <row r="30" spans="1:3">
      <c r="A30" s="416">
        <v>19</v>
      </c>
      <c r="B30" s="417" t="s">
        <v>460</v>
      </c>
      <c r="C30" s="411">
        <v>0</v>
      </c>
    </row>
    <row r="31" spans="1:3">
      <c r="A31" s="393" t="s">
        <v>461</v>
      </c>
      <c r="B31" s="394"/>
      <c r="C31" s="401"/>
    </row>
    <row r="32" spans="1:3" ht="24">
      <c r="A32" s="418" t="s">
        <v>462</v>
      </c>
      <c r="B32" s="403" t="s">
        <v>463</v>
      </c>
      <c r="C32" s="419"/>
    </row>
    <row r="33" spans="1:3">
      <c r="A33" s="418" t="s">
        <v>464</v>
      </c>
      <c r="B33" s="404" t="s">
        <v>465</v>
      </c>
      <c r="C33" s="419"/>
    </row>
    <row r="34" spans="1:3">
      <c r="A34" s="393" t="s">
        <v>466</v>
      </c>
      <c r="B34" s="394"/>
      <c r="C34" s="401"/>
    </row>
    <row r="35" spans="1:3">
      <c r="A35" s="420">
        <v>20</v>
      </c>
      <c r="B35" s="421" t="s">
        <v>467</v>
      </c>
      <c r="C35" s="411">
        <v>273946291.68970001</v>
      </c>
    </row>
    <row r="36" spans="1:3">
      <c r="A36" s="416">
        <v>21</v>
      </c>
      <c r="B36" s="417" t="s">
        <v>468</v>
      </c>
      <c r="C36" s="411">
        <v>1738813125.0498998</v>
      </c>
    </row>
    <row r="37" spans="1:3">
      <c r="A37" s="393" t="s">
        <v>469</v>
      </c>
      <c r="B37" s="394"/>
      <c r="C37" s="401"/>
    </row>
    <row r="38" spans="1:3">
      <c r="A38" s="416">
        <v>22</v>
      </c>
      <c r="B38" s="417" t="s">
        <v>469</v>
      </c>
      <c r="C38" s="643">
        <v>0.15754786281696512</v>
      </c>
    </row>
    <row r="39" spans="1:3">
      <c r="A39" s="393" t="s">
        <v>470</v>
      </c>
      <c r="B39" s="394"/>
      <c r="C39" s="401"/>
    </row>
    <row r="40" spans="1:3">
      <c r="A40" s="422" t="s">
        <v>471</v>
      </c>
      <c r="B40" s="403" t="s">
        <v>472</v>
      </c>
      <c r="C40" s="419"/>
    </row>
    <row r="41" spans="1:3" ht="24">
      <c r="A41" s="423" t="s">
        <v>473</v>
      </c>
      <c r="B41" s="397" t="s">
        <v>474</v>
      </c>
      <c r="C41" s="419"/>
    </row>
    <row r="43" spans="1:3">
      <c r="B43" s="392" t="s">
        <v>483</v>
      </c>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2"/>
  <sheetViews>
    <sheetView zoomScale="90" zoomScaleNormal="90" workbookViewId="0">
      <pane xSplit="2" ySplit="6" topLeftCell="C7" activePane="bottomRight" state="frozen"/>
      <selection activeCell="K24" sqref="K24"/>
      <selection pane="topRight" activeCell="K24" sqref="K24"/>
      <selection pane="bottomLeft" activeCell="K24" sqref="K24"/>
      <selection pane="bottomRight" activeCell="K33" sqref="K33"/>
    </sheetView>
  </sheetViews>
  <sheetFormatPr defaultRowHeight="15"/>
  <cols>
    <col min="1" max="1" width="8.7109375" style="302"/>
    <col min="2" max="2" width="82.5703125" style="471" customWidth="1"/>
    <col min="3" max="7" width="17.5703125" style="302" customWidth="1"/>
  </cols>
  <sheetData>
    <row r="1" spans="1:7">
      <c r="A1" s="302" t="s">
        <v>30</v>
      </c>
      <c r="B1" s="3" t="str">
        <f>'Info '!C2</f>
        <v>JSC ProCredit Bank</v>
      </c>
    </row>
    <row r="2" spans="1:7">
      <c r="A2" s="302" t="s">
        <v>31</v>
      </c>
      <c r="B2" s="463">
        <f>'1. key ratios '!B2</f>
        <v>44926</v>
      </c>
    </row>
    <row r="4" spans="1:7" ht="15.75" thickBot="1">
      <c r="A4" s="302" t="s">
        <v>533</v>
      </c>
      <c r="B4" s="472" t="s">
        <v>494</v>
      </c>
    </row>
    <row r="5" spans="1:7">
      <c r="A5" s="473"/>
      <c r="B5" s="474"/>
      <c r="C5" s="729" t="s">
        <v>495</v>
      </c>
      <c r="D5" s="729"/>
      <c r="E5" s="729"/>
      <c r="F5" s="729"/>
      <c r="G5" s="730" t="s">
        <v>496</v>
      </c>
    </row>
    <row r="6" spans="1:7">
      <c r="A6" s="475"/>
      <c r="B6" s="476"/>
      <c r="C6" s="477" t="s">
        <v>497</v>
      </c>
      <c r="D6" s="478" t="s">
        <v>498</v>
      </c>
      <c r="E6" s="478" t="s">
        <v>499</v>
      </c>
      <c r="F6" s="478" t="s">
        <v>500</v>
      </c>
      <c r="G6" s="731"/>
    </row>
    <row r="7" spans="1:7">
      <c r="A7" s="479"/>
      <c r="B7" s="480" t="s">
        <v>501</v>
      </c>
      <c r="C7" s="481"/>
      <c r="D7" s="481"/>
      <c r="E7" s="481"/>
      <c r="F7" s="481"/>
      <c r="G7" s="482"/>
    </row>
    <row r="8" spans="1:7">
      <c r="A8" s="483">
        <v>1</v>
      </c>
      <c r="B8" s="484" t="s">
        <v>502</v>
      </c>
      <c r="C8" s="679">
        <v>273946291.68970001</v>
      </c>
      <c r="D8" s="679">
        <v>0</v>
      </c>
      <c r="E8" s="679">
        <v>0</v>
      </c>
      <c r="F8" s="679">
        <v>469973428.49177504</v>
      </c>
      <c r="G8" s="486">
        <v>743919720.18147504</v>
      </c>
    </row>
    <row r="9" spans="1:7">
      <c r="A9" s="483">
        <v>2</v>
      </c>
      <c r="B9" s="487" t="s">
        <v>503</v>
      </c>
      <c r="C9" s="679">
        <v>273946291.68970001</v>
      </c>
      <c r="D9" s="679">
        <v>0</v>
      </c>
      <c r="E9" s="679">
        <v>0</v>
      </c>
      <c r="F9" s="679">
        <v>14422000</v>
      </c>
      <c r="G9" s="486">
        <v>288368291.68970001</v>
      </c>
    </row>
    <row r="10" spans="1:7">
      <c r="A10" s="483">
        <v>3</v>
      </c>
      <c r="B10" s="487" t="s">
        <v>504</v>
      </c>
      <c r="C10" s="680"/>
      <c r="D10" s="680"/>
      <c r="E10" s="680"/>
      <c r="F10" s="679">
        <v>455551428.49177504</v>
      </c>
      <c r="G10" s="486">
        <v>455551428.49177504</v>
      </c>
    </row>
    <row r="11" spans="1:7" ht="14.45" customHeight="1">
      <c r="A11" s="483">
        <v>4</v>
      </c>
      <c r="B11" s="484" t="s">
        <v>505</v>
      </c>
      <c r="C11" s="679">
        <v>286685175.56999999</v>
      </c>
      <c r="D11" s="679">
        <v>48967505.078199983</v>
      </c>
      <c r="E11" s="679">
        <v>52185468.751599997</v>
      </c>
      <c r="F11" s="679">
        <v>19174724.337000001</v>
      </c>
      <c r="G11" s="486">
        <v>370565731.41107494</v>
      </c>
    </row>
    <row r="12" spans="1:7">
      <c r="A12" s="483">
        <v>5</v>
      </c>
      <c r="B12" s="487" t="s">
        <v>506</v>
      </c>
      <c r="C12" s="679">
        <v>261261545.76359999</v>
      </c>
      <c r="D12" s="681">
        <v>43962988.818499982</v>
      </c>
      <c r="E12" s="679">
        <v>49582236.700300001</v>
      </c>
      <c r="F12" s="679">
        <v>16436105.4791</v>
      </c>
      <c r="G12" s="486">
        <v>352680732.92342496</v>
      </c>
    </row>
    <row r="13" spans="1:7">
      <c r="A13" s="483">
        <v>6</v>
      </c>
      <c r="B13" s="487" t="s">
        <v>507</v>
      </c>
      <c r="C13" s="679">
        <v>25423629.806400001</v>
      </c>
      <c r="D13" s="681">
        <v>5004516.2597000003</v>
      </c>
      <c r="E13" s="679">
        <v>2603232.0512999999</v>
      </c>
      <c r="F13" s="679">
        <v>2738618.8579000002</v>
      </c>
      <c r="G13" s="486">
        <v>17884998.48765</v>
      </c>
    </row>
    <row r="14" spans="1:7">
      <c r="A14" s="483">
        <v>7</v>
      </c>
      <c r="B14" s="484" t="s">
        <v>508</v>
      </c>
      <c r="C14" s="679">
        <v>399077636.52539998</v>
      </c>
      <c r="D14" s="679">
        <v>58715936.621600002</v>
      </c>
      <c r="E14" s="679">
        <v>72842603.600800008</v>
      </c>
      <c r="F14" s="679">
        <v>282899.40000000002</v>
      </c>
      <c r="G14" s="486">
        <v>255073171.45324999</v>
      </c>
    </row>
    <row r="15" spans="1:7" ht="39">
      <c r="A15" s="483">
        <v>8</v>
      </c>
      <c r="B15" s="487" t="s">
        <v>509</v>
      </c>
      <c r="C15" s="679">
        <v>378304903.2841</v>
      </c>
      <c r="D15" s="681">
        <v>58715936.621600002</v>
      </c>
      <c r="E15" s="679">
        <v>55251377.046800002</v>
      </c>
      <c r="F15" s="679">
        <v>282899.40000000002</v>
      </c>
      <c r="G15" s="486">
        <v>246277558.17624998</v>
      </c>
    </row>
    <row r="16" spans="1:7" ht="26.25">
      <c r="A16" s="483">
        <v>9</v>
      </c>
      <c r="B16" s="487" t="s">
        <v>510</v>
      </c>
      <c r="C16" s="679">
        <v>20772733.241300002</v>
      </c>
      <c r="D16" s="681">
        <v>0</v>
      </c>
      <c r="E16" s="679">
        <v>17591226.554000001</v>
      </c>
      <c r="F16" s="679">
        <v>0</v>
      </c>
      <c r="G16" s="486">
        <v>8795613.2770000007</v>
      </c>
    </row>
    <row r="17" spans="1:7">
      <c r="A17" s="483">
        <v>10</v>
      </c>
      <c r="B17" s="484" t="s">
        <v>511</v>
      </c>
      <c r="C17" s="679"/>
      <c r="D17" s="681"/>
      <c r="E17" s="679"/>
      <c r="F17" s="679"/>
      <c r="G17" s="486"/>
    </row>
    <row r="18" spans="1:7">
      <c r="A18" s="483">
        <v>11</v>
      </c>
      <c r="B18" s="484" t="s">
        <v>512</v>
      </c>
      <c r="C18" s="679">
        <v>15250618.316063877</v>
      </c>
      <c r="D18" s="681">
        <v>32699682.280000005</v>
      </c>
      <c r="E18" s="679">
        <v>1352225.24</v>
      </c>
      <c r="F18" s="679">
        <v>3292688.4299999992</v>
      </c>
      <c r="G18" s="486">
        <v>0</v>
      </c>
    </row>
    <row r="19" spans="1:7">
      <c r="A19" s="483">
        <v>12</v>
      </c>
      <c r="B19" s="487" t="s">
        <v>513</v>
      </c>
      <c r="C19" s="680"/>
      <c r="D19" s="681">
        <v>0</v>
      </c>
      <c r="E19" s="679">
        <v>0</v>
      </c>
      <c r="F19" s="679">
        <v>0</v>
      </c>
      <c r="G19" s="486">
        <v>0</v>
      </c>
    </row>
    <row r="20" spans="1:7">
      <c r="A20" s="483">
        <v>13</v>
      </c>
      <c r="B20" s="487" t="s">
        <v>514</v>
      </c>
      <c r="C20" s="679">
        <v>15250618.316063877</v>
      </c>
      <c r="D20" s="679">
        <v>32699682.280000005</v>
      </c>
      <c r="E20" s="679">
        <v>1352225.24</v>
      </c>
      <c r="F20" s="679">
        <v>3292688.4299999992</v>
      </c>
      <c r="G20" s="486">
        <v>0</v>
      </c>
    </row>
    <row r="21" spans="1:7">
      <c r="A21" s="490">
        <v>14</v>
      </c>
      <c r="B21" s="491" t="s">
        <v>515</v>
      </c>
      <c r="C21" s="680"/>
      <c r="D21" s="680"/>
      <c r="E21" s="680"/>
      <c r="F21" s="680"/>
      <c r="G21" s="492">
        <v>1369558623.0458</v>
      </c>
    </row>
    <row r="22" spans="1:7">
      <c r="A22" s="493"/>
      <c r="B22" s="494" t="s">
        <v>516</v>
      </c>
      <c r="C22" s="495"/>
      <c r="D22" s="496"/>
      <c r="E22" s="495"/>
      <c r="F22" s="495"/>
      <c r="G22" s="497"/>
    </row>
    <row r="23" spans="1:7">
      <c r="A23" s="483">
        <v>15</v>
      </c>
      <c r="B23" s="484" t="s">
        <v>517</v>
      </c>
      <c r="C23" s="498">
        <v>472796869.96939999</v>
      </c>
      <c r="D23" s="499">
        <v>60000000</v>
      </c>
      <c r="E23" s="498"/>
      <c r="F23" s="498"/>
      <c r="G23" s="486">
        <v>11447437.101470001</v>
      </c>
    </row>
    <row r="24" spans="1:7">
      <c r="A24" s="483">
        <v>16</v>
      </c>
      <c r="B24" s="484" t="s">
        <v>518</v>
      </c>
      <c r="C24" s="485">
        <v>154985.84779999999</v>
      </c>
      <c r="D24" s="489">
        <v>207775738.708</v>
      </c>
      <c r="E24" s="485">
        <v>223277331.25040001</v>
      </c>
      <c r="F24" s="485">
        <v>615473785.70969999</v>
      </c>
      <c r="G24" s="486">
        <v>738359500.70961487</v>
      </c>
    </row>
    <row r="25" spans="1:7">
      <c r="A25" s="483">
        <v>17</v>
      </c>
      <c r="B25" s="487" t="s">
        <v>519</v>
      </c>
      <c r="C25" s="485"/>
      <c r="D25" s="489"/>
      <c r="E25" s="485"/>
      <c r="F25" s="485"/>
      <c r="G25" s="486"/>
    </row>
    <row r="26" spans="1:7" ht="26.25">
      <c r="A26" s="483">
        <v>18</v>
      </c>
      <c r="B26" s="487" t="s">
        <v>520</v>
      </c>
      <c r="C26" s="485">
        <v>154985.84779999999</v>
      </c>
      <c r="D26" s="489">
        <v>980000</v>
      </c>
      <c r="E26" s="485">
        <v>1323000</v>
      </c>
      <c r="F26" s="485">
        <v>0</v>
      </c>
      <c r="G26" s="486">
        <v>831747.87716999999</v>
      </c>
    </row>
    <row r="27" spans="1:7">
      <c r="A27" s="483">
        <v>19</v>
      </c>
      <c r="B27" s="487" t="s">
        <v>521</v>
      </c>
      <c r="C27" s="485">
        <v>0</v>
      </c>
      <c r="D27" s="489">
        <v>204319451.123</v>
      </c>
      <c r="E27" s="485">
        <v>221425723.4639</v>
      </c>
      <c r="F27" s="485">
        <v>614355285.70969999</v>
      </c>
      <c r="G27" s="486">
        <v>735074580.1466949</v>
      </c>
    </row>
    <row r="28" spans="1:7">
      <c r="A28" s="483">
        <v>20</v>
      </c>
      <c r="B28" s="500" t="s">
        <v>522</v>
      </c>
      <c r="C28" s="485"/>
      <c r="D28" s="489"/>
      <c r="E28" s="485"/>
      <c r="F28" s="485"/>
      <c r="G28" s="486"/>
    </row>
    <row r="29" spans="1:7">
      <c r="A29" s="483">
        <v>21</v>
      </c>
      <c r="B29" s="487" t="s">
        <v>523</v>
      </c>
      <c r="C29" s="485"/>
      <c r="D29" s="489"/>
      <c r="E29" s="485"/>
      <c r="F29" s="485"/>
      <c r="G29" s="486"/>
    </row>
    <row r="30" spans="1:7">
      <c r="A30" s="483">
        <v>22</v>
      </c>
      <c r="B30" s="500" t="s">
        <v>522</v>
      </c>
      <c r="C30" s="485"/>
      <c r="D30" s="489"/>
      <c r="E30" s="485"/>
      <c r="F30" s="485"/>
      <c r="G30" s="486"/>
    </row>
    <row r="31" spans="1:7">
      <c r="A31" s="483">
        <v>23</v>
      </c>
      <c r="B31" s="487" t="s">
        <v>524</v>
      </c>
      <c r="C31" s="485">
        <v>0</v>
      </c>
      <c r="D31" s="489">
        <v>2476287.5850000004</v>
      </c>
      <c r="E31" s="485">
        <v>528607.78650000005</v>
      </c>
      <c r="F31" s="485">
        <v>1118500</v>
      </c>
      <c r="G31" s="486">
        <v>2453172.6857500002</v>
      </c>
    </row>
    <row r="32" spans="1:7">
      <c r="A32" s="483">
        <v>24</v>
      </c>
      <c r="B32" s="484" t="s">
        <v>525</v>
      </c>
      <c r="C32" s="485"/>
      <c r="D32" s="489"/>
      <c r="E32" s="485"/>
      <c r="F32" s="485"/>
      <c r="G32" s="486"/>
    </row>
    <row r="33" spans="1:7">
      <c r="A33" s="483">
        <v>25</v>
      </c>
      <c r="B33" s="484" t="s">
        <v>526</v>
      </c>
      <c r="C33" s="485">
        <v>46870718.190700002</v>
      </c>
      <c r="D33" s="485">
        <v>28708377.017300002</v>
      </c>
      <c r="E33" s="485">
        <v>8916299.5374999996</v>
      </c>
      <c r="F33" s="485">
        <v>55418255.448900238</v>
      </c>
      <c r="G33" s="486">
        <v>121101311.91700023</v>
      </c>
    </row>
    <row r="34" spans="1:7">
      <c r="A34" s="483">
        <v>26</v>
      </c>
      <c r="B34" s="487" t="s">
        <v>527</v>
      </c>
      <c r="C34" s="488"/>
      <c r="D34" s="489">
        <v>0</v>
      </c>
      <c r="E34" s="485">
        <v>0</v>
      </c>
      <c r="F34" s="485">
        <v>0</v>
      </c>
      <c r="G34" s="486">
        <v>0</v>
      </c>
    </row>
    <row r="35" spans="1:7">
      <c r="A35" s="483">
        <v>27</v>
      </c>
      <c r="B35" s="487" t="s">
        <v>528</v>
      </c>
      <c r="C35" s="485">
        <v>46870718.190700002</v>
      </c>
      <c r="D35" s="489">
        <v>28708377.017300002</v>
      </c>
      <c r="E35" s="485">
        <v>8916299.5374999996</v>
      </c>
      <c r="F35" s="485">
        <v>55418255.448900238</v>
      </c>
      <c r="G35" s="486">
        <v>121101311.91700023</v>
      </c>
    </row>
    <row r="36" spans="1:7">
      <c r="A36" s="483">
        <v>28</v>
      </c>
      <c r="B36" s="484" t="s">
        <v>529</v>
      </c>
      <c r="C36" s="485">
        <v>87872780.356000006</v>
      </c>
      <c r="D36" s="489">
        <v>16657365.845543761</v>
      </c>
      <c r="E36" s="485">
        <v>30942672.174125601</v>
      </c>
      <c r="F36" s="485">
        <v>14920397.785490399</v>
      </c>
      <c r="G36" s="486">
        <v>11391702.487590495</v>
      </c>
    </row>
    <row r="37" spans="1:7">
      <c r="A37" s="490">
        <v>29</v>
      </c>
      <c r="B37" s="491" t="s">
        <v>530</v>
      </c>
      <c r="C37" s="488"/>
      <c r="D37" s="488"/>
      <c r="E37" s="488"/>
      <c r="F37" s="488"/>
      <c r="G37" s="492">
        <v>882299952.21567559</v>
      </c>
    </row>
    <row r="38" spans="1:7">
      <c r="A38" s="479"/>
      <c r="B38" s="501"/>
      <c r="C38" s="502"/>
      <c r="D38" s="502"/>
      <c r="E38" s="502"/>
      <c r="F38" s="502"/>
      <c r="G38" s="503"/>
    </row>
    <row r="39" spans="1:7" ht="15.75" thickBot="1">
      <c r="A39" s="504">
        <v>30</v>
      </c>
      <c r="B39" s="505" t="s">
        <v>531</v>
      </c>
      <c r="C39" s="350"/>
      <c r="D39" s="351"/>
      <c r="E39" s="351"/>
      <c r="F39" s="352"/>
      <c r="G39" s="506">
        <v>1.5522596590949553</v>
      </c>
    </row>
    <row r="42" spans="1:7" ht="39">
      <c r="B42" s="471" t="s">
        <v>532</v>
      </c>
    </row>
  </sheetData>
  <mergeCells count="2">
    <mergeCell ref="C5:F5"/>
    <mergeCell ref="G5:G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53"/>
  <sheetViews>
    <sheetView zoomScaleNormal="100" workbookViewId="0">
      <pane xSplit="1" ySplit="5" topLeftCell="B6" activePane="bottomRight" state="frozen"/>
      <selection activeCell="C8" sqref="C8:C48"/>
      <selection pane="topRight" activeCell="C8" sqref="C8:C48"/>
      <selection pane="bottomLeft" activeCell="C8" sqref="C8:C48"/>
      <selection pane="bottomRight" activeCell="C8" sqref="C8:C48"/>
    </sheetView>
  </sheetViews>
  <sheetFormatPr defaultColWidth="9.140625" defaultRowHeight="14.25"/>
  <cols>
    <col min="1" max="1" width="9.5703125" style="3" bestFit="1" customWidth="1"/>
    <col min="2" max="2" width="86" style="3" customWidth="1"/>
    <col min="3" max="3" width="13.42578125" style="3" bestFit="1" customWidth="1"/>
    <col min="4" max="7" width="13.42578125" style="4" bestFit="1" customWidth="1"/>
    <col min="8" max="13" width="6.7109375" style="5" customWidth="1"/>
    <col min="14" max="16384" width="9.140625" style="5"/>
  </cols>
  <sheetData>
    <row r="1" spans="1:17">
      <c r="A1" s="2" t="s">
        <v>30</v>
      </c>
      <c r="B1" s="3" t="str">
        <f>'Info '!C2</f>
        <v>JSC ProCredit Bank</v>
      </c>
    </row>
    <row r="2" spans="1:17">
      <c r="A2" s="2" t="s">
        <v>31</v>
      </c>
      <c r="B2" s="463">
        <v>44926</v>
      </c>
      <c r="C2" s="6"/>
      <c r="D2" s="7"/>
      <c r="E2" s="7"/>
      <c r="F2" s="7"/>
      <c r="G2" s="7"/>
      <c r="H2" s="8"/>
    </row>
    <row r="3" spans="1:17">
      <c r="A3" s="2"/>
      <c r="B3" s="6"/>
      <c r="C3" s="6"/>
      <c r="D3" s="7"/>
      <c r="E3" s="7"/>
      <c r="F3" s="7"/>
      <c r="G3" s="7"/>
      <c r="H3" s="8"/>
    </row>
    <row r="4" spans="1:17" ht="15" thickBot="1">
      <c r="A4" s="9" t="s">
        <v>139</v>
      </c>
      <c r="B4" s="10" t="s">
        <v>138</v>
      </c>
      <c r="C4" s="10"/>
      <c r="D4" s="10"/>
      <c r="E4" s="10"/>
      <c r="F4" s="10"/>
      <c r="G4" s="10"/>
      <c r="H4" s="8"/>
    </row>
    <row r="5" spans="1:17">
      <c r="A5" s="11" t="s">
        <v>6</v>
      </c>
      <c r="B5" s="12"/>
      <c r="C5" s="461" t="str">
        <f>INT((MONTH($B$2))/3)&amp;"Q"&amp;"-"&amp;YEAR($B$2)</f>
        <v>4Q-2022</v>
      </c>
      <c r="D5" s="461" t="str">
        <f>IF(INT(MONTH($B$2))=3, "4"&amp;"Q"&amp;"-"&amp;YEAR($B$2)-1, IF(INT(MONTH($B$2))=6, "1"&amp;"Q"&amp;"-"&amp;YEAR($B$2), IF(INT(MONTH($B$2))=9, "2"&amp;"Q"&amp;"-"&amp;YEAR($B$2),IF(INT(MONTH($B$2))=12, "3"&amp;"Q"&amp;"-"&amp;YEAR($B$2), 0))))</f>
        <v>3Q-2022</v>
      </c>
      <c r="E5" s="461" t="str">
        <f>IF(INT(MONTH($B$2))=3, "3"&amp;"Q"&amp;"-"&amp;YEAR($B$2)-1, IF(INT(MONTH($B$2))=6, "4"&amp;"Q"&amp;"-"&amp;YEAR($B$2)-1, IF(INT(MONTH($B$2))=9, "1"&amp;"Q"&amp;"-"&amp;YEAR($B$2),IF(INT(MONTH($B$2))=12, "2"&amp;"Q"&amp;"-"&amp;YEAR($B$2), 0))))</f>
        <v>2Q-2022</v>
      </c>
      <c r="F5" s="461" t="str">
        <f>IF(INT(MONTH($B$2))=3, "2"&amp;"Q"&amp;"-"&amp;YEAR($B$2)-1, IF(INT(MONTH($B$2))=6, "3"&amp;"Q"&amp;"-"&amp;YEAR($B$2)-1, IF(INT(MONTH($B$2))=9, "4"&amp;"Q"&amp;"-"&amp;YEAR($B$2)-1,IF(INT(MONTH($B$2))=12, "1"&amp;"Q"&amp;"-"&amp;YEAR($B$2), 0))))</f>
        <v>1Q-2022</v>
      </c>
      <c r="G5" s="462" t="str">
        <f>IF(INT(MONTH($B$2))=3, "1"&amp;"Q"&amp;"-"&amp;YEAR($B$2)-1, IF(INT(MONTH($B$2))=6, "2"&amp;"Q"&amp;"-"&amp;YEAR($B$2)-1, IF(INT(MONTH($B$2))=9, "3"&amp;"Q"&amp;"-"&amp;YEAR($B$2)-1,IF(INT(MONTH($B$2))=12, "4"&amp;"Q"&amp;"-"&amp;YEAR($B$2)-1, 0))))</f>
        <v>4Q-2021</v>
      </c>
    </row>
    <row r="6" spans="1:17">
      <c r="B6" s="242" t="s">
        <v>137</v>
      </c>
      <c r="C6" s="465"/>
      <c r="D6" s="465"/>
      <c r="E6" s="465"/>
      <c r="F6" s="465"/>
      <c r="G6" s="466"/>
    </row>
    <row r="7" spans="1:17">
      <c r="A7" s="13"/>
      <c r="B7" s="243" t="s">
        <v>135</v>
      </c>
      <c r="C7" s="465"/>
      <c r="D7" s="465"/>
      <c r="E7" s="465"/>
      <c r="F7" s="465"/>
      <c r="G7" s="466"/>
    </row>
    <row r="8" spans="1:17">
      <c r="A8" s="467">
        <v>1</v>
      </c>
      <c r="B8" s="14" t="s">
        <v>484</v>
      </c>
      <c r="C8" s="15">
        <v>273946291.68970001</v>
      </c>
      <c r="D8" s="16">
        <v>277403841.52560002</v>
      </c>
      <c r="E8" s="16">
        <v>264559174.30589998</v>
      </c>
      <c r="F8" s="16">
        <v>252401255.18969998</v>
      </c>
      <c r="G8" s="17">
        <v>242299597.68499997</v>
      </c>
      <c r="H8" s="677"/>
      <c r="I8" s="677"/>
      <c r="J8" s="677"/>
      <c r="K8" s="677"/>
      <c r="L8" s="677"/>
      <c r="M8" s="677"/>
      <c r="N8" s="677"/>
      <c r="O8" s="677"/>
      <c r="P8" s="677"/>
      <c r="Q8" s="677"/>
    </row>
    <row r="9" spans="1:17">
      <c r="A9" s="467">
        <v>2</v>
      </c>
      <c r="B9" s="14" t="s">
        <v>485</v>
      </c>
      <c r="C9" s="15">
        <v>273946291.68970001</v>
      </c>
      <c r="D9" s="16">
        <v>277403841.52560002</v>
      </c>
      <c r="E9" s="16">
        <v>264559174.30589998</v>
      </c>
      <c r="F9" s="16">
        <v>252401255.18969998</v>
      </c>
      <c r="G9" s="17">
        <v>242299597.68499997</v>
      </c>
      <c r="H9" s="677"/>
      <c r="I9" s="677"/>
      <c r="J9" s="677"/>
      <c r="K9" s="677"/>
      <c r="L9" s="677"/>
      <c r="M9" s="677"/>
      <c r="N9" s="677"/>
      <c r="O9" s="677"/>
      <c r="P9" s="677"/>
      <c r="Q9" s="677"/>
    </row>
    <row r="10" spans="1:17">
      <c r="A10" s="467">
        <v>3</v>
      </c>
      <c r="B10" s="14" t="s">
        <v>244</v>
      </c>
      <c r="C10" s="15">
        <v>303618960.59576386</v>
      </c>
      <c r="D10" s="16">
        <v>309485317.06889528</v>
      </c>
      <c r="E10" s="16">
        <v>299058838.56513447</v>
      </c>
      <c r="F10" s="16">
        <v>291329000.31061381</v>
      </c>
      <c r="G10" s="17">
        <v>281648539.50086188</v>
      </c>
      <c r="H10" s="677"/>
      <c r="I10" s="677"/>
      <c r="J10" s="677"/>
      <c r="K10" s="677"/>
      <c r="L10" s="677"/>
      <c r="M10" s="677"/>
      <c r="N10" s="677"/>
      <c r="O10" s="677"/>
      <c r="P10" s="677"/>
      <c r="Q10" s="677"/>
    </row>
    <row r="11" spans="1:17">
      <c r="A11" s="467">
        <v>4</v>
      </c>
      <c r="B11" s="14" t="s">
        <v>487</v>
      </c>
      <c r="C11" s="15">
        <v>133446105.18149276</v>
      </c>
      <c r="D11" s="16">
        <v>134827389.06345826</v>
      </c>
      <c r="E11" s="16">
        <v>142020969.14170042</v>
      </c>
      <c r="F11" s="16">
        <v>149773772.89641926</v>
      </c>
      <c r="G11" s="17">
        <v>146866494.51704362</v>
      </c>
      <c r="H11" s="677"/>
      <c r="I11" s="677"/>
      <c r="J11" s="677"/>
      <c r="K11" s="677"/>
      <c r="L11" s="677"/>
      <c r="M11" s="677"/>
      <c r="N11" s="677"/>
      <c r="O11" s="677"/>
      <c r="P11" s="677"/>
      <c r="Q11" s="677"/>
    </row>
    <row r="12" spans="1:17">
      <c r="A12" s="467">
        <v>5</v>
      </c>
      <c r="B12" s="14" t="s">
        <v>488</v>
      </c>
      <c r="C12" s="15">
        <v>166419574.43663165</v>
      </c>
      <c r="D12" s="16">
        <v>168176367.72848135</v>
      </c>
      <c r="E12" s="16">
        <v>177363978.02189726</v>
      </c>
      <c r="F12" s="16">
        <v>187094493.35625309</v>
      </c>
      <c r="G12" s="17">
        <v>183099597.25205466</v>
      </c>
      <c r="H12" s="677"/>
      <c r="I12" s="677"/>
      <c r="J12" s="677"/>
      <c r="K12" s="677"/>
      <c r="L12" s="677"/>
      <c r="M12" s="677"/>
      <c r="N12" s="677"/>
      <c r="O12" s="677"/>
      <c r="P12" s="677"/>
      <c r="Q12" s="677"/>
    </row>
    <row r="13" spans="1:17">
      <c r="A13" s="467">
        <v>6</v>
      </c>
      <c r="B13" s="14" t="s">
        <v>486</v>
      </c>
      <c r="C13" s="15">
        <v>214902396.27126923</v>
      </c>
      <c r="D13" s="16">
        <v>217242025.23812044</v>
      </c>
      <c r="E13" s="16">
        <v>229826836.33067399</v>
      </c>
      <c r="F13" s="16">
        <v>242483325.67966592</v>
      </c>
      <c r="G13" s="17">
        <v>244933390.07665786</v>
      </c>
      <c r="H13" s="677"/>
      <c r="I13" s="677"/>
      <c r="J13" s="677"/>
      <c r="K13" s="677"/>
      <c r="L13" s="677"/>
      <c r="M13" s="677"/>
      <c r="N13" s="677"/>
      <c r="O13" s="677"/>
      <c r="P13" s="677"/>
      <c r="Q13" s="677"/>
    </row>
    <row r="14" spans="1:17">
      <c r="A14" s="13"/>
      <c r="B14" s="242" t="s">
        <v>490</v>
      </c>
      <c r="C14" s="465"/>
      <c r="D14" s="465"/>
      <c r="E14" s="465"/>
      <c r="F14" s="465"/>
      <c r="G14" s="466"/>
      <c r="H14" s="677"/>
      <c r="I14" s="677"/>
      <c r="J14" s="677"/>
      <c r="K14" s="677"/>
      <c r="L14" s="677"/>
      <c r="M14" s="677"/>
      <c r="N14" s="677"/>
      <c r="O14" s="677"/>
      <c r="P14" s="677"/>
      <c r="Q14" s="677"/>
    </row>
    <row r="15" spans="1:17" ht="15" customHeight="1">
      <c r="A15" s="467">
        <v>7</v>
      </c>
      <c r="B15" s="14" t="s">
        <v>489</v>
      </c>
      <c r="C15" s="324">
        <v>1398900750.4156461</v>
      </c>
      <c r="D15" s="16">
        <v>1409415487.6862514</v>
      </c>
      <c r="E15" s="16">
        <v>1459312377.1791954</v>
      </c>
      <c r="F15" s="16">
        <v>1533447533.2549577</v>
      </c>
      <c r="G15" s="17">
        <v>1547906058.9779501</v>
      </c>
      <c r="H15" s="677"/>
      <c r="I15" s="677"/>
      <c r="J15" s="677"/>
      <c r="K15" s="677"/>
      <c r="L15" s="677"/>
      <c r="M15" s="677"/>
      <c r="N15" s="677"/>
      <c r="O15" s="677"/>
      <c r="P15" s="677"/>
      <c r="Q15" s="677"/>
    </row>
    <row r="16" spans="1:17">
      <c r="A16" s="13"/>
      <c r="B16" s="242" t="s">
        <v>491</v>
      </c>
      <c r="C16" s="465"/>
      <c r="D16" s="465"/>
      <c r="E16" s="465"/>
      <c r="F16" s="465"/>
      <c r="G16" s="466"/>
      <c r="H16" s="677"/>
      <c r="I16" s="677"/>
      <c r="J16" s="677"/>
      <c r="K16" s="677"/>
      <c r="L16" s="677"/>
      <c r="M16" s="677"/>
      <c r="N16" s="677"/>
      <c r="O16" s="677"/>
      <c r="P16" s="677"/>
      <c r="Q16" s="677"/>
    </row>
    <row r="17" spans="1:17" s="18" customFormat="1">
      <c r="A17" s="467"/>
      <c r="B17" s="243" t="s">
        <v>477</v>
      </c>
      <c r="C17" s="325"/>
      <c r="D17" s="16"/>
      <c r="E17" s="16"/>
      <c r="F17" s="16"/>
      <c r="G17" s="17"/>
      <c r="H17" s="677"/>
      <c r="I17" s="677"/>
      <c r="J17" s="677"/>
      <c r="K17" s="677"/>
      <c r="L17" s="677"/>
      <c r="M17" s="677"/>
      <c r="N17" s="677"/>
      <c r="O17" s="677"/>
      <c r="P17" s="677"/>
      <c r="Q17" s="677"/>
    </row>
    <row r="18" spans="1:17">
      <c r="A18" s="11">
        <v>8</v>
      </c>
      <c r="B18" s="14" t="s">
        <v>484</v>
      </c>
      <c r="C18" s="674">
        <v>0.19582968384876781</v>
      </c>
      <c r="D18" s="675">
        <v>0.19682190521476134</v>
      </c>
      <c r="E18" s="675">
        <v>0.18129029702145369</v>
      </c>
      <c r="F18" s="675">
        <v>0.16459725534524347</v>
      </c>
      <c r="G18" s="676">
        <v>0.15653378722800898</v>
      </c>
      <c r="H18" s="677"/>
      <c r="I18" s="677"/>
      <c r="J18" s="677"/>
      <c r="K18" s="677"/>
      <c r="L18" s="677"/>
      <c r="M18" s="677"/>
      <c r="N18" s="677"/>
      <c r="O18" s="677"/>
      <c r="P18" s="677"/>
      <c r="Q18" s="677"/>
    </row>
    <row r="19" spans="1:17" ht="15" customHeight="1">
      <c r="A19" s="11">
        <v>9</v>
      </c>
      <c r="B19" s="14" t="s">
        <v>485</v>
      </c>
      <c r="C19" s="674">
        <v>0.19582968384876781</v>
      </c>
      <c r="D19" s="675">
        <v>0.19682190521476134</v>
      </c>
      <c r="E19" s="675">
        <v>0.18129029702145369</v>
      </c>
      <c r="F19" s="675">
        <v>0.16459725534524347</v>
      </c>
      <c r="G19" s="676">
        <v>0.15653378722800898</v>
      </c>
      <c r="H19" s="677"/>
      <c r="I19" s="677"/>
      <c r="J19" s="677"/>
      <c r="K19" s="677"/>
      <c r="L19" s="677"/>
      <c r="M19" s="677"/>
      <c r="N19" s="677"/>
      <c r="O19" s="677"/>
      <c r="P19" s="677"/>
      <c r="Q19" s="677"/>
    </row>
    <row r="20" spans="1:17">
      <c r="A20" s="11">
        <v>10</v>
      </c>
      <c r="B20" s="14" t="s">
        <v>244</v>
      </c>
      <c r="C20" s="674">
        <v>0.2170411020978805</v>
      </c>
      <c r="D20" s="675">
        <v>0.2195841607906252</v>
      </c>
      <c r="E20" s="675">
        <v>0.20493133837678107</v>
      </c>
      <c r="F20" s="675">
        <v>0.1899830245200676</v>
      </c>
      <c r="G20" s="676">
        <v>0.18195454295645624</v>
      </c>
      <c r="H20" s="677"/>
      <c r="I20" s="677"/>
      <c r="J20" s="677"/>
      <c r="K20" s="677"/>
      <c r="L20" s="677"/>
      <c r="M20" s="677"/>
      <c r="N20" s="677"/>
      <c r="O20" s="677"/>
      <c r="P20" s="677"/>
      <c r="Q20" s="677"/>
    </row>
    <row r="21" spans="1:17">
      <c r="A21" s="11">
        <v>11</v>
      </c>
      <c r="B21" s="14" t="s">
        <v>487</v>
      </c>
      <c r="C21" s="674">
        <v>9.5393547499236675E-2</v>
      </c>
      <c r="D21" s="675">
        <v>9.5661918179142394E-2</v>
      </c>
      <c r="E21" s="675">
        <v>9.7320471862386626E-2</v>
      </c>
      <c r="F21" s="675">
        <v>9.7671273159573579E-2</v>
      </c>
      <c r="G21" s="676">
        <v>9.4880754335968376E-2</v>
      </c>
      <c r="H21" s="677"/>
      <c r="I21" s="677"/>
      <c r="J21" s="677"/>
      <c r="K21" s="677"/>
      <c r="L21" s="677"/>
      <c r="M21" s="677"/>
      <c r="N21" s="677"/>
      <c r="O21" s="677"/>
      <c r="P21" s="677"/>
      <c r="Q21" s="677"/>
    </row>
    <row r="22" spans="1:17">
      <c r="A22" s="11">
        <v>12</v>
      </c>
      <c r="B22" s="14" t="s">
        <v>488</v>
      </c>
      <c r="C22" s="674">
        <v>0.11896453296431823</v>
      </c>
      <c r="D22" s="675">
        <v>0.11932348494663267</v>
      </c>
      <c r="E22" s="675">
        <v>0.121539418698508</v>
      </c>
      <c r="F22" s="675">
        <v>0.12200906082461052</v>
      </c>
      <c r="G22" s="676">
        <v>0.11828857196473007</v>
      </c>
      <c r="H22" s="677"/>
      <c r="I22" s="677"/>
      <c r="J22" s="677"/>
      <c r="K22" s="677"/>
      <c r="L22" s="677"/>
      <c r="M22" s="677"/>
      <c r="N22" s="677"/>
      <c r="O22" s="677"/>
      <c r="P22" s="677"/>
      <c r="Q22" s="677"/>
    </row>
    <row r="23" spans="1:17">
      <c r="A23" s="11">
        <v>13</v>
      </c>
      <c r="B23" s="14" t="s">
        <v>486</v>
      </c>
      <c r="C23" s="674">
        <v>0.15362233254032975</v>
      </c>
      <c r="D23" s="675">
        <v>0.15413625516117535</v>
      </c>
      <c r="E23" s="675">
        <v>0.15748981501474138</v>
      </c>
      <c r="F23" s="675">
        <v>0.15812952215258452</v>
      </c>
      <c r="G23" s="676">
        <v>0.15823530675910824</v>
      </c>
      <c r="H23" s="677"/>
      <c r="I23" s="677"/>
      <c r="J23" s="677"/>
      <c r="K23" s="677"/>
      <c r="L23" s="677"/>
      <c r="M23" s="677"/>
      <c r="N23" s="677"/>
      <c r="O23" s="677"/>
      <c r="P23" s="677"/>
      <c r="Q23" s="677"/>
    </row>
    <row r="24" spans="1:17">
      <c r="A24" s="13"/>
      <c r="B24" s="242" t="s">
        <v>134</v>
      </c>
      <c r="C24" s="592"/>
      <c r="D24" s="592"/>
      <c r="E24" s="592"/>
      <c r="F24" s="592"/>
      <c r="G24" s="593"/>
      <c r="H24" s="677"/>
      <c r="I24" s="677"/>
      <c r="J24" s="677"/>
      <c r="K24" s="677"/>
      <c r="L24" s="677"/>
      <c r="M24" s="677"/>
      <c r="N24" s="677"/>
      <c r="O24" s="677"/>
      <c r="P24" s="677"/>
      <c r="Q24" s="677"/>
    </row>
    <row r="25" spans="1:17" ht="15" customHeight="1">
      <c r="A25" s="468">
        <v>14</v>
      </c>
      <c r="B25" s="14" t="s">
        <v>133</v>
      </c>
      <c r="C25" s="594">
        <v>6.521265242413761E-2</v>
      </c>
      <c r="D25" s="595">
        <v>6.368133411325555E-2</v>
      </c>
      <c r="E25" s="595">
        <v>6.179654332872131E-2</v>
      </c>
      <c r="F25" s="595">
        <v>5.999154835867343E-2</v>
      </c>
      <c r="G25" s="596">
        <v>6.0065525067672355E-2</v>
      </c>
      <c r="H25" s="677"/>
      <c r="I25" s="677"/>
      <c r="J25" s="677"/>
      <c r="K25" s="677"/>
      <c r="L25" s="677"/>
      <c r="M25" s="677"/>
      <c r="N25" s="677"/>
      <c r="O25" s="677"/>
      <c r="P25" s="677"/>
      <c r="Q25" s="677"/>
    </row>
    <row r="26" spans="1:17">
      <c r="A26" s="468">
        <v>15</v>
      </c>
      <c r="B26" s="14" t="s">
        <v>132</v>
      </c>
      <c r="C26" s="594">
        <v>1.9639712382865174E-2</v>
      </c>
      <c r="D26" s="595">
        <v>1.9306532440908391E-2</v>
      </c>
      <c r="E26" s="595">
        <v>1.8825975623938791E-2</v>
      </c>
      <c r="F26" s="595">
        <v>1.8682848008459277E-2</v>
      </c>
      <c r="G26" s="596">
        <v>1.9847288339608055E-2</v>
      </c>
      <c r="H26" s="677"/>
      <c r="I26" s="677"/>
      <c r="J26" s="677"/>
      <c r="K26" s="677"/>
      <c r="L26" s="677"/>
      <c r="M26" s="677"/>
      <c r="N26" s="677"/>
      <c r="O26" s="677"/>
      <c r="P26" s="677"/>
      <c r="Q26" s="677"/>
    </row>
    <row r="27" spans="1:17">
      <c r="A27" s="468">
        <v>16</v>
      </c>
      <c r="B27" s="14" t="s">
        <v>131</v>
      </c>
      <c r="C27" s="594">
        <v>3.3754987198341614E-2</v>
      </c>
      <c r="D27" s="595">
        <v>3.5846096558098735E-2</v>
      </c>
      <c r="E27" s="595">
        <v>3.286220247450599E-2</v>
      </c>
      <c r="F27" s="595">
        <v>3.0829497940298833E-2</v>
      </c>
      <c r="G27" s="596">
        <v>3.0027706450128384E-2</v>
      </c>
      <c r="H27" s="677"/>
      <c r="I27" s="677"/>
      <c r="J27" s="677"/>
      <c r="K27" s="677"/>
      <c r="L27" s="677"/>
      <c r="M27" s="677"/>
      <c r="N27" s="677"/>
      <c r="O27" s="677"/>
      <c r="P27" s="677"/>
      <c r="Q27" s="677"/>
    </row>
    <row r="28" spans="1:17">
      <c r="A28" s="468">
        <v>17</v>
      </c>
      <c r="B28" s="14" t="s">
        <v>130</v>
      </c>
      <c r="C28" s="594">
        <v>4.5572940041272422E-2</v>
      </c>
      <c r="D28" s="595">
        <v>4.4374801672347176E-2</v>
      </c>
      <c r="E28" s="595">
        <v>4.2970567704782518E-2</v>
      </c>
      <c r="F28" s="595">
        <v>4.1308700350214153E-2</v>
      </c>
      <c r="G28" s="596">
        <v>4.0218236728064308E-2</v>
      </c>
      <c r="H28" s="677"/>
      <c r="I28" s="677"/>
      <c r="J28" s="677"/>
      <c r="K28" s="677"/>
      <c r="L28" s="677"/>
      <c r="M28" s="677"/>
      <c r="N28" s="677"/>
      <c r="O28" s="677"/>
      <c r="P28" s="677"/>
      <c r="Q28" s="677"/>
    </row>
    <row r="29" spans="1:17">
      <c r="A29" s="468">
        <v>18</v>
      </c>
      <c r="B29" s="14" t="s">
        <v>270</v>
      </c>
      <c r="C29" s="594">
        <v>2.622381982031205E-2</v>
      </c>
      <c r="D29" s="595">
        <v>2.6321786675735696E-2</v>
      </c>
      <c r="E29" s="595">
        <v>2.4790817584851198E-2</v>
      </c>
      <c r="F29" s="595">
        <v>2.1840057072193171E-2</v>
      </c>
      <c r="G29" s="596">
        <v>3.3652749269799637E-2</v>
      </c>
      <c r="H29" s="677"/>
      <c r="I29" s="677"/>
      <c r="J29" s="677"/>
      <c r="K29" s="677"/>
      <c r="L29" s="677"/>
      <c r="M29" s="677"/>
      <c r="N29" s="677"/>
      <c r="O29" s="677"/>
      <c r="P29" s="677"/>
      <c r="Q29" s="677"/>
    </row>
    <row r="30" spans="1:17">
      <c r="A30" s="468">
        <v>19</v>
      </c>
      <c r="B30" s="14" t="s">
        <v>271</v>
      </c>
      <c r="C30" s="594">
        <v>0.17098308069776988</v>
      </c>
      <c r="D30" s="595">
        <v>0.17531643642620445</v>
      </c>
      <c r="E30" s="595">
        <v>0.17203333003254861</v>
      </c>
      <c r="F30" s="595">
        <v>0.15741640181044075</v>
      </c>
      <c r="G30" s="596">
        <v>0.27340236738414286</v>
      </c>
      <c r="H30" s="677"/>
      <c r="I30" s="677"/>
      <c r="J30" s="677"/>
      <c r="K30" s="677"/>
      <c r="L30" s="677"/>
      <c r="M30" s="677"/>
      <c r="N30" s="677"/>
      <c r="O30" s="677"/>
      <c r="P30" s="677"/>
      <c r="Q30" s="677"/>
    </row>
    <row r="31" spans="1:17">
      <c r="A31" s="13"/>
      <c r="B31" s="242" t="s">
        <v>350</v>
      </c>
      <c r="C31" s="592"/>
      <c r="D31" s="592"/>
      <c r="E31" s="592"/>
      <c r="F31" s="592"/>
      <c r="G31" s="593"/>
      <c r="H31" s="677"/>
      <c r="I31" s="677"/>
      <c r="J31" s="677"/>
      <c r="K31" s="677"/>
      <c r="L31" s="677"/>
      <c r="M31" s="677"/>
      <c r="N31" s="677"/>
      <c r="O31" s="677"/>
      <c r="P31" s="677"/>
      <c r="Q31" s="677"/>
    </row>
    <row r="32" spans="1:17">
      <c r="A32" s="468">
        <v>20</v>
      </c>
      <c r="B32" s="14" t="s">
        <v>129</v>
      </c>
      <c r="C32" s="594">
        <v>3.5160458436441604E-2</v>
      </c>
      <c r="D32" s="595">
        <v>3.6511937951441455E-2</v>
      </c>
      <c r="E32" s="595">
        <v>3.3864080055454132E-2</v>
      </c>
      <c r="F32" s="595">
        <v>3.4130601984286413E-2</v>
      </c>
      <c r="G32" s="596">
        <v>3.4906220378101711E-2</v>
      </c>
      <c r="H32" s="677"/>
      <c r="I32" s="677"/>
      <c r="J32" s="677"/>
      <c r="K32" s="677"/>
      <c r="L32" s="677"/>
      <c r="M32" s="677"/>
      <c r="N32" s="677"/>
      <c r="O32" s="677"/>
      <c r="P32" s="677"/>
      <c r="Q32" s="677"/>
    </row>
    <row r="33" spans="1:17" ht="15" customHeight="1">
      <c r="A33" s="468">
        <v>21</v>
      </c>
      <c r="B33" s="14" t="s">
        <v>128</v>
      </c>
      <c r="C33" s="594">
        <v>3.4637099176404645E-2</v>
      </c>
      <c r="D33" s="595">
        <v>3.5175196410705295E-2</v>
      </c>
      <c r="E33" s="595">
        <v>3.420228548735374E-2</v>
      </c>
      <c r="F33" s="595">
        <v>3.3188803736394795E-2</v>
      </c>
      <c r="G33" s="596">
        <v>3.3512248972360652E-2</v>
      </c>
      <c r="H33" s="677"/>
      <c r="I33" s="677"/>
      <c r="J33" s="677"/>
      <c r="K33" s="677"/>
      <c r="L33" s="677"/>
      <c r="M33" s="677"/>
      <c r="N33" s="677"/>
      <c r="O33" s="677"/>
      <c r="P33" s="677"/>
      <c r="Q33" s="677"/>
    </row>
    <row r="34" spans="1:17">
      <c r="A34" s="468">
        <v>22</v>
      </c>
      <c r="B34" s="14" t="s">
        <v>127</v>
      </c>
      <c r="C34" s="594">
        <v>0.69624243362773197</v>
      </c>
      <c r="D34" s="595">
        <v>0.69974271143499644</v>
      </c>
      <c r="E34" s="595">
        <v>0.70950458552113549</v>
      </c>
      <c r="F34" s="595">
        <v>0.71422693925889502</v>
      </c>
      <c r="G34" s="596">
        <v>0.71860122187959974</v>
      </c>
      <c r="H34" s="677"/>
      <c r="I34" s="677"/>
      <c r="J34" s="677"/>
      <c r="K34" s="677"/>
      <c r="L34" s="677"/>
      <c r="M34" s="677"/>
      <c r="N34" s="677"/>
      <c r="O34" s="677"/>
      <c r="P34" s="677"/>
      <c r="Q34" s="677"/>
    </row>
    <row r="35" spans="1:17" ht="15" customHeight="1">
      <c r="A35" s="468">
        <v>23</v>
      </c>
      <c r="B35" s="14" t="s">
        <v>126</v>
      </c>
      <c r="C35" s="594">
        <v>0.64775500897382521</v>
      </c>
      <c r="D35" s="595">
        <v>0.66108551634875967</v>
      </c>
      <c r="E35" s="595">
        <v>0.68362301774398004</v>
      </c>
      <c r="F35" s="595">
        <v>0.71273149047928408</v>
      </c>
      <c r="G35" s="596">
        <v>0.70694349160781034</v>
      </c>
      <c r="H35" s="677"/>
      <c r="I35" s="677"/>
      <c r="J35" s="677"/>
      <c r="K35" s="677"/>
      <c r="L35" s="677"/>
      <c r="M35" s="677"/>
      <c r="N35" s="677"/>
      <c r="O35" s="677"/>
      <c r="P35" s="677"/>
      <c r="Q35" s="677"/>
    </row>
    <row r="36" spans="1:17">
      <c r="A36" s="468">
        <v>24</v>
      </c>
      <c r="B36" s="14" t="s">
        <v>125</v>
      </c>
      <c r="C36" s="594">
        <v>-0.15023697492344965</v>
      </c>
      <c r="D36" s="595">
        <v>-0.13455601027057243</v>
      </c>
      <c r="E36" s="595">
        <v>-7.2309459960511011E-2</v>
      </c>
      <c r="F36" s="595">
        <v>-7.8017471714940546E-3</v>
      </c>
      <c r="G36" s="596">
        <v>-1.8278743858765753E-2</v>
      </c>
      <c r="H36" s="677"/>
      <c r="I36" s="677"/>
      <c r="J36" s="677"/>
      <c r="K36" s="677"/>
      <c r="L36" s="677"/>
      <c r="M36" s="677"/>
      <c r="N36" s="677"/>
      <c r="O36" s="677"/>
      <c r="P36" s="677"/>
      <c r="Q36" s="677"/>
    </row>
    <row r="37" spans="1:17" ht="15" customHeight="1">
      <c r="A37" s="13"/>
      <c r="B37" s="242" t="s">
        <v>351</v>
      </c>
      <c r="C37" s="465"/>
      <c r="D37" s="465"/>
      <c r="E37" s="465"/>
      <c r="F37" s="465"/>
      <c r="G37" s="466"/>
      <c r="H37" s="677"/>
      <c r="I37" s="677"/>
      <c r="J37" s="677"/>
      <c r="K37" s="677"/>
      <c r="L37" s="677"/>
      <c r="M37" s="677"/>
      <c r="N37" s="677"/>
      <c r="O37" s="677"/>
      <c r="P37" s="677"/>
      <c r="Q37" s="677"/>
    </row>
    <row r="38" spans="1:17" ht="15" customHeight="1">
      <c r="A38" s="468">
        <v>25</v>
      </c>
      <c r="B38" s="14" t="s">
        <v>124</v>
      </c>
      <c r="C38" s="599">
        <v>0.30864253015534243</v>
      </c>
      <c r="D38" s="597">
        <v>0.29030962098916885</v>
      </c>
      <c r="E38" s="597">
        <v>0.25974071704382723</v>
      </c>
      <c r="F38" s="597">
        <v>0.24923241561031936</v>
      </c>
      <c r="G38" s="598">
        <v>0.24556945255923557</v>
      </c>
      <c r="H38" s="677"/>
      <c r="I38" s="677"/>
      <c r="J38" s="677"/>
      <c r="K38" s="677"/>
      <c r="L38" s="677"/>
      <c r="M38" s="677"/>
      <c r="N38" s="677"/>
      <c r="O38" s="677"/>
      <c r="P38" s="677"/>
      <c r="Q38" s="677"/>
    </row>
    <row r="39" spans="1:17" ht="15" customHeight="1">
      <c r="A39" s="468">
        <v>26</v>
      </c>
      <c r="B39" s="14" t="s">
        <v>123</v>
      </c>
      <c r="C39" s="599">
        <v>0.78015822223340014</v>
      </c>
      <c r="D39" s="597">
        <v>0.80027059693454039</v>
      </c>
      <c r="E39" s="597">
        <v>0.81960924777775068</v>
      </c>
      <c r="F39" s="597">
        <v>0.83610589879624975</v>
      </c>
      <c r="G39" s="598">
        <v>0.82404648112990564</v>
      </c>
      <c r="H39" s="677"/>
      <c r="I39" s="677"/>
      <c r="J39" s="677"/>
      <c r="K39" s="677"/>
      <c r="L39" s="677"/>
      <c r="M39" s="677"/>
      <c r="N39" s="677"/>
      <c r="O39" s="677"/>
      <c r="P39" s="677"/>
      <c r="Q39" s="677"/>
    </row>
    <row r="40" spans="1:17" ht="15" customHeight="1">
      <c r="A40" s="468">
        <v>27</v>
      </c>
      <c r="B40" s="14" t="s">
        <v>122</v>
      </c>
      <c r="C40" s="599">
        <v>0.39098540547920624</v>
      </c>
      <c r="D40" s="597">
        <v>0.3765027613067527</v>
      </c>
      <c r="E40" s="597">
        <v>0.35374375299533167</v>
      </c>
      <c r="F40" s="597">
        <v>0.3466131033784432</v>
      </c>
      <c r="G40" s="598">
        <v>0.35653848134676919</v>
      </c>
      <c r="H40" s="677"/>
      <c r="I40" s="677"/>
      <c r="J40" s="677"/>
      <c r="K40" s="677"/>
      <c r="L40" s="677"/>
      <c r="M40" s="677"/>
      <c r="N40" s="677"/>
      <c r="O40" s="677"/>
      <c r="P40" s="677"/>
      <c r="Q40" s="677"/>
    </row>
    <row r="41" spans="1:17" ht="15" customHeight="1">
      <c r="A41" s="469"/>
      <c r="B41" s="242" t="s">
        <v>394</v>
      </c>
      <c r="C41" s="465"/>
      <c r="D41" s="465"/>
      <c r="E41" s="465"/>
      <c r="F41" s="465"/>
      <c r="G41" s="466"/>
      <c r="H41" s="677"/>
      <c r="I41" s="677"/>
      <c r="J41" s="677"/>
      <c r="K41" s="677"/>
      <c r="L41" s="677"/>
      <c r="M41" s="677"/>
      <c r="N41" s="677"/>
      <c r="O41" s="677"/>
      <c r="P41" s="677"/>
      <c r="Q41" s="677"/>
    </row>
    <row r="42" spans="1:17">
      <c r="A42" s="468">
        <v>28</v>
      </c>
      <c r="B42" s="14" t="s">
        <v>377</v>
      </c>
      <c r="C42" s="19">
        <v>527029762.76459998</v>
      </c>
      <c r="D42" s="20">
        <v>490568914.78259993</v>
      </c>
      <c r="E42" s="20">
        <v>444120449.67460006</v>
      </c>
      <c r="F42" s="20">
        <v>454681903.33750004</v>
      </c>
      <c r="G42" s="21">
        <v>450818658.77990007</v>
      </c>
      <c r="H42" s="677"/>
      <c r="I42" s="677"/>
      <c r="J42" s="677"/>
      <c r="K42" s="677"/>
      <c r="L42" s="677"/>
      <c r="M42" s="677"/>
      <c r="N42" s="677"/>
      <c r="O42" s="677"/>
      <c r="P42" s="677"/>
      <c r="Q42" s="677"/>
    </row>
    <row r="43" spans="1:17" ht="15" customHeight="1">
      <c r="A43" s="468">
        <v>29</v>
      </c>
      <c r="B43" s="14" t="s">
        <v>389</v>
      </c>
      <c r="C43" s="19">
        <v>269008880.10572952</v>
      </c>
      <c r="D43" s="20">
        <v>249192651.43564153</v>
      </c>
      <c r="E43" s="20">
        <v>238229032.26322749</v>
      </c>
      <c r="F43" s="20">
        <v>260955667.83074299</v>
      </c>
      <c r="G43" s="21">
        <v>284625594.63451797</v>
      </c>
      <c r="H43" s="677"/>
      <c r="I43" s="677"/>
      <c r="J43" s="677"/>
      <c r="K43" s="677"/>
      <c r="L43" s="677"/>
      <c r="M43" s="677"/>
      <c r="N43" s="677"/>
      <c r="O43" s="677"/>
      <c r="P43" s="677"/>
      <c r="Q43" s="677"/>
    </row>
    <row r="44" spans="1:17" ht="15" customHeight="1">
      <c r="A44" s="507">
        <v>30</v>
      </c>
      <c r="B44" s="508" t="s">
        <v>378</v>
      </c>
      <c r="C44" s="600">
        <v>1.9591537742451461</v>
      </c>
      <c r="D44" s="601">
        <v>1.9686331517255762</v>
      </c>
      <c r="E44" s="601">
        <v>1.864258295705437</v>
      </c>
      <c r="F44" s="601">
        <v>1.7423722087247737</v>
      </c>
      <c r="G44" s="602">
        <v>1.5839006304362309</v>
      </c>
      <c r="H44" s="677"/>
      <c r="I44" s="677"/>
      <c r="J44" s="677"/>
      <c r="K44" s="677"/>
      <c r="L44" s="677"/>
      <c r="M44" s="677"/>
      <c r="N44" s="677"/>
      <c r="O44" s="677"/>
      <c r="P44" s="677"/>
      <c r="Q44" s="677"/>
    </row>
    <row r="45" spans="1:17" ht="15" customHeight="1">
      <c r="A45" s="507"/>
      <c r="B45" s="242" t="s">
        <v>494</v>
      </c>
      <c r="C45" s="509"/>
      <c r="D45" s="510"/>
      <c r="E45" s="510"/>
      <c r="F45" s="510"/>
      <c r="G45" s="511"/>
      <c r="H45" s="677"/>
      <c r="I45" s="677"/>
      <c r="J45" s="677"/>
      <c r="K45" s="677"/>
      <c r="L45" s="677"/>
      <c r="M45" s="677"/>
      <c r="N45" s="677"/>
      <c r="O45" s="677"/>
      <c r="P45" s="677"/>
      <c r="Q45" s="677"/>
    </row>
    <row r="46" spans="1:17" ht="15" customHeight="1">
      <c r="A46" s="507">
        <v>31</v>
      </c>
      <c r="B46" s="508" t="s">
        <v>501</v>
      </c>
      <c r="C46" s="509">
        <v>1369558623.0457997</v>
      </c>
      <c r="D46" s="510">
        <v>1369272838.1786513</v>
      </c>
      <c r="E46" s="510">
        <v>1411158007.2549772</v>
      </c>
      <c r="F46" s="510">
        <v>1483414751.8754787</v>
      </c>
      <c r="G46" s="511">
        <v>1478832795.2067773</v>
      </c>
      <c r="H46" s="677"/>
      <c r="I46" s="677"/>
      <c r="J46" s="677"/>
      <c r="K46" s="677"/>
      <c r="L46" s="677"/>
      <c r="M46" s="677"/>
      <c r="N46" s="677"/>
      <c r="O46" s="677"/>
      <c r="P46" s="677"/>
      <c r="Q46" s="677"/>
    </row>
    <row r="47" spans="1:17" ht="15" customHeight="1">
      <c r="A47" s="507">
        <v>32</v>
      </c>
      <c r="B47" s="508" t="s">
        <v>516</v>
      </c>
      <c r="C47" s="509">
        <v>882299952.21567571</v>
      </c>
      <c r="D47" s="510">
        <v>892619181.38749194</v>
      </c>
      <c r="E47" s="510">
        <v>952381749.20619166</v>
      </c>
      <c r="F47" s="510">
        <v>1015638873.9223225</v>
      </c>
      <c r="G47" s="511">
        <v>1036893131.3405246</v>
      </c>
      <c r="H47" s="677"/>
      <c r="I47" s="677"/>
      <c r="J47" s="677"/>
      <c r="K47" s="677"/>
      <c r="L47" s="677"/>
      <c r="M47" s="677"/>
      <c r="N47" s="677"/>
      <c r="O47" s="677"/>
      <c r="P47" s="677"/>
      <c r="Q47" s="677"/>
    </row>
    <row r="48" spans="1:17" ht="15" thickBot="1">
      <c r="A48" s="470">
        <v>33</v>
      </c>
      <c r="B48" s="244" t="s">
        <v>534</v>
      </c>
      <c r="C48" s="603">
        <v>1.5522596590949549</v>
      </c>
      <c r="D48" s="604">
        <v>1.5339944141131343</v>
      </c>
      <c r="E48" s="604">
        <v>1.481714667916699</v>
      </c>
      <c r="F48" s="604">
        <v>1.4605730343371361</v>
      </c>
      <c r="G48" s="605">
        <v>1.4262152487160376</v>
      </c>
      <c r="H48" s="677"/>
      <c r="I48" s="677"/>
      <c r="J48" s="677"/>
      <c r="K48" s="677"/>
      <c r="L48" s="677"/>
      <c r="M48" s="677"/>
      <c r="N48" s="677"/>
      <c r="O48" s="677"/>
      <c r="P48" s="677"/>
      <c r="Q48" s="677"/>
    </row>
    <row r="49" spans="1:2">
      <c r="A49" s="22"/>
    </row>
    <row r="50" spans="1:2">
      <c r="B50" s="327"/>
    </row>
    <row r="51" spans="1:2" ht="51">
      <c r="B51" s="327" t="s">
        <v>393</v>
      </c>
    </row>
    <row r="53" spans="1:2">
      <c r="B53" s="326"/>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H34" sqref="H34"/>
    </sheetView>
  </sheetViews>
  <sheetFormatPr defaultColWidth="9.140625" defaultRowHeight="12.75"/>
  <cols>
    <col min="1" max="1" width="11.85546875" style="521" bestFit="1" customWidth="1"/>
    <col min="2" max="2" width="105.140625" style="521" bestFit="1" customWidth="1"/>
    <col min="3" max="3" width="14" style="521" bestFit="1" customWidth="1"/>
    <col min="4" max="4" width="12.85546875" style="521" bestFit="1" customWidth="1"/>
    <col min="5" max="5" width="17.5703125" style="521" bestFit="1" customWidth="1"/>
    <col min="6" max="6" width="12.85546875" style="521" bestFit="1" customWidth="1"/>
    <col min="7" max="7" width="16.7109375" style="521" bestFit="1" customWidth="1"/>
    <col min="8" max="8" width="12" style="521" bestFit="1" customWidth="1"/>
    <col min="9" max="16384" width="9.140625" style="521"/>
  </cols>
  <sheetData>
    <row r="1" spans="1:8" ht="13.5">
      <c r="A1" s="512" t="s">
        <v>30</v>
      </c>
      <c r="B1" s="3" t="str">
        <f>'Info '!C2</f>
        <v>JSC ProCredit Bank</v>
      </c>
    </row>
    <row r="2" spans="1:8" ht="13.5">
      <c r="A2" s="513" t="s">
        <v>31</v>
      </c>
      <c r="B2" s="548">
        <f>'1. key ratios '!B2</f>
        <v>44926</v>
      </c>
    </row>
    <row r="3" spans="1:8">
      <c r="A3" s="514" t="s">
        <v>541</v>
      </c>
    </row>
    <row r="5" spans="1:8" ht="15" customHeight="1">
      <c r="A5" s="732" t="s">
        <v>542</v>
      </c>
      <c r="B5" s="733"/>
      <c r="C5" s="738" t="s">
        <v>543</v>
      </c>
      <c r="D5" s="739"/>
      <c r="E5" s="739"/>
      <c r="F5" s="739"/>
      <c r="G5" s="739"/>
      <c r="H5" s="740"/>
    </row>
    <row r="6" spans="1:8">
      <c r="A6" s="734"/>
      <c r="B6" s="735"/>
      <c r="C6" s="741"/>
      <c r="D6" s="742"/>
      <c r="E6" s="742"/>
      <c r="F6" s="742"/>
      <c r="G6" s="742"/>
      <c r="H6" s="743"/>
    </row>
    <row r="7" spans="1:8">
      <c r="A7" s="736"/>
      <c r="B7" s="737"/>
      <c r="C7" s="545" t="s">
        <v>544</v>
      </c>
      <c r="D7" s="545" t="s">
        <v>545</v>
      </c>
      <c r="E7" s="545" t="s">
        <v>546</v>
      </c>
      <c r="F7" s="545" t="s">
        <v>547</v>
      </c>
      <c r="G7" s="545" t="s">
        <v>548</v>
      </c>
      <c r="H7" s="545" t="s">
        <v>108</v>
      </c>
    </row>
    <row r="8" spans="1:8">
      <c r="A8" s="516">
        <v>1</v>
      </c>
      <c r="B8" s="515" t="s">
        <v>95</v>
      </c>
      <c r="C8" s="644">
        <v>266286430.12150002</v>
      </c>
      <c r="D8" s="644">
        <v>60144516.279999971</v>
      </c>
      <c r="E8" s="644">
        <v>0</v>
      </c>
      <c r="F8" s="644">
        <v>22370000</v>
      </c>
      <c r="G8" s="644"/>
      <c r="H8" s="644">
        <v>348800946.40149999</v>
      </c>
    </row>
    <row r="9" spans="1:8">
      <c r="A9" s="516">
        <v>2</v>
      </c>
      <c r="B9" s="515" t="s">
        <v>96</v>
      </c>
      <c r="C9" s="644"/>
      <c r="D9" s="644"/>
      <c r="E9" s="644"/>
      <c r="F9" s="644"/>
      <c r="G9" s="644"/>
      <c r="H9" s="644">
        <v>0</v>
      </c>
    </row>
    <row r="10" spans="1:8">
      <c r="A10" s="516">
        <v>3</v>
      </c>
      <c r="B10" s="515" t="s">
        <v>268</v>
      </c>
      <c r="C10" s="644"/>
      <c r="D10" s="644"/>
      <c r="E10" s="644"/>
      <c r="F10" s="644"/>
      <c r="G10" s="644"/>
      <c r="H10" s="644">
        <v>0</v>
      </c>
    </row>
    <row r="11" spans="1:8">
      <c r="A11" s="516">
        <v>4</v>
      </c>
      <c r="B11" s="515" t="s">
        <v>97</v>
      </c>
      <c r="C11" s="644"/>
      <c r="D11" s="644"/>
      <c r="E11" s="644"/>
      <c r="F11" s="644"/>
      <c r="G11" s="644"/>
      <c r="H11" s="644">
        <v>0</v>
      </c>
    </row>
    <row r="12" spans="1:8">
      <c r="A12" s="516">
        <v>5</v>
      </c>
      <c r="B12" s="515" t="s">
        <v>98</v>
      </c>
      <c r="C12" s="644"/>
      <c r="D12" s="644"/>
      <c r="E12" s="644"/>
      <c r="F12" s="644"/>
      <c r="G12" s="644"/>
      <c r="H12" s="644">
        <v>0</v>
      </c>
    </row>
    <row r="13" spans="1:8">
      <c r="A13" s="516">
        <v>6</v>
      </c>
      <c r="B13" s="515" t="s">
        <v>99</v>
      </c>
      <c r="C13" s="644">
        <v>94713012.133000001</v>
      </c>
      <c r="D13" s="644">
        <v>49716800</v>
      </c>
      <c r="E13" s="644"/>
      <c r="F13" s="644"/>
      <c r="G13" s="644">
        <v>486751.33069999999</v>
      </c>
      <c r="H13" s="644">
        <v>144916563.46370003</v>
      </c>
    </row>
    <row r="14" spans="1:8">
      <c r="A14" s="516">
        <v>7</v>
      </c>
      <c r="B14" s="515" t="s">
        <v>100</v>
      </c>
      <c r="C14" s="644">
        <v>360870.49999999994</v>
      </c>
      <c r="D14" s="644">
        <v>209773789.85339987</v>
      </c>
      <c r="E14" s="644">
        <v>233031645.67819992</v>
      </c>
      <c r="F14" s="644">
        <v>303890653.16720027</v>
      </c>
      <c r="G14" s="644">
        <v>5216.57</v>
      </c>
      <c r="H14" s="644">
        <v>747062175.76880014</v>
      </c>
    </row>
    <row r="15" spans="1:8">
      <c r="A15" s="516">
        <v>8</v>
      </c>
      <c r="B15" s="515" t="s">
        <v>101</v>
      </c>
      <c r="C15" s="644">
        <v>742376.36399999983</v>
      </c>
      <c r="D15" s="644">
        <v>70049846.578900009</v>
      </c>
      <c r="E15" s="644">
        <v>141569518.12740016</v>
      </c>
      <c r="F15" s="644">
        <v>146654199.32890004</v>
      </c>
      <c r="G15" s="644">
        <v>14430.314</v>
      </c>
      <c r="H15" s="644">
        <v>359030370.71320021</v>
      </c>
    </row>
    <row r="16" spans="1:8">
      <c r="A16" s="516">
        <v>9</v>
      </c>
      <c r="B16" s="515" t="s">
        <v>102</v>
      </c>
      <c r="C16" s="644">
        <v>0</v>
      </c>
      <c r="D16" s="644">
        <v>0</v>
      </c>
      <c r="E16" s="644">
        <v>0</v>
      </c>
      <c r="F16" s="644">
        <v>0</v>
      </c>
      <c r="G16" s="644">
        <v>0</v>
      </c>
      <c r="H16" s="644">
        <v>0</v>
      </c>
    </row>
    <row r="17" spans="1:8">
      <c r="A17" s="516">
        <v>10</v>
      </c>
      <c r="B17" s="549" t="s">
        <v>560</v>
      </c>
      <c r="C17" s="644">
        <v>0</v>
      </c>
      <c r="D17" s="644">
        <v>493186.88140000001</v>
      </c>
      <c r="E17" s="644">
        <v>2258388.2719000001</v>
      </c>
      <c r="F17" s="644">
        <v>896922.03700000001</v>
      </c>
      <c r="G17" s="644">
        <v>14425.98</v>
      </c>
      <c r="H17" s="644">
        <v>3662923.1702999999</v>
      </c>
    </row>
    <row r="18" spans="1:8">
      <c r="A18" s="516">
        <v>11</v>
      </c>
      <c r="B18" s="515" t="s">
        <v>104</v>
      </c>
      <c r="C18" s="644">
        <v>762317.14999999967</v>
      </c>
      <c r="D18" s="644">
        <v>797011.52760000003</v>
      </c>
      <c r="E18" s="644">
        <v>3379001.4979999997</v>
      </c>
      <c r="F18" s="644">
        <v>24504263.254200008</v>
      </c>
      <c r="G18" s="644">
        <v>4374589.8500000006</v>
      </c>
      <c r="H18" s="644">
        <v>33817183.279800005</v>
      </c>
    </row>
    <row r="19" spans="1:8">
      <c r="A19" s="516">
        <v>12</v>
      </c>
      <c r="B19" s="515" t="s">
        <v>105</v>
      </c>
      <c r="C19" s="644"/>
      <c r="D19" s="644"/>
      <c r="E19" s="644"/>
      <c r="F19" s="644"/>
      <c r="G19" s="644"/>
      <c r="H19" s="644">
        <v>0</v>
      </c>
    </row>
    <row r="20" spans="1:8">
      <c r="A20" s="516">
        <v>13</v>
      </c>
      <c r="B20" s="515" t="s">
        <v>246</v>
      </c>
      <c r="C20" s="644"/>
      <c r="D20" s="644"/>
      <c r="E20" s="644"/>
      <c r="F20" s="644"/>
      <c r="G20" s="644"/>
      <c r="H20" s="644">
        <v>0</v>
      </c>
    </row>
    <row r="21" spans="1:8">
      <c r="A21" s="516">
        <v>14</v>
      </c>
      <c r="B21" s="515" t="s">
        <v>107</v>
      </c>
      <c r="C21" s="644">
        <v>37622540.329999998</v>
      </c>
      <c r="D21" s="644">
        <v>22354851.376400005</v>
      </c>
      <c r="E21" s="644">
        <v>4396638.8064999999</v>
      </c>
      <c r="F21" s="644">
        <v>246125.2</v>
      </c>
      <c r="G21" s="644">
        <v>40565729.710000001</v>
      </c>
      <c r="H21" s="644">
        <v>105185885.42290002</v>
      </c>
    </row>
    <row r="22" spans="1:8">
      <c r="A22" s="517">
        <v>15</v>
      </c>
      <c r="B22" s="523" t="s">
        <v>108</v>
      </c>
      <c r="C22" s="644">
        <v>400487546.59850007</v>
      </c>
      <c r="D22" s="644">
        <v>412836815.61629981</v>
      </c>
      <c r="E22" s="644">
        <v>382376804.11010003</v>
      </c>
      <c r="F22" s="644">
        <v>497665240.95030034</v>
      </c>
      <c r="G22" s="644">
        <v>45446717.774700001</v>
      </c>
      <c r="H22" s="644">
        <v>1738813125.0499005</v>
      </c>
    </row>
    <row r="26" spans="1:8" ht="25.5">
      <c r="B26" s="550" t="s">
        <v>689</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5" zoomScaleNormal="85" workbookViewId="0">
      <selection activeCell="I21" sqref="I21"/>
    </sheetView>
  </sheetViews>
  <sheetFormatPr defaultColWidth="9.140625" defaultRowHeight="12.75"/>
  <cols>
    <col min="1" max="1" width="11.85546875" style="551" bestFit="1" customWidth="1"/>
    <col min="2" max="2" width="81.42578125" style="521" customWidth="1"/>
    <col min="3" max="3" width="22.42578125" style="521" customWidth="1"/>
    <col min="4" max="4" width="23.5703125" style="521" customWidth="1"/>
    <col min="5" max="8" width="22.140625" style="521" customWidth="1"/>
    <col min="9" max="9" width="41.42578125" style="521" customWidth="1"/>
    <col min="10" max="16384" width="9.140625" style="521"/>
  </cols>
  <sheetData>
    <row r="1" spans="1:9" ht="13.5">
      <c r="A1" s="512" t="s">
        <v>30</v>
      </c>
      <c r="B1" s="3" t="str">
        <f>'Info '!C2</f>
        <v>JSC ProCredit Bank</v>
      </c>
    </row>
    <row r="2" spans="1:9" ht="13.5">
      <c r="A2" s="513" t="s">
        <v>31</v>
      </c>
      <c r="B2" s="548">
        <f>'1. key ratios '!B2</f>
        <v>44926</v>
      </c>
    </row>
    <row r="3" spans="1:9">
      <c r="A3" s="514" t="s">
        <v>549</v>
      </c>
    </row>
    <row r="4" spans="1:9">
      <c r="C4" s="552" t="s">
        <v>0</v>
      </c>
      <c r="D4" s="552" t="s">
        <v>1</v>
      </c>
      <c r="E4" s="552" t="s">
        <v>2</v>
      </c>
      <c r="F4" s="552" t="s">
        <v>3</v>
      </c>
      <c r="G4" s="552" t="s">
        <v>4</v>
      </c>
      <c r="H4" s="552" t="s">
        <v>5</v>
      </c>
      <c r="I4" s="552" t="s">
        <v>8</v>
      </c>
    </row>
    <row r="5" spans="1:9" ht="44.25" customHeight="1">
      <c r="A5" s="732" t="s">
        <v>550</v>
      </c>
      <c r="B5" s="733"/>
      <c r="C5" s="746" t="s">
        <v>551</v>
      </c>
      <c r="D5" s="746"/>
      <c r="E5" s="746" t="s">
        <v>552</v>
      </c>
      <c r="F5" s="746" t="s">
        <v>553</v>
      </c>
      <c r="G5" s="744" t="s">
        <v>554</v>
      </c>
      <c r="H5" s="744" t="s">
        <v>555</v>
      </c>
      <c r="I5" s="553" t="s">
        <v>556</v>
      </c>
    </row>
    <row r="6" spans="1:9" ht="60" customHeight="1">
      <c r="A6" s="736"/>
      <c r="B6" s="737"/>
      <c r="C6" s="541" t="s">
        <v>557</v>
      </c>
      <c r="D6" s="541" t="s">
        <v>558</v>
      </c>
      <c r="E6" s="746"/>
      <c r="F6" s="746"/>
      <c r="G6" s="745"/>
      <c r="H6" s="745"/>
      <c r="I6" s="553" t="s">
        <v>559</v>
      </c>
    </row>
    <row r="7" spans="1:9">
      <c r="A7" s="519">
        <v>1</v>
      </c>
      <c r="B7" s="515" t="s">
        <v>95</v>
      </c>
      <c r="C7" s="644"/>
      <c r="D7" s="644">
        <v>348800946.40149999</v>
      </c>
      <c r="E7" s="644">
        <v>0</v>
      </c>
      <c r="F7" s="644">
        <v>0</v>
      </c>
      <c r="G7" s="644"/>
      <c r="H7" s="644">
        <v>0</v>
      </c>
      <c r="I7" s="645">
        <v>348800946.40149999</v>
      </c>
    </row>
    <row r="8" spans="1:9">
      <c r="A8" s="519">
        <v>2</v>
      </c>
      <c r="B8" s="515" t="s">
        <v>96</v>
      </c>
      <c r="C8" s="644"/>
      <c r="D8" s="644">
        <v>0</v>
      </c>
      <c r="E8" s="644">
        <v>0</v>
      </c>
      <c r="F8" s="644">
        <v>0</v>
      </c>
      <c r="G8" s="644"/>
      <c r="H8" s="644">
        <v>0</v>
      </c>
      <c r="I8" s="645">
        <v>0</v>
      </c>
    </row>
    <row r="9" spans="1:9">
      <c r="A9" s="519">
        <v>3</v>
      </c>
      <c r="B9" s="515" t="s">
        <v>268</v>
      </c>
      <c r="C9" s="644"/>
      <c r="D9" s="644">
        <v>0</v>
      </c>
      <c r="E9" s="644">
        <v>0</v>
      </c>
      <c r="F9" s="644">
        <v>0</v>
      </c>
      <c r="G9" s="644"/>
      <c r="H9" s="644">
        <v>0</v>
      </c>
      <c r="I9" s="645">
        <v>0</v>
      </c>
    </row>
    <row r="10" spans="1:9">
      <c r="A10" s="519">
        <v>4</v>
      </c>
      <c r="B10" s="515" t="s">
        <v>97</v>
      </c>
      <c r="C10" s="644"/>
      <c r="D10" s="644">
        <v>0</v>
      </c>
      <c r="E10" s="644">
        <v>0</v>
      </c>
      <c r="F10" s="644">
        <v>0</v>
      </c>
      <c r="G10" s="644"/>
      <c r="H10" s="644">
        <v>0</v>
      </c>
      <c r="I10" s="645">
        <v>0</v>
      </c>
    </row>
    <row r="11" spans="1:9">
      <c r="A11" s="519">
        <v>5</v>
      </c>
      <c r="B11" s="515" t="s">
        <v>98</v>
      </c>
      <c r="C11" s="644"/>
      <c r="D11" s="644">
        <v>0</v>
      </c>
      <c r="E11" s="644">
        <v>0</v>
      </c>
      <c r="F11" s="644">
        <v>0</v>
      </c>
      <c r="G11" s="644"/>
      <c r="H11" s="644">
        <v>0</v>
      </c>
      <c r="I11" s="645">
        <v>0</v>
      </c>
    </row>
    <row r="12" spans="1:9">
      <c r="A12" s="519">
        <v>6</v>
      </c>
      <c r="B12" s="515" t="s">
        <v>99</v>
      </c>
      <c r="C12" s="644"/>
      <c r="D12" s="644">
        <v>144916563.46370006</v>
      </c>
      <c r="E12" s="644">
        <v>0</v>
      </c>
      <c r="F12" s="644">
        <v>0</v>
      </c>
      <c r="G12" s="644"/>
      <c r="H12" s="644">
        <v>0</v>
      </c>
      <c r="I12" s="645">
        <v>144916563.46370006</v>
      </c>
    </row>
    <row r="13" spans="1:9">
      <c r="A13" s="519">
        <v>7</v>
      </c>
      <c r="B13" s="515" t="s">
        <v>100</v>
      </c>
      <c r="C13" s="644">
        <v>26759119.0737</v>
      </c>
      <c r="D13" s="644">
        <v>733067682.50509906</v>
      </c>
      <c r="E13" s="644">
        <v>12764625.810000001</v>
      </c>
      <c r="F13" s="644">
        <v>12708581.631299991</v>
      </c>
      <c r="G13" s="644"/>
      <c r="H13" s="644">
        <v>0</v>
      </c>
      <c r="I13" s="645">
        <v>734353594.13749909</v>
      </c>
    </row>
    <row r="14" spans="1:9">
      <c r="A14" s="519">
        <v>8</v>
      </c>
      <c r="B14" s="515" t="s">
        <v>101</v>
      </c>
      <c r="C14" s="644">
        <v>13729378.264200004</v>
      </c>
      <c r="D14" s="644">
        <v>352791291.35089982</v>
      </c>
      <c r="E14" s="644">
        <v>7490298.9019000009</v>
      </c>
      <c r="F14" s="644">
        <v>6321714.6540000057</v>
      </c>
      <c r="G14" s="644"/>
      <c r="H14" s="644">
        <v>1722827.3155</v>
      </c>
      <c r="I14" s="645">
        <v>352708656.05919987</v>
      </c>
    </row>
    <row r="15" spans="1:9">
      <c r="A15" s="519">
        <v>9</v>
      </c>
      <c r="B15" s="515" t="s">
        <v>102</v>
      </c>
      <c r="C15" s="644">
        <v>0</v>
      </c>
      <c r="D15" s="644">
        <v>0</v>
      </c>
      <c r="E15" s="644">
        <v>0</v>
      </c>
      <c r="F15" s="644">
        <v>0</v>
      </c>
      <c r="G15" s="644"/>
      <c r="H15" s="644">
        <v>0</v>
      </c>
      <c r="I15" s="645">
        <v>0</v>
      </c>
    </row>
    <row r="16" spans="1:9">
      <c r="A16" s="519">
        <v>10</v>
      </c>
      <c r="B16" s="549" t="s">
        <v>560</v>
      </c>
      <c r="C16" s="644">
        <v>6984168.1304000001</v>
      </c>
      <c r="D16" s="644">
        <v>0</v>
      </c>
      <c r="E16" s="644">
        <v>3321244.9601000003</v>
      </c>
      <c r="F16" s="644">
        <v>0</v>
      </c>
      <c r="G16" s="644"/>
      <c r="H16" s="644">
        <v>1722827.3155</v>
      </c>
      <c r="I16" s="645">
        <v>3662923.1702999999</v>
      </c>
    </row>
    <row r="17" spans="1:9">
      <c r="A17" s="519">
        <v>11</v>
      </c>
      <c r="B17" s="515" t="s">
        <v>104</v>
      </c>
      <c r="C17" s="644">
        <v>0</v>
      </c>
      <c r="D17" s="644">
        <v>33817183.279799983</v>
      </c>
      <c r="E17" s="644">
        <v>0</v>
      </c>
      <c r="F17" s="644">
        <v>586613.22269999958</v>
      </c>
      <c r="G17" s="644"/>
      <c r="H17" s="644">
        <v>0</v>
      </c>
      <c r="I17" s="645">
        <v>33230570.057099983</v>
      </c>
    </row>
    <row r="18" spans="1:9">
      <c r="A18" s="519">
        <v>12</v>
      </c>
      <c r="B18" s="515" t="s">
        <v>105</v>
      </c>
      <c r="C18" s="644">
        <v>0</v>
      </c>
      <c r="D18" s="644">
        <v>0</v>
      </c>
      <c r="E18" s="644">
        <v>0</v>
      </c>
      <c r="F18" s="644">
        <v>0</v>
      </c>
      <c r="G18" s="644"/>
      <c r="H18" s="644">
        <v>0</v>
      </c>
      <c r="I18" s="645">
        <v>0</v>
      </c>
    </row>
    <row r="19" spans="1:9">
      <c r="A19" s="519">
        <v>13</v>
      </c>
      <c r="B19" s="515" t="s">
        <v>246</v>
      </c>
      <c r="C19" s="644">
        <v>0</v>
      </c>
      <c r="D19" s="644">
        <v>0</v>
      </c>
      <c r="E19" s="644">
        <v>0</v>
      </c>
      <c r="F19" s="644">
        <v>0</v>
      </c>
      <c r="G19" s="644"/>
      <c r="H19" s="644">
        <v>0</v>
      </c>
      <c r="I19" s="645">
        <v>0</v>
      </c>
    </row>
    <row r="20" spans="1:9">
      <c r="A20" s="519">
        <v>14</v>
      </c>
      <c r="B20" s="515" t="s">
        <v>107</v>
      </c>
      <c r="C20" s="644">
        <v>294669.06</v>
      </c>
      <c r="D20" s="644">
        <v>112561372.61170003</v>
      </c>
      <c r="E20" s="644">
        <v>104447.1</v>
      </c>
      <c r="F20" s="644">
        <v>1015.98</v>
      </c>
      <c r="G20" s="644"/>
      <c r="H20" s="644">
        <v>104238.15</v>
      </c>
      <c r="I20" s="645">
        <v>112750578.59170003</v>
      </c>
    </row>
    <row r="21" spans="1:9" s="554" customFormat="1">
      <c r="A21" s="520">
        <v>15</v>
      </c>
      <c r="B21" s="523" t="s">
        <v>108</v>
      </c>
      <c r="C21" s="646">
        <v>40783166.397900008</v>
      </c>
      <c r="D21" s="646">
        <v>1725955039.612699</v>
      </c>
      <c r="E21" s="646">
        <v>20359371.811900005</v>
      </c>
      <c r="F21" s="646">
        <v>19617925.487999998</v>
      </c>
      <c r="G21" s="646">
        <v>0</v>
      </c>
      <c r="H21" s="646">
        <v>1827065.4654999999</v>
      </c>
      <c r="I21" s="647">
        <v>1726760908.7106993</v>
      </c>
    </row>
    <row r="22" spans="1:9">
      <c r="A22" s="555">
        <v>16</v>
      </c>
      <c r="B22" s="556" t="s">
        <v>561</v>
      </c>
      <c r="C22" s="644">
        <v>40459645.377899997</v>
      </c>
      <c r="D22" s="644">
        <v>1115303722.8257997</v>
      </c>
      <c r="E22" s="644">
        <v>20240498.731900003</v>
      </c>
      <c r="F22" s="644">
        <v>19616909.508000039</v>
      </c>
      <c r="G22" s="644">
        <v>0</v>
      </c>
      <c r="H22" s="644">
        <v>1722827.3155</v>
      </c>
      <c r="I22" s="645">
        <v>1115905959.9637995</v>
      </c>
    </row>
    <row r="23" spans="1:9">
      <c r="A23" s="555">
        <v>17</v>
      </c>
      <c r="B23" s="556" t="s">
        <v>562</v>
      </c>
      <c r="C23" s="644"/>
      <c r="D23" s="644">
        <v>82514516.279999971</v>
      </c>
      <c r="E23" s="644">
        <v>0</v>
      </c>
      <c r="F23" s="644">
        <v>0</v>
      </c>
      <c r="G23" s="644"/>
      <c r="H23" s="644"/>
      <c r="I23" s="645">
        <v>82514516.279999971</v>
      </c>
    </row>
    <row r="26" spans="1:9" ht="38.25">
      <c r="B26" s="550" t="s">
        <v>689</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headerFooter>
    <oddHeader>&amp;C&amp;"Calibri"&amp;10&amp;K0078D7Classification: Restricted to Partners&amp;1#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I32" sqref="I32"/>
    </sheetView>
  </sheetViews>
  <sheetFormatPr defaultColWidth="9.140625" defaultRowHeight="12.75"/>
  <cols>
    <col min="1" max="1" width="11" style="521" bestFit="1" customWidth="1"/>
    <col min="2" max="2" width="93.42578125" style="521" customWidth="1"/>
    <col min="3" max="8" width="22" style="521" customWidth="1"/>
    <col min="9" max="9" width="42.28515625" style="521" bestFit="1" customWidth="1"/>
    <col min="10" max="16384" width="9.140625" style="521"/>
  </cols>
  <sheetData>
    <row r="1" spans="1:9" ht="13.5">
      <c r="A1" s="512" t="s">
        <v>30</v>
      </c>
      <c r="B1" s="3" t="str">
        <f>'Info '!C2</f>
        <v>JSC ProCredit Bank</v>
      </c>
    </row>
    <row r="2" spans="1:9" ht="13.5">
      <c r="A2" s="513" t="s">
        <v>31</v>
      </c>
      <c r="B2" s="548">
        <f>'1. key ratios '!B2</f>
        <v>44926</v>
      </c>
    </row>
    <row r="3" spans="1:9">
      <c r="A3" s="514" t="s">
        <v>563</v>
      </c>
    </row>
    <row r="4" spans="1:9">
      <c r="C4" s="552" t="s">
        <v>0</v>
      </c>
      <c r="D4" s="552" t="s">
        <v>1</v>
      </c>
      <c r="E4" s="552" t="s">
        <v>2</v>
      </c>
      <c r="F4" s="552" t="s">
        <v>3</v>
      </c>
      <c r="G4" s="552" t="s">
        <v>4</v>
      </c>
      <c r="H4" s="552" t="s">
        <v>5</v>
      </c>
      <c r="I4" s="552" t="s">
        <v>8</v>
      </c>
    </row>
    <row r="5" spans="1:9" ht="46.5" customHeight="1">
      <c r="A5" s="732" t="s">
        <v>704</v>
      </c>
      <c r="B5" s="733"/>
      <c r="C5" s="746" t="s">
        <v>551</v>
      </c>
      <c r="D5" s="746"/>
      <c r="E5" s="746" t="s">
        <v>552</v>
      </c>
      <c r="F5" s="746" t="s">
        <v>553</v>
      </c>
      <c r="G5" s="744" t="s">
        <v>554</v>
      </c>
      <c r="H5" s="744" t="s">
        <v>555</v>
      </c>
      <c r="I5" s="553" t="s">
        <v>556</v>
      </c>
    </row>
    <row r="6" spans="1:9" ht="75" customHeight="1">
      <c r="A6" s="736"/>
      <c r="B6" s="737"/>
      <c r="C6" s="541" t="s">
        <v>557</v>
      </c>
      <c r="D6" s="541" t="s">
        <v>558</v>
      </c>
      <c r="E6" s="746"/>
      <c r="F6" s="746"/>
      <c r="G6" s="745"/>
      <c r="H6" s="745"/>
      <c r="I6" s="553" t="s">
        <v>559</v>
      </c>
    </row>
    <row r="7" spans="1:9">
      <c r="A7" s="518">
        <v>1</v>
      </c>
      <c r="B7" s="522" t="s">
        <v>694</v>
      </c>
      <c r="C7" s="644">
        <v>0</v>
      </c>
      <c r="D7" s="644">
        <v>349472407.24839997</v>
      </c>
      <c r="E7" s="644">
        <v>0</v>
      </c>
      <c r="F7" s="644">
        <v>13414.371300000001</v>
      </c>
      <c r="G7" s="644"/>
      <c r="H7" s="644">
        <v>0</v>
      </c>
      <c r="I7" s="645">
        <v>349458992.87709999</v>
      </c>
    </row>
    <row r="8" spans="1:9">
      <c r="A8" s="518">
        <v>2</v>
      </c>
      <c r="B8" s="522" t="s">
        <v>564</v>
      </c>
      <c r="C8" s="644">
        <v>0</v>
      </c>
      <c r="D8" s="644">
        <v>151421994.94410005</v>
      </c>
      <c r="E8" s="644">
        <v>0</v>
      </c>
      <c r="F8" s="644">
        <v>129949.36059999994</v>
      </c>
      <c r="G8" s="644"/>
      <c r="H8" s="644">
        <v>0</v>
      </c>
      <c r="I8" s="645">
        <v>151292045.58350006</v>
      </c>
    </row>
    <row r="9" spans="1:9">
      <c r="A9" s="518">
        <v>3</v>
      </c>
      <c r="B9" s="522" t="s">
        <v>565</v>
      </c>
      <c r="C9" s="644">
        <v>0</v>
      </c>
      <c r="D9" s="644">
        <v>0</v>
      </c>
      <c r="E9" s="644">
        <v>0</v>
      </c>
      <c r="F9" s="644">
        <v>0</v>
      </c>
      <c r="G9" s="644"/>
      <c r="H9" s="644">
        <v>0</v>
      </c>
      <c r="I9" s="645">
        <v>0</v>
      </c>
    </row>
    <row r="10" spans="1:9">
      <c r="A10" s="518">
        <v>4</v>
      </c>
      <c r="B10" s="522" t="s">
        <v>695</v>
      </c>
      <c r="C10" s="644">
        <v>0</v>
      </c>
      <c r="D10" s="644">
        <v>27852418.797799997</v>
      </c>
      <c r="E10" s="644">
        <v>0</v>
      </c>
      <c r="F10" s="644">
        <v>555695.52919999999</v>
      </c>
      <c r="G10" s="644"/>
      <c r="H10" s="644">
        <v>0</v>
      </c>
      <c r="I10" s="645">
        <v>27296723.268599998</v>
      </c>
    </row>
    <row r="11" spans="1:9">
      <c r="A11" s="518">
        <v>5</v>
      </c>
      <c r="B11" s="522" t="s">
        <v>566</v>
      </c>
      <c r="C11" s="644">
        <v>475251.18119999999</v>
      </c>
      <c r="D11" s="644">
        <v>108632200.6638</v>
      </c>
      <c r="E11" s="644">
        <v>648346.01709999994</v>
      </c>
      <c r="F11" s="644">
        <v>2050994.2360000007</v>
      </c>
      <c r="G11" s="644"/>
      <c r="H11" s="644">
        <v>0</v>
      </c>
      <c r="I11" s="645">
        <v>106408111.59189999</v>
      </c>
    </row>
    <row r="12" spans="1:9">
      <c r="A12" s="518">
        <v>6</v>
      </c>
      <c r="B12" s="522" t="s">
        <v>567</v>
      </c>
      <c r="C12" s="644">
        <v>267777.41379999998</v>
      </c>
      <c r="D12" s="644">
        <v>65069204.006700002</v>
      </c>
      <c r="E12" s="644">
        <v>95367.245900000009</v>
      </c>
      <c r="F12" s="644">
        <v>1185240.6312000004</v>
      </c>
      <c r="G12" s="644"/>
      <c r="H12" s="644">
        <v>0</v>
      </c>
      <c r="I12" s="645">
        <v>64056373.543400005</v>
      </c>
    </row>
    <row r="13" spans="1:9">
      <c r="A13" s="518">
        <v>7</v>
      </c>
      <c r="B13" s="522" t="s">
        <v>568</v>
      </c>
      <c r="C13" s="644">
        <v>292743.78570000001</v>
      </c>
      <c r="D13" s="644">
        <v>113586912.28880005</v>
      </c>
      <c r="E13" s="644">
        <v>420503.07519999996</v>
      </c>
      <c r="F13" s="644">
        <v>2047731.6931999996</v>
      </c>
      <c r="G13" s="644"/>
      <c r="H13" s="644">
        <v>864960</v>
      </c>
      <c r="I13" s="645">
        <v>111411421.30610004</v>
      </c>
    </row>
    <row r="14" spans="1:9">
      <c r="A14" s="518">
        <v>8</v>
      </c>
      <c r="B14" s="522" t="s">
        <v>569</v>
      </c>
      <c r="C14" s="644">
        <v>1381723.9857000001</v>
      </c>
      <c r="D14" s="644">
        <v>105914805.15030007</v>
      </c>
      <c r="E14" s="644">
        <v>986751.37000000011</v>
      </c>
      <c r="F14" s="644">
        <v>1809849.0128000001</v>
      </c>
      <c r="G14" s="644"/>
      <c r="H14" s="644">
        <v>0</v>
      </c>
      <c r="I14" s="645">
        <v>104499928.75320007</v>
      </c>
    </row>
    <row r="15" spans="1:9">
      <c r="A15" s="518">
        <v>9</v>
      </c>
      <c r="B15" s="522" t="s">
        <v>570</v>
      </c>
      <c r="C15" s="644">
        <v>13921271.188100001</v>
      </c>
      <c r="D15" s="644">
        <v>81827165.563499987</v>
      </c>
      <c r="E15" s="644">
        <v>4729026.0958000002</v>
      </c>
      <c r="F15" s="644">
        <v>1433581.1997</v>
      </c>
      <c r="G15" s="644"/>
      <c r="H15" s="644">
        <v>0</v>
      </c>
      <c r="I15" s="645">
        <v>89585829.456099987</v>
      </c>
    </row>
    <row r="16" spans="1:9">
      <c r="A16" s="518">
        <v>10</v>
      </c>
      <c r="B16" s="522" t="s">
        <v>571</v>
      </c>
      <c r="C16" s="644">
        <v>0</v>
      </c>
      <c r="D16" s="644">
        <v>78213911.494599998</v>
      </c>
      <c r="E16" s="644">
        <v>3408.9458</v>
      </c>
      <c r="F16" s="644">
        <v>1392415.0616000006</v>
      </c>
      <c r="G16" s="644"/>
      <c r="H16" s="644">
        <v>0</v>
      </c>
      <c r="I16" s="645">
        <v>76818087.487199992</v>
      </c>
    </row>
    <row r="17" spans="1:10">
      <c r="A17" s="518">
        <v>11</v>
      </c>
      <c r="B17" s="522" t="s">
        <v>572</v>
      </c>
      <c r="C17" s="644">
        <v>174752.92460000003</v>
      </c>
      <c r="D17" s="644">
        <v>11317940.102399999</v>
      </c>
      <c r="E17" s="644">
        <v>58081.657699999996</v>
      </c>
      <c r="F17" s="644">
        <v>184214.84019999995</v>
      </c>
      <c r="G17" s="644"/>
      <c r="H17" s="644">
        <v>0</v>
      </c>
      <c r="I17" s="645">
        <v>11250396.529099999</v>
      </c>
    </row>
    <row r="18" spans="1:10">
      <c r="A18" s="518">
        <v>12</v>
      </c>
      <c r="B18" s="522" t="s">
        <v>573</v>
      </c>
      <c r="C18" s="644">
        <v>3364612.9605999999</v>
      </c>
      <c r="D18" s="644">
        <v>75813949.531600028</v>
      </c>
      <c r="E18" s="644">
        <v>1646437.5365999998</v>
      </c>
      <c r="F18" s="644">
        <v>1402714.2910000002</v>
      </c>
      <c r="G18" s="644"/>
      <c r="H18" s="644">
        <v>0</v>
      </c>
      <c r="I18" s="645">
        <v>76129410.664600044</v>
      </c>
    </row>
    <row r="19" spans="1:10">
      <c r="A19" s="518">
        <v>13</v>
      </c>
      <c r="B19" s="522" t="s">
        <v>574</v>
      </c>
      <c r="C19" s="644">
        <v>57939.526400000002</v>
      </c>
      <c r="D19" s="644">
        <v>61386065.555899985</v>
      </c>
      <c r="E19" s="644">
        <v>239311.80619999999</v>
      </c>
      <c r="F19" s="644">
        <v>990916.78740000015</v>
      </c>
      <c r="G19" s="644"/>
      <c r="H19" s="644">
        <v>0</v>
      </c>
      <c r="I19" s="645">
        <v>60213776.488699988</v>
      </c>
    </row>
    <row r="20" spans="1:10">
      <c r="A20" s="518">
        <v>14</v>
      </c>
      <c r="B20" s="522" t="s">
        <v>575</v>
      </c>
      <c r="C20" s="644">
        <v>8256422.7836999996</v>
      </c>
      <c r="D20" s="644">
        <v>71441344.985900044</v>
      </c>
      <c r="E20" s="644">
        <v>4581025.8257000009</v>
      </c>
      <c r="F20" s="644">
        <v>893473.5780000001</v>
      </c>
      <c r="G20" s="644"/>
      <c r="H20" s="644">
        <v>0</v>
      </c>
      <c r="I20" s="645">
        <v>74223268.365900055</v>
      </c>
    </row>
    <row r="21" spans="1:10">
      <c r="A21" s="518">
        <v>15</v>
      </c>
      <c r="B21" s="522" t="s">
        <v>576</v>
      </c>
      <c r="C21" s="644">
        <v>724857.44400000002</v>
      </c>
      <c r="D21" s="644">
        <v>12494362.874699999</v>
      </c>
      <c r="E21" s="644">
        <v>233320.21559999997</v>
      </c>
      <c r="F21" s="644">
        <v>230964.89899999998</v>
      </c>
      <c r="G21" s="644"/>
      <c r="H21" s="644">
        <v>0</v>
      </c>
      <c r="I21" s="645">
        <v>12754935.204099998</v>
      </c>
    </row>
    <row r="22" spans="1:10">
      <c r="A22" s="518">
        <v>16</v>
      </c>
      <c r="B22" s="522" t="s">
        <v>577</v>
      </c>
      <c r="C22" s="644">
        <v>0</v>
      </c>
      <c r="D22" s="644">
        <v>1121553.8462</v>
      </c>
      <c r="E22" s="644">
        <v>0</v>
      </c>
      <c r="F22" s="644">
        <v>15007.246800000001</v>
      </c>
      <c r="G22" s="644"/>
      <c r="H22" s="644">
        <v>0</v>
      </c>
      <c r="I22" s="645">
        <v>1106546.5993999999</v>
      </c>
    </row>
    <row r="23" spans="1:10">
      <c r="A23" s="518">
        <v>17</v>
      </c>
      <c r="B23" s="522" t="s">
        <v>698</v>
      </c>
      <c r="C23" s="644">
        <v>0</v>
      </c>
      <c r="D23" s="644">
        <v>1397455.2770999998</v>
      </c>
      <c r="E23" s="644">
        <v>5302.7776000000003</v>
      </c>
      <c r="F23" s="644">
        <v>26880.253999999997</v>
      </c>
      <c r="G23" s="644"/>
      <c r="H23" s="644">
        <v>0</v>
      </c>
      <c r="I23" s="645">
        <v>1365272.2455</v>
      </c>
    </row>
    <row r="24" spans="1:10">
      <c r="A24" s="518">
        <v>18</v>
      </c>
      <c r="B24" s="522" t="s">
        <v>578</v>
      </c>
      <c r="C24" s="644">
        <v>0</v>
      </c>
      <c r="D24" s="644">
        <v>2062217.8696999999</v>
      </c>
      <c r="E24" s="644">
        <v>0</v>
      </c>
      <c r="F24" s="644">
        <v>40505.013599999991</v>
      </c>
      <c r="G24" s="644"/>
      <c r="H24" s="644">
        <v>0</v>
      </c>
      <c r="I24" s="645">
        <v>2021712.8561</v>
      </c>
    </row>
    <row r="25" spans="1:10">
      <c r="A25" s="518">
        <v>19</v>
      </c>
      <c r="B25" s="522" t="s">
        <v>579</v>
      </c>
      <c r="C25" s="644">
        <v>0</v>
      </c>
      <c r="D25" s="644">
        <v>7380737.2845999999</v>
      </c>
      <c r="E25" s="644">
        <v>0</v>
      </c>
      <c r="F25" s="644">
        <v>145950.9276</v>
      </c>
      <c r="G25" s="644"/>
      <c r="H25" s="644">
        <v>0</v>
      </c>
      <c r="I25" s="645">
        <v>7234786.3569999998</v>
      </c>
    </row>
    <row r="26" spans="1:10">
      <c r="A26" s="518">
        <v>20</v>
      </c>
      <c r="B26" s="522" t="s">
        <v>697</v>
      </c>
      <c r="C26" s="644">
        <v>0</v>
      </c>
      <c r="D26" s="644">
        <v>28295299.914700005</v>
      </c>
      <c r="E26" s="644">
        <v>0</v>
      </c>
      <c r="F26" s="644">
        <v>537249.78300000005</v>
      </c>
      <c r="G26" s="644"/>
      <c r="H26" s="644">
        <v>0</v>
      </c>
      <c r="I26" s="645">
        <v>27758050.131700005</v>
      </c>
      <c r="J26" s="524"/>
    </row>
    <row r="27" spans="1:10">
      <c r="A27" s="518">
        <v>21</v>
      </c>
      <c r="B27" s="522" t="s">
        <v>580</v>
      </c>
      <c r="C27" s="644">
        <v>88452.617899999997</v>
      </c>
      <c r="D27" s="644">
        <v>37321440.493000016</v>
      </c>
      <c r="E27" s="644">
        <v>107064.9939</v>
      </c>
      <c r="F27" s="644">
        <v>730982.63630000013</v>
      </c>
      <c r="G27" s="644"/>
      <c r="H27" s="644">
        <v>593852.96470000001</v>
      </c>
      <c r="I27" s="645">
        <v>36571845.480700016</v>
      </c>
      <c r="J27" s="524"/>
    </row>
    <row r="28" spans="1:10">
      <c r="A28" s="518">
        <v>22</v>
      </c>
      <c r="B28" s="522" t="s">
        <v>581</v>
      </c>
      <c r="C28" s="644">
        <v>0</v>
      </c>
      <c r="D28" s="644">
        <v>6167808.8616999984</v>
      </c>
      <c r="E28" s="644">
        <v>0</v>
      </c>
      <c r="F28" s="644">
        <v>78276.597900000008</v>
      </c>
      <c r="G28" s="644"/>
      <c r="H28" s="644">
        <v>0</v>
      </c>
      <c r="I28" s="645">
        <v>6089532.263799998</v>
      </c>
      <c r="J28" s="524"/>
    </row>
    <row r="29" spans="1:10">
      <c r="A29" s="518">
        <v>23</v>
      </c>
      <c r="B29" s="522" t="s">
        <v>582</v>
      </c>
      <c r="C29" s="644">
        <v>8354069.9787999997</v>
      </c>
      <c r="D29" s="644">
        <v>120092604.91160001</v>
      </c>
      <c r="E29" s="644">
        <v>5044655.8984000003</v>
      </c>
      <c r="F29" s="644">
        <v>2048839.9853999997</v>
      </c>
      <c r="G29" s="644"/>
      <c r="H29" s="644">
        <v>163849.24060000002</v>
      </c>
      <c r="I29" s="645">
        <v>121353179.00660001</v>
      </c>
      <c r="J29" s="524"/>
    </row>
    <row r="30" spans="1:10">
      <c r="A30" s="518">
        <v>24</v>
      </c>
      <c r="B30" s="522" t="s">
        <v>696</v>
      </c>
      <c r="C30" s="644">
        <v>1531093.2683999999</v>
      </c>
      <c r="D30" s="644">
        <v>36758394.117199987</v>
      </c>
      <c r="E30" s="644">
        <v>707889.65569999989</v>
      </c>
      <c r="F30" s="644">
        <v>636324.71990000014</v>
      </c>
      <c r="G30" s="644"/>
      <c r="H30" s="644">
        <v>29486.004199999999</v>
      </c>
      <c r="I30" s="645">
        <v>36945273.00999999</v>
      </c>
      <c r="J30" s="524"/>
    </row>
    <row r="31" spans="1:10">
      <c r="A31" s="518">
        <v>25</v>
      </c>
      <c r="B31" s="522" t="s">
        <v>583</v>
      </c>
      <c r="C31" s="644">
        <v>28851.96</v>
      </c>
      <c r="D31" s="644">
        <v>5963699.7299000006</v>
      </c>
      <c r="E31" s="644">
        <v>16178.55</v>
      </c>
      <c r="F31" s="644">
        <v>119269.25</v>
      </c>
      <c r="G31" s="644"/>
      <c r="H31" s="644">
        <v>0</v>
      </c>
      <c r="I31" s="645">
        <v>5857103.8899000008</v>
      </c>
      <c r="J31" s="524"/>
    </row>
    <row r="32" spans="1:10">
      <c r="A32" s="518">
        <v>26</v>
      </c>
      <c r="B32" s="522" t="s">
        <v>693</v>
      </c>
      <c r="C32" s="644">
        <v>1568676.3189999999</v>
      </c>
      <c r="D32" s="644">
        <v>47986492.866800018</v>
      </c>
      <c r="E32" s="644">
        <v>732253.04469999997</v>
      </c>
      <c r="F32" s="644">
        <v>916467.60230000014</v>
      </c>
      <c r="G32" s="644"/>
      <c r="H32" s="644">
        <v>70679.105999999985</v>
      </c>
      <c r="I32" s="645">
        <v>47906448.538800016</v>
      </c>
      <c r="J32" s="524"/>
    </row>
    <row r="33" spans="1:10">
      <c r="A33" s="518">
        <v>27</v>
      </c>
      <c r="B33" s="518" t="s">
        <v>584</v>
      </c>
      <c r="C33" s="644">
        <v>294669.06</v>
      </c>
      <c r="D33" s="644">
        <v>116962651.23169851</v>
      </c>
      <c r="E33" s="644">
        <v>104447.1</v>
      </c>
      <c r="F33" s="644">
        <v>1015.98</v>
      </c>
      <c r="G33" s="644"/>
      <c r="H33" s="644">
        <v>104238.15</v>
      </c>
      <c r="I33" s="645">
        <v>117151857.21169852</v>
      </c>
      <c r="J33" s="524"/>
    </row>
    <row r="34" spans="1:10">
      <c r="A34" s="518">
        <v>28</v>
      </c>
      <c r="B34" s="523" t="s">
        <v>108</v>
      </c>
      <c r="C34" s="646">
        <v>40783166.3979</v>
      </c>
      <c r="D34" s="646">
        <v>1725955039.612699</v>
      </c>
      <c r="E34" s="646">
        <v>20359371.811900001</v>
      </c>
      <c r="F34" s="646">
        <v>19617925.488000002</v>
      </c>
      <c r="G34" s="646">
        <v>0</v>
      </c>
      <c r="H34" s="646">
        <v>1827065.4654999999</v>
      </c>
      <c r="I34" s="647">
        <v>1726760908.7106993</v>
      </c>
      <c r="J34" s="524"/>
    </row>
    <row r="35" spans="1:10">
      <c r="A35" s="524"/>
      <c r="B35" s="524"/>
      <c r="C35" s="524"/>
      <c r="D35" s="524"/>
      <c r="E35" s="524"/>
      <c r="F35" s="524"/>
      <c r="G35" s="524"/>
      <c r="H35" s="524"/>
      <c r="I35" s="524"/>
      <c r="J35" s="524"/>
    </row>
    <row r="36" spans="1:10">
      <c r="A36" s="524"/>
      <c r="B36" s="557"/>
      <c r="C36" s="524"/>
      <c r="D36" s="524"/>
      <c r="E36" s="524"/>
      <c r="F36" s="524"/>
      <c r="G36" s="524"/>
      <c r="H36" s="524"/>
      <c r="I36" s="524"/>
      <c r="J36" s="524"/>
    </row>
    <row r="37" spans="1:10">
      <c r="A37" s="524"/>
      <c r="B37" s="524"/>
      <c r="C37" s="524"/>
      <c r="D37" s="524"/>
      <c r="E37" s="524"/>
      <c r="F37" s="524"/>
      <c r="G37" s="524"/>
      <c r="H37" s="524"/>
      <c r="I37" s="524"/>
      <c r="J37" s="524"/>
    </row>
    <row r="38" spans="1:10">
      <c r="A38" s="524"/>
      <c r="B38" s="524"/>
      <c r="C38" s="524"/>
      <c r="D38" s="524"/>
      <c r="E38" s="524"/>
      <c r="F38" s="524"/>
      <c r="G38" s="524"/>
      <c r="H38" s="524"/>
      <c r="I38" s="524"/>
      <c r="J38" s="524"/>
    </row>
    <row r="39" spans="1:10">
      <c r="A39" s="524"/>
      <c r="B39" s="524"/>
      <c r="C39" s="524"/>
      <c r="D39" s="524"/>
      <c r="E39" s="524"/>
      <c r="F39" s="524"/>
      <c r="G39" s="524"/>
      <c r="H39" s="524"/>
      <c r="I39" s="524"/>
      <c r="J39" s="524"/>
    </row>
    <row r="40" spans="1:10">
      <c r="A40" s="524"/>
      <c r="B40" s="524"/>
      <c r="C40" s="524"/>
      <c r="D40" s="524"/>
      <c r="E40" s="524"/>
      <c r="F40" s="524"/>
      <c r="G40" s="524"/>
      <c r="H40" s="524"/>
      <c r="I40" s="524"/>
      <c r="J40" s="524"/>
    </row>
    <row r="41" spans="1:10">
      <c r="A41" s="524"/>
      <c r="B41" s="524"/>
      <c r="C41" s="524"/>
      <c r="D41" s="524"/>
      <c r="E41" s="524"/>
      <c r="F41" s="524"/>
      <c r="G41" s="524"/>
      <c r="H41" s="524"/>
      <c r="I41" s="524"/>
      <c r="J41" s="524"/>
    </row>
    <row r="42" spans="1:10">
      <c r="A42" s="558"/>
      <c r="B42" s="558"/>
      <c r="C42" s="524"/>
      <c r="D42" s="524"/>
      <c r="E42" s="524"/>
      <c r="F42" s="524"/>
      <c r="G42" s="524"/>
      <c r="H42" s="524"/>
      <c r="I42" s="524"/>
      <c r="J42" s="524"/>
    </row>
    <row r="43" spans="1:10">
      <c r="A43" s="558"/>
      <c r="B43" s="558"/>
      <c r="C43" s="524"/>
      <c r="D43" s="524"/>
      <c r="E43" s="524"/>
      <c r="F43" s="524"/>
      <c r="G43" s="524"/>
      <c r="H43" s="524"/>
      <c r="I43" s="524"/>
      <c r="J43" s="524"/>
    </row>
    <row r="44" spans="1:10">
      <c r="A44" s="524"/>
      <c r="B44" s="524"/>
      <c r="C44" s="524"/>
      <c r="D44" s="524"/>
      <c r="E44" s="524"/>
      <c r="F44" s="524"/>
      <c r="G44" s="524"/>
      <c r="H44" s="524"/>
      <c r="I44" s="524"/>
      <c r="J44" s="524"/>
    </row>
    <row r="45" spans="1:10">
      <c r="A45" s="524"/>
      <c r="B45" s="524"/>
      <c r="C45" s="524"/>
      <c r="D45" s="524"/>
      <c r="E45" s="524"/>
      <c r="F45" s="524"/>
      <c r="G45" s="524"/>
      <c r="H45" s="524"/>
      <c r="I45" s="524"/>
      <c r="J45" s="524"/>
    </row>
    <row r="46" spans="1:10">
      <c r="A46" s="524"/>
      <c r="B46" s="524"/>
      <c r="C46" s="524"/>
      <c r="D46" s="524"/>
      <c r="E46" s="524"/>
      <c r="F46" s="524"/>
      <c r="G46" s="524"/>
      <c r="H46" s="524"/>
      <c r="I46" s="524"/>
      <c r="J46" s="524"/>
    </row>
    <row r="47" spans="1:10">
      <c r="A47" s="524"/>
      <c r="B47" s="524"/>
      <c r="C47" s="524"/>
      <c r="D47" s="524"/>
      <c r="E47" s="524"/>
      <c r="F47" s="524"/>
      <c r="G47" s="524"/>
      <c r="H47" s="524"/>
      <c r="I47" s="524"/>
      <c r="J47" s="524"/>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6" sqref="C6:C19"/>
    </sheetView>
  </sheetViews>
  <sheetFormatPr defaultColWidth="9.140625" defaultRowHeight="12.75"/>
  <cols>
    <col min="1" max="1" width="11.85546875" style="521" bestFit="1" customWidth="1"/>
    <col min="2" max="2" width="108" style="521" bestFit="1" customWidth="1"/>
    <col min="3" max="4" width="35.5703125" style="521" customWidth="1"/>
    <col min="5" max="16384" width="9.140625" style="521"/>
  </cols>
  <sheetData>
    <row r="1" spans="1:4" ht="13.5">
      <c r="A1" s="512" t="s">
        <v>30</v>
      </c>
      <c r="B1" s="3" t="str">
        <f>'Info '!C2</f>
        <v>JSC ProCredit Bank</v>
      </c>
    </row>
    <row r="2" spans="1:4" ht="13.5">
      <c r="A2" s="513" t="s">
        <v>31</v>
      </c>
      <c r="B2" s="548">
        <f>'1. key ratios '!B2</f>
        <v>44926</v>
      </c>
    </row>
    <row r="3" spans="1:4">
      <c r="A3" s="514" t="s">
        <v>585</v>
      </c>
    </row>
    <row r="5" spans="1:4" ht="25.5">
      <c r="A5" s="747" t="s">
        <v>586</v>
      </c>
      <c r="B5" s="747"/>
      <c r="C5" s="545" t="s">
        <v>587</v>
      </c>
      <c r="D5" s="545" t="s">
        <v>588</v>
      </c>
    </row>
    <row r="6" spans="1:4">
      <c r="A6" s="525">
        <v>1</v>
      </c>
      <c r="B6" s="526" t="s">
        <v>589</v>
      </c>
      <c r="C6" s="644">
        <v>41223534.049999997</v>
      </c>
      <c r="D6" s="518"/>
    </row>
    <row r="7" spans="1:4">
      <c r="A7" s="527">
        <v>2</v>
      </c>
      <c r="B7" s="526" t="s">
        <v>590</v>
      </c>
      <c r="C7" s="644">
        <v>11662793.065899998</v>
      </c>
      <c r="D7" s="518">
        <f>SUM(D8:D11)</f>
        <v>0</v>
      </c>
    </row>
    <row r="8" spans="1:4">
      <c r="A8" s="528">
        <v>2.1</v>
      </c>
      <c r="B8" s="529" t="s">
        <v>701</v>
      </c>
      <c r="C8" s="644">
        <v>3096014.4574000002</v>
      </c>
      <c r="D8" s="518"/>
    </row>
    <row r="9" spans="1:4">
      <c r="A9" s="528">
        <v>2.2000000000000002</v>
      </c>
      <c r="B9" s="529" t="s">
        <v>699</v>
      </c>
      <c r="C9" s="644">
        <v>7740262.4401999991</v>
      </c>
      <c r="D9" s="518"/>
    </row>
    <row r="10" spans="1:4">
      <c r="A10" s="528">
        <v>2.2999999999999998</v>
      </c>
      <c r="B10" s="529" t="s">
        <v>591</v>
      </c>
      <c r="C10" s="644">
        <v>826516.16830000002</v>
      </c>
      <c r="D10" s="518"/>
    </row>
    <row r="11" spans="1:4">
      <c r="A11" s="528">
        <v>2.4</v>
      </c>
      <c r="B11" s="529" t="s">
        <v>592</v>
      </c>
      <c r="C11" s="644">
        <v>0</v>
      </c>
      <c r="D11" s="518"/>
    </row>
    <row r="12" spans="1:4">
      <c r="A12" s="525">
        <v>3</v>
      </c>
      <c r="B12" s="526" t="s">
        <v>593</v>
      </c>
      <c r="C12" s="644">
        <v>13028918.774699995</v>
      </c>
      <c r="D12" s="518">
        <f>SUM(D13:D18)</f>
        <v>0</v>
      </c>
    </row>
    <row r="13" spans="1:4">
      <c r="A13" s="528">
        <v>3.1</v>
      </c>
      <c r="B13" s="529" t="s">
        <v>594</v>
      </c>
      <c r="C13" s="644">
        <v>1722827.1126000001</v>
      </c>
      <c r="D13" s="518"/>
    </row>
    <row r="14" spans="1:4">
      <c r="A14" s="528">
        <v>3.2</v>
      </c>
      <c r="B14" s="529" t="s">
        <v>595</v>
      </c>
      <c r="C14" s="644">
        <v>3174094.0946000004</v>
      </c>
      <c r="D14" s="518"/>
    </row>
    <row r="15" spans="1:4">
      <c r="A15" s="528">
        <v>3.3</v>
      </c>
      <c r="B15" s="529" t="s">
        <v>690</v>
      </c>
      <c r="C15" s="644">
        <v>6621009.3234999953</v>
      </c>
      <c r="D15" s="518"/>
    </row>
    <row r="16" spans="1:4">
      <c r="A16" s="528">
        <v>3.4</v>
      </c>
      <c r="B16" s="529" t="s">
        <v>700</v>
      </c>
      <c r="C16" s="644">
        <v>957397.70689999999</v>
      </c>
      <c r="D16" s="518"/>
    </row>
    <row r="17" spans="1:4">
      <c r="A17" s="527">
        <v>3.5</v>
      </c>
      <c r="B17" s="529" t="s">
        <v>596</v>
      </c>
      <c r="C17" s="644">
        <v>553590.53709999996</v>
      </c>
      <c r="D17" s="518"/>
    </row>
    <row r="18" spans="1:4">
      <c r="A18" s="528">
        <v>3.6</v>
      </c>
      <c r="B18" s="529" t="s">
        <v>597</v>
      </c>
      <c r="C18" s="644">
        <v>0</v>
      </c>
      <c r="D18" s="518"/>
    </row>
    <row r="19" spans="1:4">
      <c r="A19" s="530">
        <v>4</v>
      </c>
      <c r="B19" s="526" t="s">
        <v>598</v>
      </c>
      <c r="C19" s="646">
        <v>39857408.341200002</v>
      </c>
      <c r="D19" s="523">
        <f>D6+D7-D12</f>
        <v>0</v>
      </c>
    </row>
  </sheetData>
  <mergeCells count="1">
    <mergeCell ref="A5:B5"/>
  </mergeCells>
  <pageMargins left="0.7" right="0.7" top="0.75" bottom="0.75" header="0.3" footer="0.3"/>
  <pageSetup orientation="portrait" horizontalDpi="4294967292" r:id="rId1"/>
  <headerFooter>
    <oddHeader>&amp;C&amp;"Calibri"&amp;10&amp;K0078D7Classification: Restricted to Partners&amp;1#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7" sqref="C7"/>
    </sheetView>
  </sheetViews>
  <sheetFormatPr defaultColWidth="9.140625" defaultRowHeight="12.75"/>
  <cols>
    <col min="1" max="1" width="11.85546875" style="521" bestFit="1" customWidth="1"/>
    <col min="2" max="2" width="124.7109375" style="521" customWidth="1"/>
    <col min="3" max="3" width="31.5703125" style="521" customWidth="1"/>
    <col min="4" max="4" width="39.140625" style="521" customWidth="1"/>
    <col min="5" max="16384" width="9.140625" style="521"/>
  </cols>
  <sheetData>
    <row r="1" spans="1:4" ht="13.5">
      <c r="A1" s="512" t="s">
        <v>30</v>
      </c>
      <c r="B1" s="3" t="str">
        <f>'Info '!C2</f>
        <v>JSC ProCredit Bank</v>
      </c>
    </row>
    <row r="2" spans="1:4" ht="13.5">
      <c r="A2" s="513" t="s">
        <v>31</v>
      </c>
      <c r="B2" s="548">
        <f>'1. key ratios '!B2</f>
        <v>44926</v>
      </c>
    </row>
    <row r="3" spans="1:4">
      <c r="A3" s="514" t="s">
        <v>599</v>
      </c>
    </row>
    <row r="4" spans="1:4">
      <c r="A4" s="514"/>
    </row>
    <row r="5" spans="1:4" ht="15" customHeight="1">
      <c r="A5" s="748" t="s">
        <v>702</v>
      </c>
      <c r="B5" s="749"/>
      <c r="C5" s="738" t="s">
        <v>600</v>
      </c>
      <c r="D5" s="752" t="s">
        <v>601</v>
      </c>
    </row>
    <row r="6" spans="1:4">
      <c r="A6" s="750"/>
      <c r="B6" s="751"/>
      <c r="C6" s="741"/>
      <c r="D6" s="752"/>
    </row>
    <row r="7" spans="1:4">
      <c r="A7" s="523">
        <v>1</v>
      </c>
      <c r="B7" s="523" t="s">
        <v>589</v>
      </c>
      <c r="C7" s="646">
        <v>42790125.835999995</v>
      </c>
      <c r="D7" s="570"/>
    </row>
    <row r="8" spans="1:4">
      <c r="A8" s="518">
        <v>2</v>
      </c>
      <c r="B8" s="518" t="s">
        <v>602</v>
      </c>
      <c r="C8" s="644">
        <v>18248836.002860002</v>
      </c>
      <c r="D8" s="570"/>
    </row>
    <row r="9" spans="1:4">
      <c r="A9" s="518">
        <v>3</v>
      </c>
      <c r="B9" s="531" t="s">
        <v>603</v>
      </c>
      <c r="C9" s="644">
        <v>1249177.832248</v>
      </c>
      <c r="D9" s="570"/>
    </row>
    <row r="10" spans="1:4">
      <c r="A10" s="518">
        <v>4</v>
      </c>
      <c r="B10" s="518" t="s">
        <v>604</v>
      </c>
      <c r="C10" s="644">
        <v>21828494.300915997</v>
      </c>
      <c r="D10" s="570"/>
    </row>
    <row r="11" spans="1:4">
      <c r="A11" s="518">
        <v>5</v>
      </c>
      <c r="B11" s="532" t="s">
        <v>605</v>
      </c>
      <c r="C11" s="644">
        <v>0</v>
      </c>
      <c r="D11" s="570"/>
    </row>
    <row r="12" spans="1:4">
      <c r="A12" s="518">
        <v>6</v>
      </c>
      <c r="B12" s="532" t="s">
        <v>606</v>
      </c>
      <c r="C12" s="644">
        <v>6094070.3390159998</v>
      </c>
      <c r="D12" s="570"/>
    </row>
    <row r="13" spans="1:4">
      <c r="A13" s="518">
        <v>7</v>
      </c>
      <c r="B13" s="532" t="s">
        <v>607</v>
      </c>
      <c r="C13" s="644">
        <v>11444906.640999997</v>
      </c>
      <c r="D13" s="570"/>
    </row>
    <row r="14" spans="1:4">
      <c r="A14" s="518">
        <v>8</v>
      </c>
      <c r="B14" s="532" t="s">
        <v>608</v>
      </c>
      <c r="C14" s="644">
        <v>0</v>
      </c>
      <c r="D14" s="518"/>
    </row>
    <row r="15" spans="1:4">
      <c r="A15" s="518">
        <v>9</v>
      </c>
      <c r="B15" s="532" t="s">
        <v>609</v>
      </c>
      <c r="C15" s="644">
        <v>0</v>
      </c>
      <c r="D15" s="518"/>
    </row>
    <row r="16" spans="1:4">
      <c r="A16" s="518">
        <v>10</v>
      </c>
      <c r="B16" s="532" t="s">
        <v>610</v>
      </c>
      <c r="C16" s="644">
        <v>1722827.1126000001</v>
      </c>
      <c r="D16" s="570"/>
    </row>
    <row r="17" spans="1:4">
      <c r="A17" s="518">
        <v>11</v>
      </c>
      <c r="B17" s="532" t="s">
        <v>611</v>
      </c>
      <c r="C17" s="644">
        <v>1928402.5112999999</v>
      </c>
      <c r="D17" s="518"/>
    </row>
    <row r="18" spans="1:4">
      <c r="A18" s="518">
        <v>12</v>
      </c>
      <c r="B18" s="529" t="s">
        <v>707</v>
      </c>
      <c r="C18" s="644">
        <v>638287.69700000004</v>
      </c>
      <c r="D18" s="570"/>
    </row>
    <row r="19" spans="1:4">
      <c r="A19" s="523">
        <v>13</v>
      </c>
      <c r="B19" s="559" t="s">
        <v>598</v>
      </c>
      <c r="C19" s="646">
        <v>40459645.370192006</v>
      </c>
      <c r="D19" s="571"/>
    </row>
    <row r="22" spans="1:4">
      <c r="B22" s="512"/>
    </row>
    <row r="23" spans="1:4">
      <c r="B23" s="513"/>
    </row>
    <row r="24" spans="1:4">
      <c r="B24" s="514"/>
    </row>
  </sheetData>
  <mergeCells count="3">
    <mergeCell ref="A5:B6"/>
    <mergeCell ref="C5:C6"/>
    <mergeCell ref="D5:D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AA28" sqref="AA28"/>
    </sheetView>
  </sheetViews>
  <sheetFormatPr defaultColWidth="9.140625" defaultRowHeight="12.75"/>
  <cols>
    <col min="1" max="1" width="11.85546875" style="521" bestFit="1" customWidth="1"/>
    <col min="2" max="2" width="28.5703125" style="521" customWidth="1"/>
    <col min="3" max="3" width="15.5703125" style="521" customWidth="1"/>
    <col min="4" max="4" width="22.28515625" style="521" customWidth="1"/>
    <col min="5" max="6" width="13.85546875" style="521" bestFit="1" customWidth="1"/>
    <col min="7" max="7" width="11.5703125" style="521" bestFit="1" customWidth="1"/>
    <col min="8" max="8" width="13.85546875" style="521" bestFit="1" customWidth="1"/>
    <col min="9" max="9" width="21.42578125" style="521" bestFit="1" customWidth="1"/>
    <col min="10" max="10" width="20.85546875" style="521" bestFit="1" customWidth="1"/>
    <col min="11" max="11" width="13.85546875" style="521" bestFit="1" customWidth="1"/>
    <col min="12" max="21" width="16" style="521" customWidth="1"/>
    <col min="22" max="22" width="20" style="521" customWidth="1"/>
    <col min="23" max="16384" width="9.140625" style="521"/>
  </cols>
  <sheetData>
    <row r="1" spans="1:22" ht="13.5">
      <c r="A1" s="512" t="s">
        <v>30</v>
      </c>
      <c r="B1" s="3" t="str">
        <f>'Info '!C2</f>
        <v>JSC ProCredit Bank</v>
      </c>
    </row>
    <row r="2" spans="1:22" ht="13.5">
      <c r="A2" s="513" t="s">
        <v>31</v>
      </c>
      <c r="B2" s="548">
        <f>'1. key ratios '!B2</f>
        <v>44926</v>
      </c>
      <c r="C2" s="551"/>
    </row>
    <row r="3" spans="1:22">
      <c r="A3" s="514" t="s">
        <v>612</v>
      </c>
    </row>
    <row r="5" spans="1:22" ht="15" customHeight="1">
      <c r="A5" s="738" t="s">
        <v>537</v>
      </c>
      <c r="B5" s="740"/>
      <c r="C5" s="755" t="s">
        <v>613</v>
      </c>
      <c r="D5" s="756"/>
      <c r="E5" s="756"/>
      <c r="F5" s="756"/>
      <c r="G5" s="756"/>
      <c r="H5" s="756"/>
      <c r="I5" s="756"/>
      <c r="J5" s="756"/>
      <c r="K5" s="756"/>
      <c r="L5" s="756"/>
      <c r="M5" s="756"/>
      <c r="N5" s="756"/>
      <c r="O5" s="756"/>
      <c r="P5" s="756"/>
      <c r="Q5" s="756"/>
      <c r="R5" s="756"/>
      <c r="S5" s="756"/>
      <c r="T5" s="756"/>
      <c r="U5" s="757"/>
      <c r="V5" s="560"/>
    </row>
    <row r="6" spans="1:22">
      <c r="A6" s="753"/>
      <c r="B6" s="754"/>
      <c r="C6" s="758" t="s">
        <v>108</v>
      </c>
      <c r="D6" s="760" t="s">
        <v>614</v>
      </c>
      <c r="E6" s="760"/>
      <c r="F6" s="745"/>
      <c r="G6" s="761" t="s">
        <v>615</v>
      </c>
      <c r="H6" s="762"/>
      <c r="I6" s="762"/>
      <c r="J6" s="762"/>
      <c r="K6" s="763"/>
      <c r="L6" s="547"/>
      <c r="M6" s="764" t="s">
        <v>616</v>
      </c>
      <c r="N6" s="764"/>
      <c r="O6" s="745"/>
      <c r="P6" s="745"/>
      <c r="Q6" s="745"/>
      <c r="R6" s="745"/>
      <c r="S6" s="745"/>
      <c r="T6" s="745"/>
      <c r="U6" s="745"/>
      <c r="V6" s="547"/>
    </row>
    <row r="7" spans="1:22" ht="25.5">
      <c r="A7" s="741"/>
      <c r="B7" s="743"/>
      <c r="C7" s="759"/>
      <c r="D7" s="561"/>
      <c r="E7" s="553" t="s">
        <v>617</v>
      </c>
      <c r="F7" s="553" t="s">
        <v>618</v>
      </c>
      <c r="G7" s="551"/>
      <c r="H7" s="553" t="s">
        <v>617</v>
      </c>
      <c r="I7" s="553" t="s">
        <v>619</v>
      </c>
      <c r="J7" s="553" t="s">
        <v>620</v>
      </c>
      <c r="K7" s="553" t="s">
        <v>621</v>
      </c>
      <c r="L7" s="546"/>
      <c r="M7" s="541" t="s">
        <v>622</v>
      </c>
      <c r="N7" s="553" t="s">
        <v>620</v>
      </c>
      <c r="O7" s="553" t="s">
        <v>623</v>
      </c>
      <c r="P7" s="553" t="s">
        <v>624</v>
      </c>
      <c r="Q7" s="553" t="s">
        <v>625</v>
      </c>
      <c r="R7" s="553" t="s">
        <v>626</v>
      </c>
      <c r="S7" s="553" t="s">
        <v>627</v>
      </c>
      <c r="T7" s="562" t="s">
        <v>628</v>
      </c>
      <c r="U7" s="553" t="s">
        <v>629</v>
      </c>
      <c r="V7" s="560"/>
    </row>
    <row r="8" spans="1:22" s="554" customFormat="1">
      <c r="A8" s="653">
        <v>1</v>
      </c>
      <c r="B8" s="523" t="s">
        <v>630</v>
      </c>
      <c r="C8" s="646">
        <v>1150714386.8142989</v>
      </c>
      <c r="D8" s="646">
        <v>1059447403.9000999</v>
      </c>
      <c r="E8" s="646">
        <v>7948978.3587999986</v>
      </c>
      <c r="F8" s="646">
        <v>0</v>
      </c>
      <c r="G8" s="646">
        <v>50807337.536300026</v>
      </c>
      <c r="H8" s="646">
        <v>9667274.075600002</v>
      </c>
      <c r="I8" s="646">
        <v>832473.43689999997</v>
      </c>
      <c r="J8" s="646">
        <v>0</v>
      </c>
      <c r="K8" s="646">
        <v>0</v>
      </c>
      <c r="L8" s="646">
        <v>40459645.377900012</v>
      </c>
      <c r="M8" s="646">
        <v>3005488.8856999995</v>
      </c>
      <c r="N8" s="646">
        <v>6348441.0887000002</v>
      </c>
      <c r="O8" s="646">
        <v>4270413.9206000008</v>
      </c>
      <c r="P8" s="646">
        <v>1939317.2023999998</v>
      </c>
      <c r="Q8" s="646">
        <v>745585.04740000004</v>
      </c>
      <c r="R8" s="646">
        <v>0</v>
      </c>
      <c r="S8" s="646">
        <v>0</v>
      </c>
      <c r="T8" s="646">
        <v>0</v>
      </c>
      <c r="U8" s="646">
        <v>2268696.8769999999</v>
      </c>
      <c r="V8" s="558"/>
    </row>
    <row r="9" spans="1:22">
      <c r="A9" s="518">
        <v>1.1000000000000001</v>
      </c>
      <c r="B9" s="543" t="s">
        <v>631</v>
      </c>
      <c r="C9" s="648"/>
      <c r="D9" s="644"/>
      <c r="E9" s="644"/>
      <c r="F9" s="644"/>
      <c r="G9" s="644"/>
      <c r="H9" s="644"/>
      <c r="I9" s="644"/>
      <c r="J9" s="644"/>
      <c r="K9" s="644"/>
      <c r="L9" s="644"/>
      <c r="M9" s="644"/>
      <c r="N9" s="644"/>
      <c r="O9" s="644"/>
      <c r="P9" s="644"/>
      <c r="Q9" s="644"/>
      <c r="R9" s="644"/>
      <c r="S9" s="644"/>
      <c r="T9" s="644"/>
      <c r="U9" s="644"/>
      <c r="V9" s="524"/>
    </row>
    <row r="10" spans="1:22">
      <c r="A10" s="518">
        <v>1.2</v>
      </c>
      <c r="B10" s="543" t="s">
        <v>632</v>
      </c>
      <c r="C10" s="648"/>
      <c r="D10" s="644"/>
      <c r="E10" s="644"/>
      <c r="F10" s="644"/>
      <c r="G10" s="644"/>
      <c r="H10" s="644"/>
      <c r="I10" s="644"/>
      <c r="J10" s="644"/>
      <c r="K10" s="644"/>
      <c r="L10" s="644"/>
      <c r="M10" s="644"/>
      <c r="N10" s="644"/>
      <c r="O10" s="644"/>
      <c r="P10" s="644"/>
      <c r="Q10" s="644"/>
      <c r="R10" s="644"/>
      <c r="S10" s="644"/>
      <c r="T10" s="644"/>
      <c r="U10" s="644"/>
      <c r="V10" s="524"/>
    </row>
    <row r="11" spans="1:22">
      <c r="A11" s="518">
        <v>1.3</v>
      </c>
      <c r="B11" s="543" t="s">
        <v>633</v>
      </c>
      <c r="C11" s="648"/>
      <c r="D11" s="644"/>
      <c r="E11" s="644"/>
      <c r="F11" s="644"/>
      <c r="G11" s="644"/>
      <c r="H11" s="644"/>
      <c r="I11" s="644"/>
      <c r="J11" s="644"/>
      <c r="K11" s="644"/>
      <c r="L11" s="644"/>
      <c r="M11" s="644"/>
      <c r="N11" s="644"/>
      <c r="O11" s="644"/>
      <c r="P11" s="644"/>
      <c r="Q11" s="644"/>
      <c r="R11" s="644"/>
      <c r="S11" s="644"/>
      <c r="T11" s="644"/>
      <c r="U11" s="644"/>
      <c r="V11" s="524"/>
    </row>
    <row r="12" spans="1:22">
      <c r="A12" s="518">
        <v>1.4</v>
      </c>
      <c r="B12" s="543" t="s">
        <v>634</v>
      </c>
      <c r="C12" s="648">
        <v>2349999.9999999935</v>
      </c>
      <c r="D12" s="644">
        <v>2349999.9999999935</v>
      </c>
      <c r="E12" s="644">
        <v>0</v>
      </c>
      <c r="F12" s="644">
        <v>0</v>
      </c>
      <c r="G12" s="644">
        <v>0</v>
      </c>
      <c r="H12" s="644">
        <v>0</v>
      </c>
      <c r="I12" s="644">
        <v>0</v>
      </c>
      <c r="J12" s="644">
        <v>0</v>
      </c>
      <c r="K12" s="644">
        <v>0</v>
      </c>
      <c r="L12" s="644">
        <v>0</v>
      </c>
      <c r="M12" s="644">
        <v>0</v>
      </c>
      <c r="N12" s="644">
        <v>0</v>
      </c>
      <c r="O12" s="644">
        <v>0</v>
      </c>
      <c r="P12" s="644">
        <v>0</v>
      </c>
      <c r="Q12" s="644">
        <v>0</v>
      </c>
      <c r="R12" s="644">
        <v>0</v>
      </c>
      <c r="S12" s="644">
        <v>0</v>
      </c>
      <c r="T12" s="644">
        <v>0</v>
      </c>
      <c r="U12" s="644">
        <v>0</v>
      </c>
      <c r="V12" s="524"/>
    </row>
    <row r="13" spans="1:22">
      <c r="A13" s="518">
        <v>1.5</v>
      </c>
      <c r="B13" s="543" t="s">
        <v>635</v>
      </c>
      <c r="C13" s="648">
        <v>982098675.7555989</v>
      </c>
      <c r="D13" s="644">
        <v>909297959.051</v>
      </c>
      <c r="E13" s="644">
        <v>5930232.6526999986</v>
      </c>
      <c r="F13" s="644">
        <v>0</v>
      </c>
      <c r="G13" s="644">
        <v>38438698.844900027</v>
      </c>
      <c r="H13" s="644">
        <v>8603551.8365000021</v>
      </c>
      <c r="I13" s="644">
        <v>780205.93689999997</v>
      </c>
      <c r="J13" s="644">
        <v>0</v>
      </c>
      <c r="K13" s="644">
        <v>0</v>
      </c>
      <c r="L13" s="644">
        <v>34362017.859700009</v>
      </c>
      <c r="M13" s="644">
        <v>2399104.8931999998</v>
      </c>
      <c r="N13" s="644">
        <v>6136364.5673000002</v>
      </c>
      <c r="O13" s="644">
        <v>4256772.1306000007</v>
      </c>
      <c r="P13" s="644">
        <v>1417341.1675999998</v>
      </c>
      <c r="Q13" s="644">
        <v>274591.12829999998</v>
      </c>
      <c r="R13" s="644">
        <v>0</v>
      </c>
      <c r="S13" s="644">
        <v>0</v>
      </c>
      <c r="T13" s="644">
        <v>0</v>
      </c>
      <c r="U13" s="644">
        <v>555596.96669999976</v>
      </c>
      <c r="V13" s="524"/>
    </row>
    <row r="14" spans="1:22">
      <c r="A14" s="518">
        <v>1.6</v>
      </c>
      <c r="B14" s="543" t="s">
        <v>636</v>
      </c>
      <c r="C14" s="648">
        <v>166265711.05869994</v>
      </c>
      <c r="D14" s="644">
        <v>147799444.84909987</v>
      </c>
      <c r="E14" s="644">
        <v>2018745.7061000001</v>
      </c>
      <c r="F14" s="644">
        <v>0</v>
      </c>
      <c r="G14" s="644">
        <v>12368638.691400001</v>
      </c>
      <c r="H14" s="644">
        <v>1063722.2390999999</v>
      </c>
      <c r="I14" s="644">
        <v>52267.5</v>
      </c>
      <c r="J14" s="644">
        <v>0</v>
      </c>
      <c r="K14" s="644">
        <v>0</v>
      </c>
      <c r="L14" s="644">
        <v>6097627.5182000007</v>
      </c>
      <c r="M14" s="644">
        <v>606383.99249999993</v>
      </c>
      <c r="N14" s="644">
        <v>212076.5214</v>
      </c>
      <c r="O14" s="644">
        <v>13641.79</v>
      </c>
      <c r="P14" s="644">
        <v>521976.03480000002</v>
      </c>
      <c r="Q14" s="644">
        <v>470993.91910000006</v>
      </c>
      <c r="R14" s="644">
        <v>0</v>
      </c>
      <c r="S14" s="644">
        <v>0</v>
      </c>
      <c r="T14" s="644">
        <v>0</v>
      </c>
      <c r="U14" s="644">
        <v>1713099.9103000001</v>
      </c>
      <c r="V14" s="524"/>
    </row>
    <row r="15" spans="1:22" s="554" customFormat="1">
      <c r="A15" s="653">
        <v>2</v>
      </c>
      <c r="B15" s="523" t="s">
        <v>637</v>
      </c>
      <c r="C15" s="646">
        <v>82467907.409999967</v>
      </c>
      <c r="D15" s="646">
        <v>82467907.409999967</v>
      </c>
      <c r="E15" s="646">
        <v>0</v>
      </c>
      <c r="F15" s="646">
        <v>0</v>
      </c>
      <c r="G15" s="646">
        <v>0</v>
      </c>
      <c r="H15" s="646">
        <v>0</v>
      </c>
      <c r="I15" s="646">
        <v>0</v>
      </c>
      <c r="J15" s="646">
        <v>0</v>
      </c>
      <c r="K15" s="646">
        <v>0</v>
      </c>
      <c r="L15" s="646">
        <v>0</v>
      </c>
      <c r="M15" s="646">
        <v>0</v>
      </c>
      <c r="N15" s="646">
        <v>0</v>
      </c>
      <c r="O15" s="646">
        <v>0</v>
      </c>
      <c r="P15" s="646">
        <v>0</v>
      </c>
      <c r="Q15" s="646">
        <v>0</v>
      </c>
      <c r="R15" s="646">
        <v>0</v>
      </c>
      <c r="S15" s="646">
        <v>0</v>
      </c>
      <c r="T15" s="646">
        <v>0</v>
      </c>
      <c r="U15" s="646">
        <v>0</v>
      </c>
      <c r="V15" s="558"/>
    </row>
    <row r="16" spans="1:22">
      <c r="A16" s="518">
        <v>2.1</v>
      </c>
      <c r="B16" s="543" t="s">
        <v>631</v>
      </c>
      <c r="C16" s="648">
        <v>0</v>
      </c>
      <c r="D16" s="644">
        <v>0</v>
      </c>
      <c r="E16" s="644"/>
      <c r="F16" s="644"/>
      <c r="G16" s="644"/>
      <c r="H16" s="644"/>
      <c r="I16" s="644"/>
      <c r="J16" s="644"/>
      <c r="K16" s="644"/>
      <c r="L16" s="644"/>
      <c r="M16" s="644"/>
      <c r="N16" s="644"/>
      <c r="O16" s="644"/>
      <c r="P16" s="644"/>
      <c r="Q16" s="644"/>
      <c r="R16" s="644"/>
      <c r="S16" s="644"/>
      <c r="T16" s="644"/>
      <c r="U16" s="644"/>
      <c r="V16" s="524"/>
    </row>
    <row r="17" spans="1:22">
      <c r="A17" s="518">
        <v>2.2000000000000002</v>
      </c>
      <c r="B17" s="543" t="s">
        <v>632</v>
      </c>
      <c r="C17" s="648">
        <v>82467907.409999967</v>
      </c>
      <c r="D17" s="644">
        <v>82467907.409999967</v>
      </c>
      <c r="E17" s="644"/>
      <c r="F17" s="644"/>
      <c r="G17" s="644"/>
      <c r="H17" s="644"/>
      <c r="I17" s="644"/>
      <c r="J17" s="644"/>
      <c r="K17" s="644"/>
      <c r="L17" s="644"/>
      <c r="M17" s="644"/>
      <c r="N17" s="644"/>
      <c r="O17" s="644"/>
      <c r="P17" s="644"/>
      <c r="Q17" s="644"/>
      <c r="R17" s="644"/>
      <c r="S17" s="644"/>
      <c r="T17" s="644"/>
      <c r="U17" s="644"/>
      <c r="V17" s="524"/>
    </row>
    <row r="18" spans="1:22">
      <c r="A18" s="518">
        <v>2.2999999999999998</v>
      </c>
      <c r="B18" s="543" t="s">
        <v>633</v>
      </c>
      <c r="C18" s="648"/>
      <c r="D18" s="644"/>
      <c r="E18" s="644"/>
      <c r="F18" s="644"/>
      <c r="G18" s="644"/>
      <c r="H18" s="644"/>
      <c r="I18" s="644"/>
      <c r="J18" s="644"/>
      <c r="K18" s="644"/>
      <c r="L18" s="644"/>
      <c r="M18" s="644"/>
      <c r="N18" s="644"/>
      <c r="O18" s="644"/>
      <c r="P18" s="644"/>
      <c r="Q18" s="644"/>
      <c r="R18" s="644"/>
      <c r="S18" s="644"/>
      <c r="T18" s="644"/>
      <c r="U18" s="644"/>
      <c r="V18" s="524"/>
    </row>
    <row r="19" spans="1:22">
      <c r="A19" s="518">
        <v>2.4</v>
      </c>
      <c r="B19" s="543" t="s">
        <v>634</v>
      </c>
      <c r="C19" s="648"/>
      <c r="D19" s="644"/>
      <c r="E19" s="644"/>
      <c r="F19" s="644"/>
      <c r="G19" s="644"/>
      <c r="H19" s="644"/>
      <c r="I19" s="644"/>
      <c r="J19" s="644"/>
      <c r="K19" s="644"/>
      <c r="L19" s="644"/>
      <c r="M19" s="644"/>
      <c r="N19" s="644"/>
      <c r="O19" s="644"/>
      <c r="P19" s="644"/>
      <c r="Q19" s="644"/>
      <c r="R19" s="644"/>
      <c r="S19" s="644"/>
      <c r="T19" s="644"/>
      <c r="U19" s="644"/>
      <c r="V19" s="524"/>
    </row>
    <row r="20" spans="1:22">
      <c r="A20" s="518">
        <v>2.5</v>
      </c>
      <c r="B20" s="543" t="s">
        <v>635</v>
      </c>
      <c r="C20" s="648"/>
      <c r="D20" s="644"/>
      <c r="E20" s="644"/>
      <c r="F20" s="644"/>
      <c r="G20" s="644"/>
      <c r="H20" s="644"/>
      <c r="I20" s="644"/>
      <c r="J20" s="644"/>
      <c r="K20" s="644"/>
      <c r="L20" s="644"/>
      <c r="M20" s="644"/>
      <c r="N20" s="644"/>
      <c r="O20" s="644"/>
      <c r="P20" s="644"/>
      <c r="Q20" s="644"/>
      <c r="R20" s="644"/>
      <c r="S20" s="644"/>
      <c r="T20" s="644"/>
      <c r="U20" s="644"/>
      <c r="V20" s="524"/>
    </row>
    <row r="21" spans="1:22">
      <c r="A21" s="518">
        <v>2.6</v>
      </c>
      <c r="B21" s="543" t="s">
        <v>636</v>
      </c>
      <c r="C21" s="648"/>
      <c r="D21" s="644"/>
      <c r="E21" s="644"/>
      <c r="F21" s="644"/>
      <c r="G21" s="644"/>
      <c r="H21" s="644"/>
      <c r="I21" s="644"/>
      <c r="J21" s="644"/>
      <c r="K21" s="644"/>
      <c r="L21" s="644"/>
      <c r="M21" s="644"/>
      <c r="N21" s="644"/>
      <c r="O21" s="644"/>
      <c r="P21" s="644"/>
      <c r="Q21" s="644"/>
      <c r="R21" s="644"/>
      <c r="S21" s="644"/>
      <c r="T21" s="644"/>
      <c r="U21" s="644"/>
      <c r="V21" s="524"/>
    </row>
    <row r="22" spans="1:22" s="554" customFormat="1">
      <c r="A22" s="653">
        <v>3</v>
      </c>
      <c r="B22" s="523" t="s">
        <v>692</v>
      </c>
      <c r="C22" s="649">
        <v>151687848.52858409</v>
      </c>
      <c r="D22" s="649">
        <v>63585928.372611977</v>
      </c>
      <c r="E22" s="654"/>
      <c r="F22" s="654"/>
      <c r="G22" s="649">
        <v>229140</v>
      </c>
      <c r="H22" s="654"/>
      <c r="I22" s="654"/>
      <c r="J22" s="654"/>
      <c r="K22" s="654"/>
      <c r="L22" s="649">
        <v>0</v>
      </c>
      <c r="M22" s="654"/>
      <c r="N22" s="654"/>
      <c r="O22" s="654"/>
      <c r="P22" s="654"/>
      <c r="Q22" s="654"/>
      <c r="R22" s="654"/>
      <c r="S22" s="654"/>
      <c r="T22" s="654"/>
      <c r="U22" s="649">
        <v>0</v>
      </c>
      <c r="V22" s="558"/>
    </row>
    <row r="23" spans="1:22">
      <c r="A23" s="518">
        <v>3.1</v>
      </c>
      <c r="B23" s="543" t="s">
        <v>631</v>
      </c>
      <c r="C23" s="652"/>
      <c r="D23" s="650"/>
      <c r="E23" s="651"/>
      <c r="F23" s="651"/>
      <c r="G23" s="650"/>
      <c r="H23" s="651"/>
      <c r="I23" s="651"/>
      <c r="J23" s="651"/>
      <c r="K23" s="651"/>
      <c r="L23" s="650"/>
      <c r="M23" s="651"/>
      <c r="N23" s="651"/>
      <c r="O23" s="651"/>
      <c r="P23" s="651"/>
      <c r="Q23" s="651"/>
      <c r="R23" s="651"/>
      <c r="S23" s="651"/>
      <c r="T23" s="651"/>
      <c r="U23" s="650"/>
      <c r="V23" s="524"/>
    </row>
    <row r="24" spans="1:22">
      <c r="A24" s="518">
        <v>3.2</v>
      </c>
      <c r="B24" s="543" t="s">
        <v>632</v>
      </c>
      <c r="C24" s="652"/>
      <c r="D24" s="650"/>
      <c r="E24" s="651"/>
      <c r="F24" s="651"/>
      <c r="G24" s="650"/>
      <c r="H24" s="651"/>
      <c r="I24" s="651"/>
      <c r="J24" s="651"/>
      <c r="K24" s="651"/>
      <c r="L24" s="650"/>
      <c r="M24" s="651"/>
      <c r="N24" s="651"/>
      <c r="O24" s="651"/>
      <c r="P24" s="651"/>
      <c r="Q24" s="651"/>
      <c r="R24" s="651"/>
      <c r="S24" s="651"/>
      <c r="T24" s="651"/>
      <c r="U24" s="650"/>
      <c r="V24" s="524"/>
    </row>
    <row r="25" spans="1:22">
      <c r="A25" s="518">
        <v>3.3</v>
      </c>
      <c r="B25" s="543" t="s">
        <v>633</v>
      </c>
      <c r="C25" s="652"/>
      <c r="D25" s="650"/>
      <c r="E25" s="651"/>
      <c r="F25" s="651"/>
      <c r="G25" s="650"/>
      <c r="H25" s="651"/>
      <c r="I25" s="651"/>
      <c r="J25" s="651"/>
      <c r="K25" s="651"/>
      <c r="L25" s="650"/>
      <c r="M25" s="651"/>
      <c r="N25" s="651"/>
      <c r="O25" s="651"/>
      <c r="P25" s="651"/>
      <c r="Q25" s="651"/>
      <c r="R25" s="651"/>
      <c r="S25" s="651"/>
      <c r="T25" s="651"/>
      <c r="U25" s="650"/>
      <c r="V25" s="524"/>
    </row>
    <row r="26" spans="1:22">
      <c r="A26" s="518">
        <v>3.4</v>
      </c>
      <c r="B26" s="543" t="s">
        <v>634</v>
      </c>
      <c r="C26" s="652">
        <v>811507.61</v>
      </c>
      <c r="D26" s="650">
        <v>811507.61</v>
      </c>
      <c r="E26" s="651"/>
      <c r="F26" s="651"/>
      <c r="G26" s="650">
        <v>0</v>
      </c>
      <c r="H26" s="651"/>
      <c r="I26" s="651"/>
      <c r="J26" s="651"/>
      <c r="K26" s="651"/>
      <c r="L26" s="650">
        <v>0</v>
      </c>
      <c r="M26" s="651"/>
      <c r="N26" s="651"/>
      <c r="O26" s="651"/>
      <c r="P26" s="651"/>
      <c r="Q26" s="651"/>
      <c r="R26" s="651"/>
      <c r="S26" s="651"/>
      <c r="T26" s="651"/>
      <c r="U26" s="650">
        <v>0</v>
      </c>
      <c r="V26" s="524"/>
    </row>
    <row r="27" spans="1:22">
      <c r="A27" s="518">
        <v>3.5</v>
      </c>
      <c r="B27" s="543" t="s">
        <v>635</v>
      </c>
      <c r="C27" s="652">
        <v>148147244.76048407</v>
      </c>
      <c r="D27" s="650">
        <v>62044309.372611977</v>
      </c>
      <c r="E27" s="651"/>
      <c r="F27" s="651"/>
      <c r="G27" s="650">
        <v>229140</v>
      </c>
      <c r="H27" s="651"/>
      <c r="I27" s="651"/>
      <c r="J27" s="651"/>
      <c r="K27" s="651"/>
      <c r="L27" s="650">
        <v>0</v>
      </c>
      <c r="M27" s="651"/>
      <c r="N27" s="651"/>
      <c r="O27" s="651"/>
      <c r="P27" s="651"/>
      <c r="Q27" s="651"/>
      <c r="R27" s="651"/>
      <c r="S27" s="651"/>
      <c r="T27" s="651"/>
      <c r="U27" s="650">
        <v>0</v>
      </c>
      <c r="V27" s="524"/>
    </row>
    <row r="28" spans="1:22">
      <c r="A28" s="518">
        <v>3.6</v>
      </c>
      <c r="B28" s="543" t="s">
        <v>636</v>
      </c>
      <c r="C28" s="652">
        <v>2729096.1580999997</v>
      </c>
      <c r="D28" s="650">
        <v>730111.39</v>
      </c>
      <c r="E28" s="651"/>
      <c r="F28" s="651"/>
      <c r="G28" s="650">
        <v>0</v>
      </c>
      <c r="H28" s="651"/>
      <c r="I28" s="651"/>
      <c r="J28" s="651"/>
      <c r="K28" s="651"/>
      <c r="L28" s="650">
        <v>0</v>
      </c>
      <c r="M28" s="651"/>
      <c r="N28" s="651"/>
      <c r="O28" s="651"/>
      <c r="P28" s="651"/>
      <c r="Q28" s="651"/>
      <c r="R28" s="651"/>
      <c r="S28" s="651"/>
      <c r="T28" s="651"/>
      <c r="U28" s="650">
        <v>0</v>
      </c>
      <c r="V28" s="524"/>
    </row>
  </sheetData>
  <mergeCells count="6">
    <mergeCell ref="A5:B7"/>
    <mergeCell ref="C5:U5"/>
    <mergeCell ref="C6:C7"/>
    <mergeCell ref="D6:F6"/>
    <mergeCell ref="G6:K6"/>
    <mergeCell ref="M6:U6"/>
  </mergeCells>
  <pageMargins left="0.7" right="0.7" top="0.75" bottom="0.75" header="0.3" footer="0.3"/>
  <pageSetup orientation="portrait" r:id="rId1"/>
  <headerFooter>
    <oddHeader>&amp;C&amp;"Calibri"&amp;10&amp;K0078D7Classification: Restricted to Partners&amp;1#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85" zoomScaleNormal="85" workbookViewId="0">
      <selection activeCell="K36" sqref="K36"/>
    </sheetView>
  </sheetViews>
  <sheetFormatPr defaultColWidth="9.140625" defaultRowHeight="12.75"/>
  <cols>
    <col min="1" max="1" width="11.85546875" style="521" bestFit="1" customWidth="1"/>
    <col min="2" max="2" width="49.7109375" style="521" customWidth="1"/>
    <col min="3" max="3" width="19.5703125" style="521" customWidth="1"/>
    <col min="4" max="4" width="21.140625" style="521" customWidth="1"/>
    <col min="5" max="5" width="17.140625" style="521" customWidth="1"/>
    <col min="6" max="6" width="22.28515625" style="521" customWidth="1"/>
    <col min="7" max="7" width="19.28515625" style="521" customWidth="1"/>
    <col min="8" max="8" width="17.140625" style="521" customWidth="1"/>
    <col min="9" max="14" width="22.28515625" style="521" customWidth="1"/>
    <col min="15" max="15" width="23" style="521" customWidth="1"/>
    <col min="16" max="16" width="21.7109375" style="521" bestFit="1" customWidth="1"/>
    <col min="17" max="19" width="19" style="521" bestFit="1" customWidth="1"/>
    <col min="20" max="20" width="14.7109375" style="521" customWidth="1"/>
    <col min="21" max="21" width="20" style="521" customWidth="1"/>
    <col min="22" max="16384" width="9.140625" style="521"/>
  </cols>
  <sheetData>
    <row r="1" spans="1:21" ht="13.5">
      <c r="A1" s="512" t="s">
        <v>30</v>
      </c>
      <c r="B1" s="3" t="str">
        <f>'Info '!C2</f>
        <v>JSC ProCredit Bank</v>
      </c>
    </row>
    <row r="2" spans="1:21" ht="13.5">
      <c r="A2" s="513" t="s">
        <v>31</v>
      </c>
      <c r="B2" s="548">
        <f>'1. key ratios '!B2</f>
        <v>44926</v>
      </c>
      <c r="C2" s="548"/>
    </row>
    <row r="3" spans="1:21">
      <c r="A3" s="514" t="s">
        <v>639</v>
      </c>
    </row>
    <row r="5" spans="1:21" ht="13.5" customHeight="1">
      <c r="A5" s="765" t="s">
        <v>640</v>
      </c>
      <c r="B5" s="766"/>
      <c r="C5" s="774" t="s">
        <v>641</v>
      </c>
      <c r="D5" s="775"/>
      <c r="E5" s="775"/>
      <c r="F5" s="775"/>
      <c r="G5" s="775"/>
      <c r="H5" s="775"/>
      <c r="I5" s="775"/>
      <c r="J5" s="775"/>
      <c r="K5" s="775"/>
      <c r="L5" s="775"/>
      <c r="M5" s="775"/>
      <c r="N5" s="775"/>
      <c r="O5" s="775"/>
      <c r="P5" s="775"/>
      <c r="Q5" s="775"/>
      <c r="R5" s="775"/>
      <c r="S5" s="775"/>
      <c r="T5" s="776"/>
      <c r="U5" s="560"/>
    </row>
    <row r="6" spans="1:21">
      <c r="A6" s="767"/>
      <c r="B6" s="768"/>
      <c r="C6" s="758" t="s">
        <v>108</v>
      </c>
      <c r="D6" s="771" t="s">
        <v>642</v>
      </c>
      <c r="E6" s="771"/>
      <c r="F6" s="772"/>
      <c r="G6" s="773" t="s">
        <v>643</v>
      </c>
      <c r="H6" s="771"/>
      <c r="I6" s="771"/>
      <c r="J6" s="771"/>
      <c r="K6" s="772"/>
      <c r="L6" s="761" t="s">
        <v>644</v>
      </c>
      <c r="M6" s="762"/>
      <c r="N6" s="762"/>
      <c r="O6" s="762"/>
      <c r="P6" s="762"/>
      <c r="Q6" s="762"/>
      <c r="R6" s="762"/>
      <c r="S6" s="762"/>
      <c r="T6" s="763"/>
      <c r="U6" s="547"/>
    </row>
    <row r="7" spans="1:21">
      <c r="A7" s="769"/>
      <c r="B7" s="770"/>
      <c r="C7" s="759"/>
      <c r="E7" s="541" t="s">
        <v>617</v>
      </c>
      <c r="F7" s="553" t="s">
        <v>618</v>
      </c>
      <c r="H7" s="541" t="s">
        <v>617</v>
      </c>
      <c r="I7" s="553" t="s">
        <v>619</v>
      </c>
      <c r="J7" s="553" t="s">
        <v>620</v>
      </c>
      <c r="K7" s="553" t="s">
        <v>621</v>
      </c>
      <c r="L7" s="563"/>
      <c r="M7" s="541" t="s">
        <v>622</v>
      </c>
      <c r="N7" s="553" t="s">
        <v>620</v>
      </c>
      <c r="O7" s="553" t="s">
        <v>623</v>
      </c>
      <c r="P7" s="553" t="s">
        <v>624</v>
      </c>
      <c r="Q7" s="553" t="s">
        <v>625</v>
      </c>
      <c r="R7" s="553" t="s">
        <v>626</v>
      </c>
      <c r="S7" s="553" t="s">
        <v>627</v>
      </c>
      <c r="T7" s="562" t="s">
        <v>628</v>
      </c>
      <c r="U7" s="560"/>
    </row>
    <row r="8" spans="1:21" s="554" customFormat="1">
      <c r="A8" s="559">
        <v>1</v>
      </c>
      <c r="B8" s="559" t="s">
        <v>630</v>
      </c>
      <c r="C8" s="655">
        <v>1150714386.8142989</v>
      </c>
      <c r="D8" s="646">
        <v>1059447403.9000999</v>
      </c>
      <c r="E8" s="646">
        <v>7948978.3587999986</v>
      </c>
      <c r="F8" s="646">
        <v>0</v>
      </c>
      <c r="G8" s="646">
        <v>50807337.536300026</v>
      </c>
      <c r="H8" s="646">
        <v>9667274.075600002</v>
      </c>
      <c r="I8" s="646">
        <v>832473.43689999997</v>
      </c>
      <c r="J8" s="646">
        <v>0</v>
      </c>
      <c r="K8" s="646">
        <v>0</v>
      </c>
      <c r="L8" s="646">
        <v>40459645.377899997</v>
      </c>
      <c r="M8" s="646">
        <v>3005488.8856999995</v>
      </c>
      <c r="N8" s="646">
        <v>6348441.0887000002</v>
      </c>
      <c r="O8" s="646">
        <v>4270413.9206000008</v>
      </c>
      <c r="P8" s="646">
        <v>1939317.2023999998</v>
      </c>
      <c r="Q8" s="646">
        <v>745585.04740000004</v>
      </c>
      <c r="R8" s="646">
        <v>0</v>
      </c>
      <c r="S8" s="646">
        <v>0</v>
      </c>
      <c r="T8" s="646">
        <v>0</v>
      </c>
      <c r="U8" s="558"/>
    </row>
    <row r="9" spans="1:21">
      <c r="A9" s="543">
        <v>1.1000000000000001</v>
      </c>
      <c r="B9" s="543" t="s">
        <v>645</v>
      </c>
      <c r="C9" s="648">
        <v>1144207791.3840008</v>
      </c>
      <c r="D9" s="644">
        <v>1053521836.4414012</v>
      </c>
      <c r="E9" s="644">
        <v>7946614.968799999</v>
      </c>
      <c r="F9" s="644">
        <v>0</v>
      </c>
      <c r="G9" s="644">
        <v>50740011.256299995</v>
      </c>
      <c r="H9" s="644">
        <v>9661065.1256000008</v>
      </c>
      <c r="I9" s="644">
        <v>820735.93689999997</v>
      </c>
      <c r="J9" s="644">
        <v>0</v>
      </c>
      <c r="K9" s="644">
        <v>0</v>
      </c>
      <c r="L9" s="644">
        <v>39945943.68629998</v>
      </c>
      <c r="M9" s="644">
        <v>1501700.9072000002</v>
      </c>
      <c r="N9" s="644">
        <v>6348441.0886999993</v>
      </c>
      <c r="O9" s="644">
        <v>4138988.1105999998</v>
      </c>
      <c r="P9" s="644">
        <v>1939317.2023999998</v>
      </c>
      <c r="Q9" s="644">
        <v>745585.04740000004</v>
      </c>
      <c r="R9" s="644">
        <v>0</v>
      </c>
      <c r="S9" s="644">
        <v>0</v>
      </c>
      <c r="T9" s="644">
        <v>0</v>
      </c>
      <c r="U9" s="524"/>
    </row>
    <row r="10" spans="1:21">
      <c r="A10" s="564" t="s">
        <v>14</v>
      </c>
      <c r="B10" s="564" t="s">
        <v>646</v>
      </c>
      <c r="C10" s="656">
        <v>1091105013.0603013</v>
      </c>
      <c r="D10" s="644">
        <v>1001876767.2798014</v>
      </c>
      <c r="E10" s="644">
        <v>7518090.4067999991</v>
      </c>
      <c r="F10" s="644">
        <v>0</v>
      </c>
      <c r="G10" s="644">
        <v>49538310.094199993</v>
      </c>
      <c r="H10" s="644">
        <v>9661065.1256000008</v>
      </c>
      <c r="I10" s="644">
        <v>780205.93689999997</v>
      </c>
      <c r="J10" s="644">
        <v>0</v>
      </c>
      <c r="K10" s="644">
        <v>0</v>
      </c>
      <c r="L10" s="644">
        <v>39689935.686300002</v>
      </c>
      <c r="M10" s="644">
        <v>1501700.9072000002</v>
      </c>
      <c r="N10" s="644">
        <v>6348441.0886999993</v>
      </c>
      <c r="O10" s="644">
        <v>4138988.1105999998</v>
      </c>
      <c r="P10" s="644">
        <v>1939317.2023999998</v>
      </c>
      <c r="Q10" s="644">
        <v>745585.04740000004</v>
      </c>
      <c r="R10" s="644">
        <v>0</v>
      </c>
      <c r="S10" s="644">
        <v>0</v>
      </c>
      <c r="T10" s="644">
        <v>0</v>
      </c>
      <c r="U10" s="524"/>
    </row>
    <row r="11" spans="1:21">
      <c r="A11" s="533" t="s">
        <v>647</v>
      </c>
      <c r="B11" s="533" t="s">
        <v>648</v>
      </c>
      <c r="C11" s="657">
        <v>425159076.85080063</v>
      </c>
      <c r="D11" s="644">
        <v>381340058.80350029</v>
      </c>
      <c r="E11" s="644">
        <v>1942308.0775000001</v>
      </c>
      <c r="F11" s="644">
        <v>0</v>
      </c>
      <c r="G11" s="644">
        <v>32376364.0447</v>
      </c>
      <c r="H11" s="644">
        <v>649606.19640000002</v>
      </c>
      <c r="I11" s="644">
        <v>780205.93689999997</v>
      </c>
      <c r="J11" s="644">
        <v>0</v>
      </c>
      <c r="K11" s="644">
        <v>0</v>
      </c>
      <c r="L11" s="644">
        <v>11442654.002599999</v>
      </c>
      <c r="M11" s="644">
        <v>351579.70409999997</v>
      </c>
      <c r="N11" s="644">
        <v>257076.5214</v>
      </c>
      <c r="O11" s="644">
        <v>2769776.9966000002</v>
      </c>
      <c r="P11" s="644">
        <v>1049693.1439999999</v>
      </c>
      <c r="Q11" s="644">
        <v>375975.70740000001</v>
      </c>
      <c r="R11" s="644">
        <v>0</v>
      </c>
      <c r="S11" s="644">
        <v>0</v>
      </c>
      <c r="T11" s="644">
        <v>0</v>
      </c>
      <c r="U11" s="524"/>
    </row>
    <row r="12" spans="1:21">
      <c r="A12" s="533" t="s">
        <v>649</v>
      </c>
      <c r="B12" s="533" t="s">
        <v>650</v>
      </c>
      <c r="C12" s="657">
        <v>170330122.01439998</v>
      </c>
      <c r="D12" s="644">
        <v>153895243.77420002</v>
      </c>
      <c r="E12" s="644">
        <v>1070413.4985999998</v>
      </c>
      <c r="F12" s="644">
        <v>0</v>
      </c>
      <c r="G12" s="644">
        <v>14750834.848199997</v>
      </c>
      <c r="H12" s="644">
        <v>9011458.9291999992</v>
      </c>
      <c r="I12" s="644">
        <v>0</v>
      </c>
      <c r="J12" s="644">
        <v>0</v>
      </c>
      <c r="K12" s="644">
        <v>0</v>
      </c>
      <c r="L12" s="644">
        <v>1684043.392</v>
      </c>
      <c r="M12" s="644">
        <v>0</v>
      </c>
      <c r="N12" s="644">
        <v>0</v>
      </c>
      <c r="O12" s="644">
        <v>0</v>
      </c>
      <c r="P12" s="644">
        <v>0</v>
      </c>
      <c r="Q12" s="644">
        <v>0</v>
      </c>
      <c r="R12" s="644">
        <v>0</v>
      </c>
      <c r="S12" s="644">
        <v>0</v>
      </c>
      <c r="T12" s="644">
        <v>0</v>
      </c>
      <c r="U12" s="524"/>
    </row>
    <row r="13" spans="1:21">
      <c r="A13" s="533" t="s">
        <v>651</v>
      </c>
      <c r="B13" s="533" t="s">
        <v>652</v>
      </c>
      <c r="C13" s="657">
        <v>121994710.96540001</v>
      </c>
      <c r="D13" s="644">
        <v>115976536.3124</v>
      </c>
      <c r="E13" s="644">
        <v>1239675.0330999999</v>
      </c>
      <c r="F13" s="644">
        <v>0</v>
      </c>
      <c r="G13" s="644">
        <v>825551.54</v>
      </c>
      <c r="H13" s="644">
        <v>0</v>
      </c>
      <c r="I13" s="644">
        <v>0</v>
      </c>
      <c r="J13" s="644">
        <v>0</v>
      </c>
      <c r="K13" s="644">
        <v>0</v>
      </c>
      <c r="L13" s="644">
        <v>5192623.1129999999</v>
      </c>
      <c r="M13" s="644">
        <v>0</v>
      </c>
      <c r="N13" s="644">
        <v>0</v>
      </c>
      <c r="O13" s="644">
        <v>0</v>
      </c>
      <c r="P13" s="644">
        <v>308206.25</v>
      </c>
      <c r="Q13" s="644">
        <v>0</v>
      </c>
      <c r="R13" s="644">
        <v>0</v>
      </c>
      <c r="S13" s="644">
        <v>0</v>
      </c>
      <c r="T13" s="644">
        <v>0</v>
      </c>
      <c r="U13" s="524"/>
    </row>
    <row r="14" spans="1:21">
      <c r="A14" s="533" t="s">
        <v>653</v>
      </c>
      <c r="B14" s="533" t="s">
        <v>654</v>
      </c>
      <c r="C14" s="657">
        <v>373621103.22970003</v>
      </c>
      <c r="D14" s="644">
        <v>350664928.38969994</v>
      </c>
      <c r="E14" s="644">
        <v>3265693.7976000002</v>
      </c>
      <c r="F14" s="644">
        <v>0</v>
      </c>
      <c r="G14" s="644">
        <v>1585559.6613000003</v>
      </c>
      <c r="H14" s="644">
        <v>0</v>
      </c>
      <c r="I14" s="644">
        <v>0</v>
      </c>
      <c r="J14" s="644">
        <v>0</v>
      </c>
      <c r="K14" s="644">
        <v>0</v>
      </c>
      <c r="L14" s="644">
        <v>21370615.178700007</v>
      </c>
      <c r="M14" s="644">
        <v>1150121.2031</v>
      </c>
      <c r="N14" s="644">
        <v>6091364.5672999993</v>
      </c>
      <c r="O14" s="644">
        <v>1369211.1140000001</v>
      </c>
      <c r="P14" s="644">
        <v>581417.80839999998</v>
      </c>
      <c r="Q14" s="644">
        <v>369609.34</v>
      </c>
      <c r="R14" s="644">
        <v>0</v>
      </c>
      <c r="S14" s="644">
        <v>0</v>
      </c>
      <c r="T14" s="644">
        <v>0</v>
      </c>
      <c r="U14" s="524"/>
    </row>
    <row r="15" spans="1:21">
      <c r="A15" s="534">
        <v>1.2</v>
      </c>
      <c r="B15" s="534" t="s">
        <v>655</v>
      </c>
      <c r="C15" s="648">
        <v>39479927.355100043</v>
      </c>
      <c r="D15" s="644">
        <v>19498398.158999998</v>
      </c>
      <c r="E15" s="644">
        <v>130710.0301</v>
      </c>
      <c r="F15" s="644">
        <v>0</v>
      </c>
      <c r="G15" s="644">
        <v>4697636.8221000014</v>
      </c>
      <c r="H15" s="644">
        <v>697547.49399999995</v>
      </c>
      <c r="I15" s="644">
        <v>82073.593599999993</v>
      </c>
      <c r="J15" s="644">
        <v>0</v>
      </c>
      <c r="K15" s="644">
        <v>0</v>
      </c>
      <c r="L15" s="644">
        <v>15283892.373999994</v>
      </c>
      <c r="M15" s="644">
        <v>419776.22130000003</v>
      </c>
      <c r="N15" s="644">
        <v>1406973.3265000002</v>
      </c>
      <c r="O15" s="644">
        <v>1999030.6491999999</v>
      </c>
      <c r="P15" s="644">
        <v>698078.72219999996</v>
      </c>
      <c r="Q15" s="644">
        <v>543996.70369999995</v>
      </c>
      <c r="R15" s="644">
        <v>0</v>
      </c>
      <c r="S15" s="644">
        <v>0</v>
      </c>
      <c r="T15" s="644">
        <v>0</v>
      </c>
      <c r="U15" s="524"/>
    </row>
    <row r="16" spans="1:21">
      <c r="A16" s="565">
        <v>1.3</v>
      </c>
      <c r="B16" s="534" t="s">
        <v>703</v>
      </c>
      <c r="C16" s="644"/>
      <c r="D16" s="644"/>
      <c r="E16" s="644"/>
      <c r="F16" s="644"/>
      <c r="G16" s="644"/>
      <c r="H16" s="644"/>
      <c r="I16" s="644"/>
      <c r="J16" s="644"/>
      <c r="K16" s="644"/>
      <c r="L16" s="644"/>
      <c r="M16" s="644"/>
      <c r="N16" s="644"/>
      <c r="O16" s="644"/>
      <c r="P16" s="644"/>
      <c r="Q16" s="644"/>
      <c r="R16" s="644"/>
      <c r="S16" s="644"/>
      <c r="T16" s="644"/>
      <c r="U16" s="524"/>
    </row>
    <row r="17" spans="1:21">
      <c r="A17" s="537" t="s">
        <v>656</v>
      </c>
      <c r="B17" s="535" t="s">
        <v>657</v>
      </c>
      <c r="C17" s="658">
        <v>1077236491.9784012</v>
      </c>
      <c r="D17" s="644">
        <v>991208785.08690107</v>
      </c>
      <c r="E17" s="644">
        <v>7422299.2090999996</v>
      </c>
      <c r="F17" s="644">
        <v>0</v>
      </c>
      <c r="G17" s="644">
        <v>50405879.601199992</v>
      </c>
      <c r="H17" s="644">
        <v>9661065.1258000005</v>
      </c>
      <c r="I17" s="644">
        <v>820735.93689999997</v>
      </c>
      <c r="J17" s="644">
        <v>0</v>
      </c>
      <c r="K17" s="644">
        <v>0</v>
      </c>
      <c r="L17" s="644">
        <v>35621827.290299989</v>
      </c>
      <c r="M17" s="644">
        <v>1337405.8040999998</v>
      </c>
      <c r="N17" s="644">
        <v>5592806.2849000003</v>
      </c>
      <c r="O17" s="644">
        <v>2969710.4309999999</v>
      </c>
      <c r="P17" s="644">
        <v>1746987.3939999999</v>
      </c>
      <c r="Q17" s="644">
        <v>505671.70740000001</v>
      </c>
      <c r="R17" s="644">
        <v>0</v>
      </c>
      <c r="S17" s="644">
        <v>0</v>
      </c>
      <c r="T17" s="644">
        <v>0</v>
      </c>
      <c r="U17" s="524"/>
    </row>
    <row r="18" spans="1:21">
      <c r="A18" s="536" t="s">
        <v>658</v>
      </c>
      <c r="B18" s="536" t="s">
        <v>659</v>
      </c>
      <c r="C18" s="659">
        <v>922327532.58749998</v>
      </c>
      <c r="D18" s="644">
        <v>850133028.33990002</v>
      </c>
      <c r="E18" s="644">
        <v>5817947.7150999997</v>
      </c>
      <c r="F18" s="644">
        <v>0</v>
      </c>
      <c r="G18" s="644">
        <v>47940927.202100001</v>
      </c>
      <c r="H18" s="644">
        <v>8730572.9925999995</v>
      </c>
      <c r="I18" s="644">
        <v>780205.93689999997</v>
      </c>
      <c r="J18" s="644">
        <v>0</v>
      </c>
      <c r="K18" s="644">
        <v>0</v>
      </c>
      <c r="L18" s="644">
        <v>24253577.045499999</v>
      </c>
      <c r="M18" s="644">
        <v>1233127.4465999999</v>
      </c>
      <c r="N18" s="644">
        <v>3912738.0951999999</v>
      </c>
      <c r="O18" s="644">
        <v>2969710.4309999999</v>
      </c>
      <c r="P18" s="644">
        <v>1746987.3940000001</v>
      </c>
      <c r="Q18" s="644">
        <v>505671.70740000001</v>
      </c>
      <c r="R18" s="644">
        <v>0</v>
      </c>
      <c r="S18" s="644">
        <v>0</v>
      </c>
      <c r="T18" s="644">
        <v>0</v>
      </c>
      <c r="U18" s="524"/>
    </row>
    <row r="19" spans="1:21">
      <c r="A19" s="537" t="s">
        <v>660</v>
      </c>
      <c r="B19" s="537" t="s">
        <v>661</v>
      </c>
      <c r="C19" s="660">
        <v>826528910.80192399</v>
      </c>
      <c r="D19" s="644">
        <v>741260624.86969197</v>
      </c>
      <c r="E19" s="644">
        <v>2631888.398</v>
      </c>
      <c r="F19" s="644">
        <v>0</v>
      </c>
      <c r="G19" s="644">
        <v>56177812.111731999</v>
      </c>
      <c r="H19" s="644">
        <v>4168174.1376999998</v>
      </c>
      <c r="I19" s="644">
        <v>1096720.2764000001</v>
      </c>
      <c r="J19" s="644">
        <v>0</v>
      </c>
      <c r="K19" s="644">
        <v>0</v>
      </c>
      <c r="L19" s="644">
        <v>29090473.820500001</v>
      </c>
      <c r="M19" s="644">
        <v>245604.4374</v>
      </c>
      <c r="N19" s="644">
        <v>265010.62929999997</v>
      </c>
      <c r="O19" s="644">
        <v>5626778.2249999996</v>
      </c>
      <c r="P19" s="644">
        <v>7118274.6059999997</v>
      </c>
      <c r="Q19" s="644">
        <v>421114.29259999999</v>
      </c>
      <c r="R19" s="644">
        <v>0</v>
      </c>
      <c r="S19" s="644">
        <v>0</v>
      </c>
      <c r="T19" s="644">
        <v>0</v>
      </c>
      <c r="U19" s="524"/>
    </row>
    <row r="20" spans="1:21">
      <c r="A20" s="536" t="s">
        <v>662</v>
      </c>
      <c r="B20" s="536" t="s">
        <v>659</v>
      </c>
      <c r="C20" s="659">
        <v>816699681.74072397</v>
      </c>
      <c r="D20" s="644">
        <v>732524059.16619205</v>
      </c>
      <c r="E20" s="644">
        <v>2483460.2714</v>
      </c>
      <c r="F20" s="644">
        <v>0</v>
      </c>
      <c r="G20" s="644">
        <v>55234073.274031997</v>
      </c>
      <c r="H20" s="644">
        <v>4168174.1376999998</v>
      </c>
      <c r="I20" s="644">
        <v>1083210.2764000001</v>
      </c>
      <c r="J20" s="644">
        <v>0</v>
      </c>
      <c r="K20" s="644">
        <v>0</v>
      </c>
      <c r="L20" s="644">
        <v>28941549.300500002</v>
      </c>
      <c r="M20" s="644">
        <v>245604.4374</v>
      </c>
      <c r="N20" s="644">
        <v>265010.62929999997</v>
      </c>
      <c r="O20" s="644">
        <v>5626778.2249999996</v>
      </c>
      <c r="P20" s="644">
        <v>7118274.6059999997</v>
      </c>
      <c r="Q20" s="644">
        <v>421114.29259999999</v>
      </c>
      <c r="R20" s="644">
        <v>0</v>
      </c>
      <c r="S20" s="644">
        <v>0</v>
      </c>
      <c r="T20" s="644">
        <v>0</v>
      </c>
      <c r="U20" s="524"/>
    </row>
    <row r="21" spans="1:21">
      <c r="A21" s="538">
        <v>1.4</v>
      </c>
      <c r="B21" s="539" t="s">
        <v>663</v>
      </c>
      <c r="C21" s="661">
        <v>14404643.909999998</v>
      </c>
      <c r="D21" s="644">
        <v>14199711.389999999</v>
      </c>
      <c r="E21" s="644">
        <v>0</v>
      </c>
      <c r="F21" s="644">
        <v>0</v>
      </c>
      <c r="G21" s="644">
        <v>0</v>
      </c>
      <c r="H21" s="644">
        <v>0</v>
      </c>
      <c r="I21" s="644">
        <v>0</v>
      </c>
      <c r="J21" s="644">
        <v>0</v>
      </c>
      <c r="K21" s="644">
        <v>0</v>
      </c>
      <c r="L21" s="644">
        <v>204932.52</v>
      </c>
      <c r="M21" s="644">
        <v>0</v>
      </c>
      <c r="N21" s="644">
        <v>0</v>
      </c>
      <c r="O21" s="644">
        <v>0</v>
      </c>
      <c r="P21" s="644">
        <v>0</v>
      </c>
      <c r="Q21" s="644">
        <v>0</v>
      </c>
      <c r="R21" s="644">
        <v>0</v>
      </c>
      <c r="S21" s="644">
        <v>0</v>
      </c>
      <c r="T21" s="644">
        <v>0</v>
      </c>
      <c r="U21" s="524"/>
    </row>
    <row r="22" spans="1:21">
      <c r="A22" s="538">
        <v>1.5</v>
      </c>
      <c r="B22" s="539" t="s">
        <v>664</v>
      </c>
      <c r="C22" s="661">
        <v>87122838.564100042</v>
      </c>
      <c r="D22" s="644">
        <v>78888545.333500057</v>
      </c>
      <c r="E22" s="644">
        <v>1427109.1828000001</v>
      </c>
      <c r="F22" s="644">
        <v>0</v>
      </c>
      <c r="G22" s="644">
        <v>3819299.7542000003</v>
      </c>
      <c r="H22" s="644">
        <v>2731405.4244999997</v>
      </c>
      <c r="I22" s="644">
        <v>0</v>
      </c>
      <c r="J22" s="644">
        <v>0</v>
      </c>
      <c r="K22" s="644">
        <v>0</v>
      </c>
      <c r="L22" s="644">
        <v>4414993.4764</v>
      </c>
      <c r="M22" s="644">
        <v>104278.3575</v>
      </c>
      <c r="N22" s="644">
        <v>1680068.1897</v>
      </c>
      <c r="O22" s="644">
        <v>0</v>
      </c>
      <c r="P22" s="644">
        <v>0</v>
      </c>
      <c r="Q22" s="644">
        <v>0</v>
      </c>
      <c r="R22" s="644">
        <v>0</v>
      </c>
      <c r="S22" s="644">
        <v>0</v>
      </c>
      <c r="T22" s="644">
        <v>0</v>
      </c>
      <c r="U22" s="52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85" zoomScaleNormal="85" workbookViewId="0">
      <selection activeCell="M39" sqref="M39"/>
    </sheetView>
  </sheetViews>
  <sheetFormatPr defaultColWidth="9.140625" defaultRowHeight="12.75"/>
  <cols>
    <col min="1" max="1" width="11.85546875" style="521" bestFit="1" customWidth="1"/>
    <col min="2" max="2" width="93.42578125" style="521" customWidth="1"/>
    <col min="3" max="3" width="15.42578125" style="521" bestFit="1" customWidth="1"/>
    <col min="4" max="4" width="16.42578125" style="521" bestFit="1" customWidth="1"/>
    <col min="5" max="5" width="13.7109375" style="521" bestFit="1" customWidth="1"/>
    <col min="6" max="7" width="13.28515625" style="566" bestFit="1" customWidth="1"/>
    <col min="8" max="8" width="12.42578125" style="521" bestFit="1" customWidth="1"/>
    <col min="9" max="9" width="13.7109375" style="521" bestFit="1" customWidth="1"/>
    <col min="10" max="10" width="12.5703125" style="566" bestFit="1" customWidth="1"/>
    <col min="11" max="14" width="12.42578125" style="566" bestFit="1" customWidth="1"/>
    <col min="15" max="15" width="8.85546875" style="521" bestFit="1" customWidth="1"/>
    <col min="16" max="16384" width="9.140625" style="521"/>
  </cols>
  <sheetData>
    <row r="1" spans="1:15" ht="13.5">
      <c r="A1" s="512" t="s">
        <v>30</v>
      </c>
      <c r="B1" s="3" t="str">
        <f>'Info '!C2</f>
        <v>JSC ProCredit Bank</v>
      </c>
      <c r="F1" s="521"/>
      <c r="G1" s="521"/>
      <c r="J1" s="521"/>
      <c r="K1" s="521"/>
      <c r="L1" s="521"/>
      <c r="M1" s="521"/>
      <c r="N1" s="521"/>
    </row>
    <row r="2" spans="1:15" ht="13.5">
      <c r="A2" s="513" t="s">
        <v>31</v>
      </c>
      <c r="B2" s="548">
        <f>'1. key ratios '!B2</f>
        <v>44926</v>
      </c>
      <c r="F2" s="521"/>
      <c r="G2" s="521"/>
      <c r="J2" s="521"/>
      <c r="K2" s="521"/>
      <c r="L2" s="521"/>
      <c r="M2" s="521"/>
      <c r="N2" s="521"/>
    </row>
    <row r="3" spans="1:15">
      <c r="A3" s="514" t="s">
        <v>665</v>
      </c>
      <c r="F3" s="521"/>
      <c r="G3" s="521"/>
      <c r="J3" s="521"/>
      <c r="K3" s="521"/>
      <c r="L3" s="521"/>
      <c r="M3" s="521"/>
      <c r="N3" s="521"/>
    </row>
    <row r="4" spans="1:15">
      <c r="F4" s="521"/>
      <c r="G4" s="521"/>
      <c r="J4" s="521"/>
      <c r="K4" s="521"/>
      <c r="L4" s="521"/>
      <c r="M4" s="521"/>
      <c r="N4" s="521"/>
    </row>
    <row r="5" spans="1:15" ht="46.5" customHeight="1">
      <c r="A5" s="732" t="s">
        <v>691</v>
      </c>
      <c r="B5" s="733"/>
      <c r="C5" s="777" t="s">
        <v>666</v>
      </c>
      <c r="D5" s="778"/>
      <c r="E5" s="778"/>
      <c r="F5" s="778"/>
      <c r="G5" s="778"/>
      <c r="H5" s="779"/>
      <c r="I5" s="777" t="s">
        <v>667</v>
      </c>
      <c r="J5" s="780"/>
      <c r="K5" s="780"/>
      <c r="L5" s="780"/>
      <c r="M5" s="780"/>
      <c r="N5" s="781"/>
      <c r="O5" s="782" t="s">
        <v>668</v>
      </c>
    </row>
    <row r="6" spans="1:15" ht="75" customHeight="1">
      <c r="A6" s="736"/>
      <c r="B6" s="737"/>
      <c r="C6" s="540"/>
      <c r="D6" s="541" t="s">
        <v>669</v>
      </c>
      <c r="E6" s="541" t="s">
        <v>670</v>
      </c>
      <c r="F6" s="541" t="s">
        <v>671</v>
      </c>
      <c r="G6" s="541" t="s">
        <v>672</v>
      </c>
      <c r="H6" s="541" t="s">
        <v>673</v>
      </c>
      <c r="I6" s="546"/>
      <c r="J6" s="541" t="s">
        <v>669</v>
      </c>
      <c r="K6" s="541" t="s">
        <v>670</v>
      </c>
      <c r="L6" s="541" t="s">
        <v>671</v>
      </c>
      <c r="M6" s="541" t="s">
        <v>672</v>
      </c>
      <c r="N6" s="541" t="s">
        <v>673</v>
      </c>
      <c r="O6" s="783"/>
    </row>
    <row r="7" spans="1:15" ht="18">
      <c r="A7" s="518">
        <v>1</v>
      </c>
      <c r="B7" s="522" t="s">
        <v>694</v>
      </c>
      <c r="C7" s="662">
        <v>670718.56900000002</v>
      </c>
      <c r="D7" s="644">
        <v>670718.56900000002</v>
      </c>
      <c r="E7" s="644">
        <v>0</v>
      </c>
      <c r="F7" s="663">
        <v>0</v>
      </c>
      <c r="G7" s="663">
        <v>0</v>
      </c>
      <c r="H7" s="644">
        <v>0</v>
      </c>
      <c r="I7" s="644">
        <v>13414.371300000001</v>
      </c>
      <c r="J7" s="644">
        <v>13414.371300000001</v>
      </c>
      <c r="K7" s="663">
        <v>0</v>
      </c>
      <c r="L7" s="663">
        <v>0</v>
      </c>
      <c r="M7" s="663">
        <v>0</v>
      </c>
      <c r="N7" s="663">
        <v>0</v>
      </c>
      <c r="O7" s="644"/>
    </row>
    <row r="8" spans="1:15">
      <c r="A8" s="518">
        <v>2</v>
      </c>
      <c r="B8" s="522" t="s">
        <v>564</v>
      </c>
      <c r="C8" s="662">
        <v>6497468.0756999953</v>
      </c>
      <c r="D8" s="644">
        <v>6497468.0756999953</v>
      </c>
      <c r="E8" s="644">
        <v>0</v>
      </c>
      <c r="F8" s="664">
        <v>0</v>
      </c>
      <c r="G8" s="664">
        <v>0</v>
      </c>
      <c r="H8" s="644">
        <v>0</v>
      </c>
      <c r="I8" s="644">
        <v>129949.36059999994</v>
      </c>
      <c r="J8" s="664">
        <v>129949.36059999994</v>
      </c>
      <c r="K8" s="664">
        <v>0</v>
      </c>
      <c r="L8" s="664">
        <v>0</v>
      </c>
      <c r="M8" s="664">
        <v>0</v>
      </c>
      <c r="N8" s="664">
        <v>0</v>
      </c>
      <c r="O8" s="644"/>
    </row>
    <row r="9" spans="1:15">
      <c r="A9" s="518">
        <v>3</v>
      </c>
      <c r="B9" s="522" t="s">
        <v>565</v>
      </c>
      <c r="C9" s="662">
        <v>0</v>
      </c>
      <c r="D9" s="644">
        <v>0</v>
      </c>
      <c r="E9" s="644">
        <v>0</v>
      </c>
      <c r="F9" s="665">
        <v>0</v>
      </c>
      <c r="G9" s="665">
        <v>0</v>
      </c>
      <c r="H9" s="644">
        <v>0</v>
      </c>
      <c r="I9" s="644">
        <v>0</v>
      </c>
      <c r="J9" s="665">
        <v>0</v>
      </c>
      <c r="K9" s="665">
        <v>0</v>
      </c>
      <c r="L9" s="665">
        <v>0</v>
      </c>
      <c r="M9" s="665">
        <v>0</v>
      </c>
      <c r="N9" s="665">
        <v>0</v>
      </c>
      <c r="O9" s="644"/>
    </row>
    <row r="10" spans="1:15">
      <c r="A10" s="518">
        <v>4</v>
      </c>
      <c r="B10" s="522" t="s">
        <v>695</v>
      </c>
      <c r="C10" s="662">
        <v>27784776.508299999</v>
      </c>
      <c r="D10" s="644">
        <v>27784776.508299999</v>
      </c>
      <c r="E10" s="644">
        <v>0</v>
      </c>
      <c r="F10" s="665">
        <v>0</v>
      </c>
      <c r="G10" s="665">
        <v>0</v>
      </c>
      <c r="H10" s="644">
        <v>0</v>
      </c>
      <c r="I10" s="644">
        <v>555695.52919999999</v>
      </c>
      <c r="J10" s="665">
        <v>555695.52919999999</v>
      </c>
      <c r="K10" s="665">
        <v>0</v>
      </c>
      <c r="L10" s="665">
        <v>0</v>
      </c>
      <c r="M10" s="665">
        <v>0</v>
      </c>
      <c r="N10" s="665">
        <v>0</v>
      </c>
      <c r="O10" s="644"/>
    </row>
    <row r="11" spans="1:15">
      <c r="A11" s="518">
        <v>5</v>
      </c>
      <c r="B11" s="522" t="s">
        <v>566</v>
      </c>
      <c r="C11" s="662">
        <v>108910201.68319994</v>
      </c>
      <c r="D11" s="644">
        <v>103377243.86569998</v>
      </c>
      <c r="E11" s="644">
        <v>5057706.6363000004</v>
      </c>
      <c r="F11" s="665">
        <v>475251.18119999999</v>
      </c>
      <c r="G11" s="665">
        <v>0</v>
      </c>
      <c r="H11" s="644">
        <v>0</v>
      </c>
      <c r="I11" s="644">
        <v>2699340.2530999999</v>
      </c>
      <c r="J11" s="665">
        <v>2050994.2360000007</v>
      </c>
      <c r="K11" s="665">
        <v>505770.66279999999</v>
      </c>
      <c r="L11" s="665">
        <v>142575.35429999998</v>
      </c>
      <c r="M11" s="665">
        <v>0</v>
      </c>
      <c r="N11" s="665">
        <v>0</v>
      </c>
      <c r="O11" s="644"/>
    </row>
    <row r="12" spans="1:15">
      <c r="A12" s="518">
        <v>6</v>
      </c>
      <c r="B12" s="522" t="s">
        <v>567</v>
      </c>
      <c r="C12" s="662">
        <v>64825359.994000025</v>
      </c>
      <c r="D12" s="644">
        <v>64407242.360700019</v>
      </c>
      <c r="E12" s="644">
        <v>150340.21950000001</v>
      </c>
      <c r="F12" s="665">
        <v>267777.41379999998</v>
      </c>
      <c r="G12" s="665">
        <v>0</v>
      </c>
      <c r="H12" s="644">
        <v>0</v>
      </c>
      <c r="I12" s="644">
        <v>1280607.8771000004</v>
      </c>
      <c r="J12" s="665">
        <v>1185240.6312000004</v>
      </c>
      <c r="K12" s="665">
        <v>15034.021799999999</v>
      </c>
      <c r="L12" s="665">
        <v>80333.224100000007</v>
      </c>
      <c r="M12" s="665">
        <v>0</v>
      </c>
      <c r="N12" s="665">
        <v>0</v>
      </c>
      <c r="O12" s="644"/>
    </row>
    <row r="13" spans="1:15">
      <c r="A13" s="518">
        <v>7</v>
      </c>
      <c r="B13" s="522" t="s">
        <v>568</v>
      </c>
      <c r="C13" s="662">
        <v>113586168.8078001</v>
      </c>
      <c r="D13" s="644">
        <v>110899674.30660006</v>
      </c>
      <c r="E13" s="644">
        <v>2393750.7155000004</v>
      </c>
      <c r="F13" s="665">
        <v>98617.596000000005</v>
      </c>
      <c r="G13" s="665">
        <v>0</v>
      </c>
      <c r="H13" s="644">
        <v>194126.18969999999</v>
      </c>
      <c r="I13" s="644">
        <v>2468234.7683999995</v>
      </c>
      <c r="J13" s="665">
        <v>2047731.6931999996</v>
      </c>
      <c r="K13" s="665">
        <v>196791.60680000001</v>
      </c>
      <c r="L13" s="665">
        <v>29585.278699999999</v>
      </c>
      <c r="M13" s="665">
        <v>0</v>
      </c>
      <c r="N13" s="665">
        <v>194126.18969999999</v>
      </c>
      <c r="O13" s="644"/>
    </row>
    <row r="14" spans="1:15">
      <c r="A14" s="518">
        <v>8</v>
      </c>
      <c r="B14" s="522" t="s">
        <v>569</v>
      </c>
      <c r="C14" s="662">
        <v>107067111.51939996</v>
      </c>
      <c r="D14" s="644">
        <v>102648415.14269996</v>
      </c>
      <c r="E14" s="644">
        <v>3036972.3909999994</v>
      </c>
      <c r="F14" s="665">
        <v>990100.0196</v>
      </c>
      <c r="G14" s="665">
        <v>0</v>
      </c>
      <c r="H14" s="644">
        <v>391623.96610000002</v>
      </c>
      <c r="I14" s="644">
        <v>2796600.3827999998</v>
      </c>
      <c r="J14" s="665">
        <v>1809849.0128000001</v>
      </c>
      <c r="K14" s="665">
        <v>298097.39840000006</v>
      </c>
      <c r="L14" s="665">
        <v>297030.00549999997</v>
      </c>
      <c r="M14" s="665">
        <v>0</v>
      </c>
      <c r="N14" s="665">
        <v>391623.96610000002</v>
      </c>
      <c r="O14" s="644"/>
    </row>
    <row r="15" spans="1:15">
      <c r="A15" s="518">
        <v>9</v>
      </c>
      <c r="B15" s="522" t="s">
        <v>570</v>
      </c>
      <c r="C15" s="662">
        <v>95159026.998699948</v>
      </c>
      <c r="D15" s="644">
        <v>81001862.522200033</v>
      </c>
      <c r="E15" s="644">
        <v>235893.28839999999</v>
      </c>
      <c r="F15" s="665">
        <v>9443703.8869000003</v>
      </c>
      <c r="G15" s="665">
        <v>4135209.5806000005</v>
      </c>
      <c r="H15" s="644">
        <v>342357.7206</v>
      </c>
      <c r="I15" s="644">
        <v>6162607.2955000037</v>
      </c>
      <c r="J15" s="665">
        <v>1433581.1997</v>
      </c>
      <c r="K15" s="665">
        <v>23589.328799999999</v>
      </c>
      <c r="L15" s="665">
        <v>2209626.8561999998</v>
      </c>
      <c r="M15" s="665">
        <v>2153452.1902000001</v>
      </c>
      <c r="N15" s="665">
        <v>342357.7206</v>
      </c>
      <c r="O15" s="644"/>
    </row>
    <row r="16" spans="1:15">
      <c r="A16" s="518">
        <v>10</v>
      </c>
      <c r="B16" s="522" t="s">
        <v>571</v>
      </c>
      <c r="C16" s="662">
        <v>77893599.113499984</v>
      </c>
      <c r="D16" s="644">
        <v>77859509.654699981</v>
      </c>
      <c r="E16" s="644">
        <v>34089.4588</v>
      </c>
      <c r="F16" s="665">
        <v>0</v>
      </c>
      <c r="G16" s="665">
        <v>0</v>
      </c>
      <c r="H16" s="644">
        <v>0</v>
      </c>
      <c r="I16" s="644">
        <v>1395824.0074000005</v>
      </c>
      <c r="J16" s="665">
        <v>1392415.0616000006</v>
      </c>
      <c r="K16" s="665">
        <v>3408.9458</v>
      </c>
      <c r="L16" s="665">
        <v>0</v>
      </c>
      <c r="M16" s="665">
        <v>0</v>
      </c>
      <c r="N16" s="665">
        <v>0</v>
      </c>
      <c r="O16" s="644"/>
    </row>
    <row r="17" spans="1:15">
      <c r="A17" s="518">
        <v>11</v>
      </c>
      <c r="B17" s="522" t="s">
        <v>572</v>
      </c>
      <c r="C17" s="662">
        <v>11458599.443500001</v>
      </c>
      <c r="D17" s="644">
        <v>11227288.714199999</v>
      </c>
      <c r="E17" s="644">
        <v>56557.804700000001</v>
      </c>
      <c r="F17" s="665">
        <v>174752.92460000003</v>
      </c>
      <c r="G17" s="665">
        <v>0</v>
      </c>
      <c r="H17" s="644">
        <v>0</v>
      </c>
      <c r="I17" s="644">
        <v>242296.49789999993</v>
      </c>
      <c r="J17" s="665">
        <v>184214.84019999995</v>
      </c>
      <c r="K17" s="665">
        <v>5655.7803999999996</v>
      </c>
      <c r="L17" s="665">
        <v>52425.8773</v>
      </c>
      <c r="M17" s="665">
        <v>0</v>
      </c>
      <c r="N17" s="665">
        <v>0</v>
      </c>
      <c r="O17" s="644"/>
    </row>
    <row r="18" spans="1:15">
      <c r="A18" s="518">
        <v>12</v>
      </c>
      <c r="B18" s="522" t="s">
        <v>573</v>
      </c>
      <c r="C18" s="662">
        <v>78921519.197499976</v>
      </c>
      <c r="D18" s="644">
        <v>75262217.463200003</v>
      </c>
      <c r="E18" s="644">
        <v>294688.77370000002</v>
      </c>
      <c r="F18" s="665">
        <v>705123.321</v>
      </c>
      <c r="G18" s="665">
        <v>2508115.9528999999</v>
      </c>
      <c r="H18" s="644">
        <v>151373.68669999999</v>
      </c>
      <c r="I18" s="644">
        <v>3049151.8276000009</v>
      </c>
      <c r="J18" s="665">
        <v>1402714.2910000002</v>
      </c>
      <c r="K18" s="665">
        <v>29468.8773</v>
      </c>
      <c r="L18" s="665">
        <v>211536.99620000002</v>
      </c>
      <c r="M18" s="665">
        <v>1254057.9763999998</v>
      </c>
      <c r="N18" s="665">
        <v>151373.68669999999</v>
      </c>
      <c r="O18" s="644"/>
    </row>
    <row r="19" spans="1:15">
      <c r="A19" s="518">
        <v>13</v>
      </c>
      <c r="B19" s="522" t="s">
        <v>574</v>
      </c>
      <c r="C19" s="662">
        <v>61170380.938299991</v>
      </c>
      <c r="D19" s="644">
        <v>58893141.927599989</v>
      </c>
      <c r="E19" s="644">
        <v>2219299.4843000001</v>
      </c>
      <c r="F19" s="665">
        <v>57939.526400000002</v>
      </c>
      <c r="G19" s="665">
        <v>0</v>
      </c>
      <c r="H19" s="644">
        <v>0</v>
      </c>
      <c r="I19" s="644">
        <v>1230228.5936000003</v>
      </c>
      <c r="J19" s="665">
        <v>990916.78740000015</v>
      </c>
      <c r="K19" s="665">
        <v>221929.94829999999</v>
      </c>
      <c r="L19" s="665">
        <v>17381.857899999999</v>
      </c>
      <c r="M19" s="665">
        <v>0</v>
      </c>
      <c r="N19" s="665">
        <v>0</v>
      </c>
      <c r="O19" s="644"/>
    </row>
    <row r="20" spans="1:15">
      <c r="A20" s="518">
        <v>14</v>
      </c>
      <c r="B20" s="522" t="s">
        <v>575</v>
      </c>
      <c r="C20" s="662">
        <v>78944142.071700022</v>
      </c>
      <c r="D20" s="644">
        <v>48488432.549500018</v>
      </c>
      <c r="E20" s="644">
        <v>22199286.738499999</v>
      </c>
      <c r="F20" s="665">
        <v>7137964.6091999998</v>
      </c>
      <c r="G20" s="665">
        <v>0</v>
      </c>
      <c r="H20" s="644">
        <v>1118458.1745</v>
      </c>
      <c r="I20" s="644">
        <v>5474499.4037000034</v>
      </c>
      <c r="J20" s="665">
        <v>893473.5780000001</v>
      </c>
      <c r="K20" s="665">
        <v>1902194.6151999994</v>
      </c>
      <c r="L20" s="665">
        <v>1560373.0360000001</v>
      </c>
      <c r="M20" s="665">
        <v>0</v>
      </c>
      <c r="N20" s="665">
        <v>1118458.1745</v>
      </c>
      <c r="O20" s="644"/>
    </row>
    <row r="21" spans="1:15">
      <c r="A21" s="518">
        <v>15</v>
      </c>
      <c r="B21" s="522" t="s">
        <v>576</v>
      </c>
      <c r="C21" s="662">
        <v>13176106.525799999</v>
      </c>
      <c r="D21" s="644">
        <v>12000459.5441</v>
      </c>
      <c r="E21" s="644">
        <v>450789.53769999999</v>
      </c>
      <c r="F21" s="665">
        <v>539131.25560000003</v>
      </c>
      <c r="G21" s="665">
        <v>176835.5784</v>
      </c>
      <c r="H21" s="644">
        <v>8890.61</v>
      </c>
      <c r="I21" s="644">
        <v>464285.11460000003</v>
      </c>
      <c r="J21" s="665">
        <v>230964.89899999998</v>
      </c>
      <c r="K21" s="665">
        <v>34632.017399999997</v>
      </c>
      <c r="L21" s="665">
        <v>101379.799</v>
      </c>
      <c r="M21" s="665">
        <v>88417.789199999999</v>
      </c>
      <c r="N21" s="665">
        <v>8890.61</v>
      </c>
      <c r="O21" s="644"/>
    </row>
    <row r="22" spans="1:15">
      <c r="A22" s="518">
        <v>16</v>
      </c>
      <c r="B22" s="522" t="s">
        <v>577</v>
      </c>
      <c r="C22" s="662">
        <v>1115856.8167999999</v>
      </c>
      <c r="D22" s="644">
        <v>1115856.8167999999</v>
      </c>
      <c r="E22" s="644">
        <v>0</v>
      </c>
      <c r="F22" s="665">
        <v>0</v>
      </c>
      <c r="G22" s="665">
        <v>0</v>
      </c>
      <c r="H22" s="644">
        <v>0</v>
      </c>
      <c r="I22" s="644">
        <v>15007.246800000001</v>
      </c>
      <c r="J22" s="665">
        <v>15007.246800000001</v>
      </c>
      <c r="K22" s="665">
        <v>0</v>
      </c>
      <c r="L22" s="665">
        <v>0</v>
      </c>
      <c r="M22" s="665">
        <v>0</v>
      </c>
      <c r="N22" s="665">
        <v>0</v>
      </c>
      <c r="O22" s="644"/>
    </row>
    <row r="23" spans="1:15">
      <c r="A23" s="518">
        <v>17</v>
      </c>
      <c r="B23" s="522" t="s">
        <v>698</v>
      </c>
      <c r="C23" s="662">
        <v>1397040.4810000001</v>
      </c>
      <c r="D23" s="644">
        <v>1344012.7042</v>
      </c>
      <c r="E23" s="644">
        <v>53027.7768</v>
      </c>
      <c r="F23" s="665">
        <v>0</v>
      </c>
      <c r="G23" s="665">
        <v>0</v>
      </c>
      <c r="H23" s="644">
        <v>0</v>
      </c>
      <c r="I23" s="644">
        <v>32183.031599999998</v>
      </c>
      <c r="J23" s="665">
        <v>26880.253999999997</v>
      </c>
      <c r="K23" s="665">
        <v>5302.7776000000003</v>
      </c>
      <c r="L23" s="665">
        <v>0</v>
      </c>
      <c r="M23" s="665">
        <v>0</v>
      </c>
      <c r="N23" s="665">
        <v>0</v>
      </c>
      <c r="O23" s="644"/>
    </row>
    <row r="24" spans="1:15">
      <c r="A24" s="518">
        <v>18</v>
      </c>
      <c r="B24" s="522" t="s">
        <v>578</v>
      </c>
      <c r="C24" s="662">
        <v>2025250.6963</v>
      </c>
      <c r="D24" s="644">
        <v>2025250.6963</v>
      </c>
      <c r="E24" s="644">
        <v>0</v>
      </c>
      <c r="F24" s="665">
        <v>0</v>
      </c>
      <c r="G24" s="665">
        <v>0</v>
      </c>
      <c r="H24" s="644">
        <v>0</v>
      </c>
      <c r="I24" s="644">
        <v>40505.013599999991</v>
      </c>
      <c r="J24" s="665">
        <v>40505.013599999991</v>
      </c>
      <c r="K24" s="665">
        <v>0</v>
      </c>
      <c r="L24" s="665">
        <v>0</v>
      </c>
      <c r="M24" s="665">
        <v>0</v>
      </c>
      <c r="N24" s="665">
        <v>0</v>
      </c>
      <c r="O24" s="644"/>
    </row>
    <row r="25" spans="1:15">
      <c r="A25" s="518">
        <v>19</v>
      </c>
      <c r="B25" s="522" t="s">
        <v>579</v>
      </c>
      <c r="C25" s="662">
        <v>7297546.3856999995</v>
      </c>
      <c r="D25" s="644">
        <v>7297546.3856999995</v>
      </c>
      <c r="E25" s="644">
        <v>0</v>
      </c>
      <c r="F25" s="665">
        <v>0</v>
      </c>
      <c r="G25" s="665">
        <v>0</v>
      </c>
      <c r="H25" s="644">
        <v>0</v>
      </c>
      <c r="I25" s="644">
        <v>145950.9276</v>
      </c>
      <c r="J25" s="665">
        <v>145950.9276</v>
      </c>
      <c r="K25" s="665">
        <v>0</v>
      </c>
      <c r="L25" s="665">
        <v>0</v>
      </c>
      <c r="M25" s="665">
        <v>0</v>
      </c>
      <c r="N25" s="665">
        <v>0</v>
      </c>
      <c r="O25" s="644"/>
    </row>
    <row r="26" spans="1:15">
      <c r="A26" s="518">
        <v>20</v>
      </c>
      <c r="B26" s="522" t="s">
        <v>697</v>
      </c>
      <c r="C26" s="662">
        <v>28191637.575499993</v>
      </c>
      <c r="D26" s="644">
        <v>28191637.575499993</v>
      </c>
      <c r="E26" s="644">
        <v>0</v>
      </c>
      <c r="F26" s="665">
        <v>0</v>
      </c>
      <c r="G26" s="665">
        <v>0</v>
      </c>
      <c r="H26" s="644">
        <v>0</v>
      </c>
      <c r="I26" s="644">
        <v>537249.78300000005</v>
      </c>
      <c r="J26" s="665">
        <v>537249.78300000005</v>
      </c>
      <c r="K26" s="665">
        <v>0</v>
      </c>
      <c r="L26" s="665">
        <v>0</v>
      </c>
      <c r="M26" s="665">
        <v>0</v>
      </c>
      <c r="N26" s="665">
        <v>0</v>
      </c>
      <c r="O26" s="644"/>
    </row>
    <row r="27" spans="1:15">
      <c r="A27" s="518">
        <v>21</v>
      </c>
      <c r="B27" s="522" t="s">
        <v>580</v>
      </c>
      <c r="C27" s="662">
        <v>37255052.077600017</v>
      </c>
      <c r="D27" s="644">
        <v>36794366.288800016</v>
      </c>
      <c r="E27" s="644">
        <v>372233.17089999997</v>
      </c>
      <c r="F27" s="665">
        <v>26587.058499999999</v>
      </c>
      <c r="G27" s="665">
        <v>0</v>
      </c>
      <c r="H27" s="644">
        <v>61865.559399999998</v>
      </c>
      <c r="I27" s="644">
        <v>838047.63020000013</v>
      </c>
      <c r="J27" s="665">
        <v>730982.63630000013</v>
      </c>
      <c r="K27" s="665">
        <v>37223.316999999995</v>
      </c>
      <c r="L27" s="665">
        <v>7976.1175000000003</v>
      </c>
      <c r="M27" s="665">
        <v>0</v>
      </c>
      <c r="N27" s="665">
        <v>61865.559399999998</v>
      </c>
      <c r="O27" s="644"/>
    </row>
    <row r="28" spans="1:15">
      <c r="A28" s="518">
        <v>22</v>
      </c>
      <c r="B28" s="522" t="s">
        <v>581</v>
      </c>
      <c r="C28" s="662">
        <v>6141230.2014000006</v>
      </c>
      <c r="D28" s="644">
        <v>6141230.2014000006</v>
      </c>
      <c r="E28" s="644">
        <v>0</v>
      </c>
      <c r="F28" s="665">
        <v>0</v>
      </c>
      <c r="G28" s="665">
        <v>0</v>
      </c>
      <c r="H28" s="644">
        <v>0</v>
      </c>
      <c r="I28" s="644">
        <v>78276.597900000008</v>
      </c>
      <c r="J28" s="665">
        <v>78276.597900000008</v>
      </c>
      <c r="K28" s="665">
        <v>0</v>
      </c>
      <c r="L28" s="665">
        <v>0</v>
      </c>
      <c r="M28" s="665">
        <v>0</v>
      </c>
      <c r="N28" s="665">
        <v>0</v>
      </c>
      <c r="O28" s="644"/>
    </row>
    <row r="29" spans="1:15">
      <c r="A29" s="518">
        <v>23</v>
      </c>
      <c r="B29" s="522" t="s">
        <v>582</v>
      </c>
      <c r="C29" s="662">
        <v>128061714.21409993</v>
      </c>
      <c r="D29" s="644">
        <v>109850687.46139994</v>
      </c>
      <c r="E29" s="644">
        <v>9856956.7738999985</v>
      </c>
      <c r="F29" s="665">
        <v>590373.83759999997</v>
      </c>
      <c r="G29" s="665">
        <v>7763696.1411999995</v>
      </c>
      <c r="H29" s="644">
        <v>0</v>
      </c>
      <c r="I29" s="644">
        <v>7093495.8837999962</v>
      </c>
      <c r="J29" s="665">
        <v>2048839.9853999997</v>
      </c>
      <c r="K29" s="665">
        <v>985695.67669999995</v>
      </c>
      <c r="L29" s="665">
        <v>177112.15109999999</v>
      </c>
      <c r="M29" s="665">
        <v>3881848.0705999997</v>
      </c>
      <c r="N29" s="665">
        <v>0</v>
      </c>
      <c r="O29" s="644"/>
    </row>
    <row r="30" spans="1:15">
      <c r="A30" s="518">
        <v>24</v>
      </c>
      <c r="B30" s="522" t="s">
        <v>696</v>
      </c>
      <c r="C30" s="662">
        <v>37898231.269599997</v>
      </c>
      <c r="D30" s="644">
        <v>33881521.245099999</v>
      </c>
      <c r="E30" s="644">
        <v>2485616.7560999999</v>
      </c>
      <c r="F30" s="665">
        <v>1531093.2683999999</v>
      </c>
      <c r="G30" s="665">
        <v>0</v>
      </c>
      <c r="H30" s="644">
        <v>0</v>
      </c>
      <c r="I30" s="644">
        <v>1344214.3755999994</v>
      </c>
      <c r="J30" s="665">
        <v>636324.71990000014</v>
      </c>
      <c r="K30" s="665">
        <v>248561.67540000001</v>
      </c>
      <c r="L30" s="665">
        <v>459327.9803</v>
      </c>
      <c r="M30" s="665">
        <v>0</v>
      </c>
      <c r="N30" s="665">
        <v>0</v>
      </c>
      <c r="O30" s="644"/>
    </row>
    <row r="31" spans="1:15">
      <c r="A31" s="518">
        <v>25</v>
      </c>
      <c r="B31" s="522" t="s">
        <v>583</v>
      </c>
      <c r="C31" s="662">
        <v>5980988.1581000006</v>
      </c>
      <c r="D31" s="644">
        <v>5963462.5481000002</v>
      </c>
      <c r="E31" s="644">
        <v>17525.7</v>
      </c>
      <c r="F31" s="665">
        <v>0</v>
      </c>
      <c r="G31" s="665">
        <v>0</v>
      </c>
      <c r="H31" s="644">
        <v>0</v>
      </c>
      <c r="I31" s="644">
        <v>121021.82</v>
      </c>
      <c r="J31" s="665">
        <v>119269.25</v>
      </c>
      <c r="K31" s="665">
        <v>1752.57</v>
      </c>
      <c r="L31" s="665">
        <v>0</v>
      </c>
      <c r="M31" s="665">
        <v>0</v>
      </c>
      <c r="N31" s="665">
        <v>0</v>
      </c>
      <c r="O31" s="644"/>
    </row>
    <row r="32" spans="1:15">
      <c r="A32" s="518">
        <v>26</v>
      </c>
      <c r="B32" s="522" t="s">
        <v>693</v>
      </c>
      <c r="C32" s="662">
        <v>49284659.401800029</v>
      </c>
      <c r="D32" s="644">
        <v>45823380.772599995</v>
      </c>
      <c r="E32" s="644">
        <v>1892602.3101999999</v>
      </c>
      <c r="F32" s="665">
        <v>1206729.149</v>
      </c>
      <c r="G32" s="665">
        <v>361946.19999999995</v>
      </c>
      <c r="H32" s="644">
        <v>0.97</v>
      </c>
      <c r="I32" s="644">
        <v>1648720.6469999996</v>
      </c>
      <c r="J32" s="665">
        <v>916467.60230000014</v>
      </c>
      <c r="K32" s="665">
        <v>189260.2304</v>
      </c>
      <c r="L32" s="665">
        <v>362018.74430000002</v>
      </c>
      <c r="M32" s="665">
        <v>180973.09999999998</v>
      </c>
      <c r="N32" s="665">
        <v>0.97</v>
      </c>
      <c r="O32" s="644"/>
    </row>
    <row r="33" spans="1:15">
      <c r="A33" s="518">
        <v>27</v>
      </c>
      <c r="B33" s="542" t="s">
        <v>108</v>
      </c>
      <c r="C33" s="666">
        <v>1150714386.7242997</v>
      </c>
      <c r="D33" s="646">
        <v>1059447403.9001</v>
      </c>
      <c r="E33" s="646">
        <v>50807337.536299996</v>
      </c>
      <c r="F33" s="667">
        <v>23245145.047800001</v>
      </c>
      <c r="G33" s="667">
        <v>14945803.4531</v>
      </c>
      <c r="H33" s="646">
        <v>2268696.8770000003</v>
      </c>
      <c r="I33" s="646">
        <v>39857408.239900008</v>
      </c>
      <c r="J33" s="667">
        <v>19616909.508000001</v>
      </c>
      <c r="K33" s="667">
        <v>4704369.4500999991</v>
      </c>
      <c r="L33" s="667">
        <v>5708683.2784000002</v>
      </c>
      <c r="M33" s="667">
        <v>7558749.1263999995</v>
      </c>
      <c r="N33" s="667">
        <v>2268696.8770000003</v>
      </c>
      <c r="O33" s="646">
        <v>0</v>
      </c>
    </row>
    <row r="34" spans="1:15">
      <c r="A34" s="524"/>
      <c r="B34" s="524"/>
      <c r="C34" s="524"/>
      <c r="D34" s="524"/>
      <c r="E34" s="524"/>
      <c r="H34" s="524"/>
      <c r="I34" s="524"/>
      <c r="O34" s="524"/>
    </row>
    <row r="35" spans="1:15">
      <c r="A35" s="524"/>
      <c r="B35" s="557"/>
      <c r="C35" s="557"/>
      <c r="D35" s="524"/>
      <c r="E35" s="524"/>
      <c r="H35" s="524"/>
      <c r="I35" s="524"/>
      <c r="O35" s="524"/>
    </row>
    <row r="36" spans="1:15">
      <c r="A36" s="524"/>
      <c r="B36" s="524"/>
      <c r="C36" s="524"/>
      <c r="D36" s="524"/>
      <c r="E36" s="524"/>
      <c r="H36" s="524"/>
      <c r="I36" s="524"/>
      <c r="O36" s="524"/>
    </row>
    <row r="37" spans="1:15">
      <c r="A37" s="524"/>
      <c r="B37" s="524"/>
      <c r="C37" s="524"/>
      <c r="D37" s="524"/>
      <c r="E37" s="524"/>
      <c r="H37" s="524"/>
      <c r="I37" s="524"/>
      <c r="O37" s="524"/>
    </row>
    <row r="38" spans="1:15">
      <c r="A38" s="524"/>
      <c r="B38" s="524"/>
      <c r="C38" s="524"/>
      <c r="D38" s="524"/>
      <c r="E38" s="524"/>
      <c r="H38" s="524"/>
      <c r="I38" s="524"/>
      <c r="O38" s="524"/>
    </row>
    <row r="39" spans="1:15">
      <c r="A39" s="524"/>
      <c r="B39" s="524"/>
      <c r="C39" s="524"/>
      <c r="D39" s="524"/>
      <c r="E39" s="524"/>
      <c r="H39" s="524"/>
      <c r="I39" s="524"/>
      <c r="O39" s="524"/>
    </row>
    <row r="40" spans="1:15">
      <c r="A40" s="524"/>
      <c r="B40" s="524"/>
      <c r="C40" s="524"/>
      <c r="D40" s="524"/>
      <c r="E40" s="524"/>
      <c r="H40" s="524"/>
      <c r="I40" s="524"/>
      <c r="O40" s="524"/>
    </row>
    <row r="41" spans="1:15">
      <c r="A41" s="558"/>
      <c r="B41" s="558"/>
      <c r="C41" s="558"/>
      <c r="D41" s="524"/>
      <c r="E41" s="524"/>
      <c r="H41" s="524"/>
      <c r="I41" s="524"/>
      <c r="O41" s="524"/>
    </row>
    <row r="42" spans="1:15">
      <c r="A42" s="558"/>
      <c r="B42" s="558"/>
      <c r="C42" s="558"/>
      <c r="D42" s="524"/>
      <c r="E42" s="524"/>
      <c r="H42" s="524"/>
      <c r="I42" s="524"/>
      <c r="O42" s="524"/>
    </row>
    <row r="43" spans="1:15">
      <c r="A43" s="524"/>
      <c r="B43" s="524"/>
      <c r="C43" s="524"/>
      <c r="D43" s="524"/>
      <c r="E43" s="524"/>
      <c r="H43" s="524"/>
      <c r="I43" s="524"/>
      <c r="O43" s="524"/>
    </row>
    <row r="44" spans="1:15">
      <c r="A44" s="524"/>
      <c r="B44" s="524"/>
      <c r="C44" s="524"/>
      <c r="D44" s="524"/>
      <c r="E44" s="524"/>
      <c r="H44" s="524"/>
      <c r="I44" s="524"/>
      <c r="O44" s="524"/>
    </row>
    <row r="45" spans="1:15">
      <c r="A45" s="524"/>
      <c r="B45" s="524"/>
      <c r="C45" s="524"/>
      <c r="D45" s="524"/>
      <c r="E45" s="524"/>
      <c r="H45" s="524"/>
      <c r="I45" s="524"/>
      <c r="O45" s="524"/>
    </row>
    <row r="46" spans="1:15">
      <c r="A46" s="524"/>
      <c r="B46" s="524"/>
      <c r="C46" s="524"/>
      <c r="D46" s="524"/>
      <c r="E46" s="524"/>
      <c r="H46" s="524"/>
      <c r="I46" s="524"/>
      <c r="O46" s="524"/>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C6" sqref="C6:K11"/>
    </sheetView>
  </sheetViews>
  <sheetFormatPr defaultColWidth="8.7109375" defaultRowHeight="12"/>
  <cols>
    <col min="1" max="1" width="11.85546875" style="567" bestFit="1" customWidth="1"/>
    <col min="2" max="2" width="80.140625" style="567" customWidth="1"/>
    <col min="3" max="3" width="17.140625" style="567" bestFit="1" customWidth="1"/>
    <col min="4" max="4" width="22.42578125" style="567" bestFit="1" customWidth="1"/>
    <col min="5" max="5" width="22.28515625" style="567" bestFit="1" customWidth="1"/>
    <col min="6" max="6" width="20.140625" style="567" bestFit="1" customWidth="1"/>
    <col min="7" max="7" width="20.85546875" style="567" bestFit="1" customWidth="1"/>
    <col min="8" max="8" width="23.42578125" style="567" bestFit="1" customWidth="1"/>
    <col min="9" max="9" width="22.140625" style="567" customWidth="1"/>
    <col min="10" max="10" width="19.140625" style="567" bestFit="1" customWidth="1"/>
    <col min="11" max="11" width="17.85546875" style="567" bestFit="1" customWidth="1"/>
    <col min="12" max="16384" width="8.7109375" style="567"/>
  </cols>
  <sheetData>
    <row r="1" spans="1:11" s="521" customFormat="1" ht="13.5">
      <c r="A1" s="512" t="s">
        <v>30</v>
      </c>
      <c r="B1" s="3" t="str">
        <f>'Info '!C2</f>
        <v>JSC ProCredit Bank</v>
      </c>
    </row>
    <row r="2" spans="1:11" s="521" customFormat="1" ht="13.5">
      <c r="A2" s="513" t="s">
        <v>31</v>
      </c>
      <c r="B2" s="548">
        <f>'1. key ratios '!B2</f>
        <v>44926</v>
      </c>
    </row>
    <row r="3" spans="1:11" s="521" customFormat="1" ht="12.75">
      <c r="A3" s="514" t="s">
        <v>674</v>
      </c>
    </row>
    <row r="4" spans="1:11">
      <c r="C4" s="568" t="s">
        <v>0</v>
      </c>
      <c r="D4" s="568" t="s">
        <v>1</v>
      </c>
      <c r="E4" s="568" t="s">
        <v>2</v>
      </c>
      <c r="F4" s="568" t="s">
        <v>3</v>
      </c>
      <c r="G4" s="568" t="s">
        <v>4</v>
      </c>
      <c r="H4" s="568" t="s">
        <v>5</v>
      </c>
      <c r="I4" s="568" t="s">
        <v>8</v>
      </c>
      <c r="J4" s="568" t="s">
        <v>9</v>
      </c>
      <c r="K4" s="568" t="s">
        <v>10</v>
      </c>
    </row>
    <row r="5" spans="1:11" ht="105" customHeight="1">
      <c r="A5" s="784" t="s">
        <v>675</v>
      </c>
      <c r="B5" s="785"/>
      <c r="C5" s="545" t="s">
        <v>676</v>
      </c>
      <c r="D5" s="545" t="s">
        <v>677</v>
      </c>
      <c r="E5" s="545" t="s">
        <v>678</v>
      </c>
      <c r="F5" s="569" t="s">
        <v>679</v>
      </c>
      <c r="G5" s="545" t="s">
        <v>680</v>
      </c>
      <c r="H5" s="545" t="s">
        <v>681</v>
      </c>
      <c r="I5" s="545" t="s">
        <v>682</v>
      </c>
      <c r="J5" s="545" t="s">
        <v>683</v>
      </c>
      <c r="K5" s="545" t="s">
        <v>684</v>
      </c>
    </row>
    <row r="6" spans="1:11" ht="12.75">
      <c r="A6" s="518">
        <v>1</v>
      </c>
      <c r="B6" s="518" t="s">
        <v>630</v>
      </c>
      <c r="C6" s="644">
        <v>9252484.0035000015</v>
      </c>
      <c r="D6" s="644">
        <v>14255719.390000001</v>
      </c>
      <c r="E6" s="644">
        <v>87122838.564099997</v>
      </c>
      <c r="F6" s="644">
        <v>0</v>
      </c>
      <c r="G6" s="644">
        <v>911256340.19760001</v>
      </c>
      <c r="H6" s="644">
        <v>0</v>
      </c>
      <c r="I6" s="644">
        <v>55362037.013199992</v>
      </c>
      <c r="J6" s="644">
        <v>57960859.839599997</v>
      </c>
      <c r="K6" s="644">
        <v>15504107.716299532</v>
      </c>
    </row>
    <row r="7" spans="1:11" ht="12.75">
      <c r="A7" s="518">
        <v>2</v>
      </c>
      <c r="B7" s="518" t="s">
        <v>685</v>
      </c>
      <c r="C7" s="644"/>
      <c r="D7" s="644"/>
      <c r="E7" s="644"/>
      <c r="F7" s="644"/>
      <c r="G7" s="644"/>
      <c r="H7" s="644"/>
      <c r="I7" s="644"/>
      <c r="J7" s="644"/>
      <c r="K7" s="644"/>
    </row>
    <row r="8" spans="1:11" ht="12.75">
      <c r="A8" s="518">
        <v>3</v>
      </c>
      <c r="B8" s="518" t="s">
        <v>638</v>
      </c>
      <c r="C8" s="644">
        <v>1506535.4262999999</v>
      </c>
      <c r="D8" s="644">
        <v>0</v>
      </c>
      <c r="E8" s="644">
        <v>0</v>
      </c>
      <c r="F8" s="644">
        <v>0</v>
      </c>
      <c r="G8" s="644">
        <v>67653539.323200002</v>
      </c>
      <c r="H8" s="644">
        <v>0</v>
      </c>
      <c r="I8" s="644">
        <v>9148987.5921</v>
      </c>
      <c r="J8" s="644">
        <v>21969037.309900001</v>
      </c>
      <c r="K8" s="644">
        <v>51409748.877084091</v>
      </c>
    </row>
    <row r="9" spans="1:11" ht="12.75">
      <c r="A9" s="518">
        <v>4</v>
      </c>
      <c r="B9" s="543" t="s">
        <v>686</v>
      </c>
      <c r="C9" s="644">
        <v>0</v>
      </c>
      <c r="D9" s="644">
        <v>56008</v>
      </c>
      <c r="E9" s="644">
        <v>4414993.4764</v>
      </c>
      <c r="F9" s="644">
        <v>0</v>
      </c>
      <c r="G9" s="644">
        <v>23573992.394299999</v>
      </c>
      <c r="H9" s="644">
        <v>0</v>
      </c>
      <c r="I9" s="644">
        <v>7576833.4195999997</v>
      </c>
      <c r="J9" s="644">
        <v>3772504.4259000001</v>
      </c>
      <c r="K9" s="644">
        <v>1065313.6617000103</v>
      </c>
    </row>
    <row r="10" spans="1:11" ht="12.75">
      <c r="A10" s="518">
        <v>5</v>
      </c>
      <c r="B10" s="543" t="s">
        <v>687</v>
      </c>
      <c r="C10" s="644"/>
      <c r="D10" s="644"/>
      <c r="E10" s="644"/>
      <c r="F10" s="644"/>
      <c r="G10" s="644"/>
      <c r="H10" s="644"/>
      <c r="I10" s="644"/>
      <c r="J10" s="644"/>
      <c r="K10" s="644"/>
    </row>
    <row r="11" spans="1:11" ht="12.75">
      <c r="A11" s="518">
        <v>6</v>
      </c>
      <c r="B11" s="543" t="s">
        <v>688</v>
      </c>
      <c r="C11" s="644">
        <v>0</v>
      </c>
      <c r="D11" s="644">
        <v>0</v>
      </c>
      <c r="E11" s="644">
        <v>0</v>
      </c>
      <c r="F11" s="644">
        <v>0</v>
      </c>
      <c r="G11" s="644">
        <v>0</v>
      </c>
      <c r="H11" s="644">
        <v>0</v>
      </c>
      <c r="I11" s="644">
        <v>0</v>
      </c>
      <c r="J11" s="644">
        <v>0</v>
      </c>
      <c r="K11" s="644">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C7" sqref="C7:S20"/>
    </sheetView>
  </sheetViews>
  <sheetFormatPr defaultRowHeight="15"/>
  <cols>
    <col min="1" max="1" width="10" bestFit="1" customWidth="1"/>
    <col min="2" max="2" width="71.7109375" customWidth="1"/>
    <col min="3" max="4" width="10.5703125" bestFit="1" customWidth="1"/>
    <col min="5"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512" t="s">
        <v>30</v>
      </c>
      <c r="B1" s="3" t="str">
        <f>'Info '!C2</f>
        <v>JSC ProCredit Bank</v>
      </c>
    </row>
    <row r="2" spans="1:19">
      <c r="A2" s="513" t="s">
        <v>31</v>
      </c>
      <c r="B2" s="548">
        <f>'1. key ratios '!B2</f>
        <v>44926</v>
      </c>
    </row>
    <row r="3" spans="1:19">
      <c r="A3" s="514" t="s">
        <v>714</v>
      </c>
      <c r="B3" s="521"/>
    </row>
    <row r="4" spans="1:19">
      <c r="A4" s="514"/>
      <c r="B4" s="521"/>
    </row>
    <row r="5" spans="1:19">
      <c r="A5" s="788" t="s">
        <v>715</v>
      </c>
      <c r="B5" s="788"/>
      <c r="C5" s="786" t="s">
        <v>734</v>
      </c>
      <c r="D5" s="786"/>
      <c r="E5" s="786"/>
      <c r="F5" s="786"/>
      <c r="G5" s="786"/>
      <c r="H5" s="786"/>
      <c r="I5" s="786" t="s">
        <v>736</v>
      </c>
      <c r="J5" s="786"/>
      <c r="K5" s="786"/>
      <c r="L5" s="786"/>
      <c r="M5" s="786"/>
      <c r="N5" s="787"/>
      <c r="O5" s="789" t="s">
        <v>716</v>
      </c>
      <c r="P5" s="789" t="s">
        <v>730</v>
      </c>
      <c r="Q5" s="789" t="s">
        <v>731</v>
      </c>
      <c r="R5" s="789" t="s">
        <v>735</v>
      </c>
      <c r="S5" s="789" t="s">
        <v>732</v>
      </c>
    </row>
    <row r="6" spans="1:19" ht="24" customHeight="1">
      <c r="A6" s="788"/>
      <c r="B6" s="788"/>
      <c r="C6" s="581"/>
      <c r="D6" s="580" t="s">
        <v>669</v>
      </c>
      <c r="E6" s="580" t="s">
        <v>670</v>
      </c>
      <c r="F6" s="580" t="s">
        <v>671</v>
      </c>
      <c r="G6" s="580" t="s">
        <v>672</v>
      </c>
      <c r="H6" s="580" t="s">
        <v>673</v>
      </c>
      <c r="I6" s="581"/>
      <c r="J6" s="580" t="s">
        <v>669</v>
      </c>
      <c r="K6" s="580" t="s">
        <v>670</v>
      </c>
      <c r="L6" s="580" t="s">
        <v>671</v>
      </c>
      <c r="M6" s="580" t="s">
        <v>672</v>
      </c>
      <c r="N6" s="582" t="s">
        <v>673</v>
      </c>
      <c r="O6" s="789"/>
      <c r="P6" s="789"/>
      <c r="Q6" s="789"/>
      <c r="R6" s="789"/>
      <c r="S6" s="789"/>
    </row>
    <row r="7" spans="1:19">
      <c r="A7" s="572">
        <v>1</v>
      </c>
      <c r="B7" s="575" t="s">
        <v>724</v>
      </c>
      <c r="C7" s="668">
        <v>784401.55959999992</v>
      </c>
      <c r="D7" s="668">
        <v>784401.55959999992</v>
      </c>
      <c r="E7" s="668">
        <v>0</v>
      </c>
      <c r="F7" s="668">
        <v>0</v>
      </c>
      <c r="G7" s="668">
        <v>0</v>
      </c>
      <c r="H7" s="668">
        <v>0</v>
      </c>
      <c r="I7" s="668">
        <v>15688</v>
      </c>
      <c r="J7" s="668">
        <v>15688</v>
      </c>
      <c r="K7" s="668">
        <v>0</v>
      </c>
      <c r="L7" s="668">
        <v>0</v>
      </c>
      <c r="M7" s="668">
        <v>0</v>
      </c>
      <c r="N7" s="668">
        <v>0</v>
      </c>
      <c r="O7" s="668">
        <v>36</v>
      </c>
      <c r="P7" s="669">
        <v>0.15</v>
      </c>
      <c r="Q7" s="669">
        <v>0.16070000000000001</v>
      </c>
      <c r="R7" s="669">
        <v>0.12790000000000001</v>
      </c>
      <c r="S7" s="670">
        <v>40.271500000000003</v>
      </c>
    </row>
    <row r="8" spans="1:19">
      <c r="A8" s="572">
        <v>2</v>
      </c>
      <c r="B8" s="576" t="s">
        <v>723</v>
      </c>
      <c r="C8" s="668">
        <v>3903169.4937999998</v>
      </c>
      <c r="D8" s="668">
        <v>3529184.0589999999</v>
      </c>
      <c r="E8" s="668">
        <v>143038.5618</v>
      </c>
      <c r="F8" s="668">
        <v>208414.473</v>
      </c>
      <c r="G8" s="668">
        <v>13641.79</v>
      </c>
      <c r="H8" s="668">
        <v>8890.61</v>
      </c>
      <c r="I8" s="668">
        <v>163125</v>
      </c>
      <c r="J8" s="668">
        <v>70584</v>
      </c>
      <c r="K8" s="668">
        <v>14304</v>
      </c>
      <c r="L8" s="668">
        <v>62525</v>
      </c>
      <c r="M8" s="668">
        <v>6821</v>
      </c>
      <c r="N8" s="668">
        <v>8891</v>
      </c>
      <c r="O8" s="668">
        <v>177</v>
      </c>
      <c r="P8" s="669">
        <v>8.1299999999999997E-2</v>
      </c>
      <c r="Q8" s="669">
        <v>9.1499999999999998E-2</v>
      </c>
      <c r="R8" s="669">
        <v>0.1149</v>
      </c>
      <c r="S8" s="670">
        <v>31.175999999999998</v>
      </c>
    </row>
    <row r="9" spans="1:19">
      <c r="A9" s="572">
        <v>3</v>
      </c>
      <c r="B9" s="576" t="s">
        <v>722</v>
      </c>
      <c r="C9" s="668">
        <v>0</v>
      </c>
      <c r="D9" s="668">
        <v>0</v>
      </c>
      <c r="E9" s="668">
        <v>0</v>
      </c>
      <c r="F9" s="668">
        <v>0</v>
      </c>
      <c r="G9" s="668">
        <v>0</v>
      </c>
      <c r="H9" s="668">
        <v>0</v>
      </c>
      <c r="I9" s="668">
        <v>0</v>
      </c>
      <c r="J9" s="668">
        <v>0</v>
      </c>
      <c r="K9" s="668">
        <v>0</v>
      </c>
      <c r="L9" s="668">
        <v>0</v>
      </c>
      <c r="M9" s="668">
        <v>0</v>
      </c>
      <c r="N9" s="668">
        <v>0</v>
      </c>
      <c r="O9" s="668">
        <v>0</v>
      </c>
      <c r="P9" s="669">
        <v>0</v>
      </c>
      <c r="Q9" s="669">
        <v>0</v>
      </c>
      <c r="R9" s="669">
        <v>0</v>
      </c>
      <c r="S9" s="670">
        <v>0</v>
      </c>
    </row>
    <row r="10" spans="1:19">
      <c r="A10" s="572">
        <v>4</v>
      </c>
      <c r="B10" s="576" t="s">
        <v>721</v>
      </c>
      <c r="C10" s="668">
        <v>0</v>
      </c>
      <c r="D10" s="668">
        <v>0</v>
      </c>
      <c r="E10" s="668">
        <v>0</v>
      </c>
      <c r="F10" s="668">
        <v>0</v>
      </c>
      <c r="G10" s="668">
        <v>0</v>
      </c>
      <c r="H10" s="668">
        <v>0</v>
      </c>
      <c r="I10" s="668">
        <v>0</v>
      </c>
      <c r="J10" s="668">
        <v>0</v>
      </c>
      <c r="K10" s="668">
        <v>0</v>
      </c>
      <c r="L10" s="668">
        <v>0</v>
      </c>
      <c r="M10" s="668">
        <v>0</v>
      </c>
      <c r="N10" s="668">
        <v>0</v>
      </c>
      <c r="O10" s="668">
        <v>0</v>
      </c>
      <c r="P10" s="669">
        <v>0</v>
      </c>
      <c r="Q10" s="669">
        <v>0</v>
      </c>
      <c r="R10" s="669">
        <v>0</v>
      </c>
      <c r="S10" s="670">
        <v>0</v>
      </c>
    </row>
    <row r="11" spans="1:19">
      <c r="A11" s="572">
        <v>5</v>
      </c>
      <c r="B11" s="576" t="s">
        <v>720</v>
      </c>
      <c r="C11" s="668">
        <v>999458.37999999989</v>
      </c>
      <c r="D11" s="668">
        <v>945277.01</v>
      </c>
      <c r="E11" s="668">
        <v>49379.83</v>
      </c>
      <c r="F11" s="668">
        <v>4800.57</v>
      </c>
      <c r="G11" s="668">
        <v>0</v>
      </c>
      <c r="H11" s="668">
        <v>0.97</v>
      </c>
      <c r="I11" s="668">
        <v>25285</v>
      </c>
      <c r="J11" s="668">
        <v>18906</v>
      </c>
      <c r="K11" s="668">
        <v>4938</v>
      </c>
      <c r="L11" s="668">
        <v>1440</v>
      </c>
      <c r="M11" s="668">
        <v>0</v>
      </c>
      <c r="N11" s="668">
        <v>1</v>
      </c>
      <c r="O11" s="668">
        <v>267</v>
      </c>
      <c r="P11" s="669">
        <v>0.13</v>
      </c>
      <c r="Q11" s="669">
        <v>0.13370000000000001</v>
      </c>
      <c r="R11" s="669">
        <v>0.12989999999999999</v>
      </c>
      <c r="S11" s="670">
        <v>201.94829999999999</v>
      </c>
    </row>
    <row r="12" spans="1:19">
      <c r="A12" s="572">
        <v>6</v>
      </c>
      <c r="B12" s="576" t="s">
        <v>719</v>
      </c>
      <c r="C12" s="668">
        <v>0</v>
      </c>
      <c r="D12" s="668">
        <v>0</v>
      </c>
      <c r="E12" s="668">
        <v>0</v>
      </c>
      <c r="F12" s="668">
        <v>0</v>
      </c>
      <c r="G12" s="668">
        <v>0</v>
      </c>
      <c r="H12" s="668">
        <v>0</v>
      </c>
      <c r="I12" s="668">
        <v>0</v>
      </c>
      <c r="J12" s="668">
        <v>0</v>
      </c>
      <c r="K12" s="668">
        <v>0</v>
      </c>
      <c r="L12" s="668">
        <v>0</v>
      </c>
      <c r="M12" s="668">
        <v>0</v>
      </c>
      <c r="N12" s="668">
        <v>0</v>
      </c>
      <c r="O12" s="668">
        <v>0</v>
      </c>
      <c r="P12" s="669">
        <v>0</v>
      </c>
      <c r="Q12" s="669">
        <v>0</v>
      </c>
      <c r="R12" s="669">
        <v>0</v>
      </c>
      <c r="S12" s="670">
        <v>0</v>
      </c>
    </row>
    <row r="13" spans="1:19">
      <c r="A13" s="572">
        <v>7</v>
      </c>
      <c r="B13" s="576" t="s">
        <v>718</v>
      </c>
      <c r="C13" s="668">
        <v>84108864.379900008</v>
      </c>
      <c r="D13" s="668">
        <v>78512192.837900013</v>
      </c>
      <c r="E13" s="668">
        <v>3327839.9637000002</v>
      </c>
      <c r="F13" s="668">
        <v>1743691.9599000001</v>
      </c>
      <c r="G13" s="668">
        <v>525139.61840000004</v>
      </c>
      <c r="H13" s="668">
        <v>0</v>
      </c>
      <c r="I13" s="668">
        <v>2688705</v>
      </c>
      <c r="J13" s="668">
        <v>1570245</v>
      </c>
      <c r="K13" s="668">
        <v>332783</v>
      </c>
      <c r="L13" s="668">
        <v>523107</v>
      </c>
      <c r="M13" s="668">
        <v>262570</v>
      </c>
      <c r="N13" s="668">
        <v>0</v>
      </c>
      <c r="O13" s="668">
        <v>600</v>
      </c>
      <c r="P13" s="669">
        <v>7.6122789587828754E-2</v>
      </c>
      <c r="Q13" s="669">
        <v>9.4784366161156722E-2</v>
      </c>
      <c r="R13" s="669">
        <v>6.3200000000000006E-2</v>
      </c>
      <c r="S13" s="670">
        <v>109.5106</v>
      </c>
    </row>
    <row r="14" spans="1:19">
      <c r="A14" s="583">
        <v>7.1</v>
      </c>
      <c r="B14" s="577" t="s">
        <v>727</v>
      </c>
      <c r="C14" s="668">
        <v>75309202.914800018</v>
      </c>
      <c r="D14" s="668">
        <v>69935899.360700011</v>
      </c>
      <c r="E14" s="668">
        <v>3196881.0243000002</v>
      </c>
      <c r="F14" s="668">
        <v>1651282.9114000001</v>
      </c>
      <c r="G14" s="668">
        <v>525139.61840000004</v>
      </c>
      <c r="H14" s="668">
        <v>0</v>
      </c>
      <c r="I14" s="668">
        <v>2476361</v>
      </c>
      <c r="J14" s="668">
        <v>1398719</v>
      </c>
      <c r="K14" s="668">
        <v>319688</v>
      </c>
      <c r="L14" s="668">
        <v>495384</v>
      </c>
      <c r="M14" s="668">
        <v>262570</v>
      </c>
      <c r="N14" s="668">
        <v>0</v>
      </c>
      <c r="O14" s="668">
        <v>523</v>
      </c>
      <c r="P14" s="669">
        <v>7.1062975576678927E-2</v>
      </c>
      <c r="Q14" s="669">
        <v>9.0178508245784939E-2</v>
      </c>
      <c r="R14" s="669">
        <v>6.2899999999999998E-2</v>
      </c>
      <c r="S14" s="670">
        <v>107.2602</v>
      </c>
    </row>
    <row r="15" spans="1:19">
      <c r="A15" s="583">
        <v>7.2</v>
      </c>
      <c r="B15" s="577" t="s">
        <v>729</v>
      </c>
      <c r="C15" s="668">
        <v>5425515.5815000003</v>
      </c>
      <c r="D15" s="668">
        <v>5384771.5315000005</v>
      </c>
      <c r="E15" s="668">
        <v>40744.050000000003</v>
      </c>
      <c r="F15" s="668">
        <v>0</v>
      </c>
      <c r="G15" s="668">
        <v>0</v>
      </c>
      <c r="H15" s="668">
        <v>0</v>
      </c>
      <c r="I15" s="668">
        <v>111770</v>
      </c>
      <c r="J15" s="668">
        <v>107696</v>
      </c>
      <c r="K15" s="668">
        <v>4074</v>
      </c>
      <c r="L15" s="668">
        <v>0</v>
      </c>
      <c r="M15" s="668">
        <v>0</v>
      </c>
      <c r="N15" s="668">
        <v>0</v>
      </c>
      <c r="O15" s="668">
        <v>47</v>
      </c>
      <c r="P15" s="669">
        <v>0.14099999999999999</v>
      </c>
      <c r="Q15" s="669">
        <v>0.15390899999999999</v>
      </c>
      <c r="R15" s="669">
        <v>6.9000000000000006E-2</v>
      </c>
      <c r="S15" s="670">
        <v>145.97030000000001</v>
      </c>
    </row>
    <row r="16" spans="1:19">
      <c r="A16" s="583">
        <v>7.3</v>
      </c>
      <c r="B16" s="577" t="s">
        <v>726</v>
      </c>
      <c r="C16" s="668">
        <v>3374145.8836000003</v>
      </c>
      <c r="D16" s="668">
        <v>3191521.9457</v>
      </c>
      <c r="E16" s="668">
        <v>90214.8894</v>
      </c>
      <c r="F16" s="668">
        <v>92409.048500000004</v>
      </c>
      <c r="G16" s="668">
        <v>0</v>
      </c>
      <c r="H16" s="668">
        <v>0</v>
      </c>
      <c r="I16" s="668">
        <v>100574</v>
      </c>
      <c r="J16" s="668">
        <v>63830</v>
      </c>
      <c r="K16" s="668">
        <v>9021</v>
      </c>
      <c r="L16" s="668">
        <v>27723</v>
      </c>
      <c r="M16" s="668">
        <v>0</v>
      </c>
      <c r="N16" s="668">
        <v>0</v>
      </c>
      <c r="O16" s="668">
        <v>30</v>
      </c>
      <c r="P16" s="669">
        <v>6.0000000000000005E-2</v>
      </c>
      <c r="Q16" s="669">
        <v>7.9916000000000001E-2</v>
      </c>
      <c r="R16" s="669">
        <v>5.8599999999999999E-2</v>
      </c>
      <c r="S16" s="670">
        <v>0</v>
      </c>
    </row>
    <row r="17" spans="1:19">
      <c r="A17" s="572">
        <v>8</v>
      </c>
      <c r="B17" s="576" t="s">
        <v>725</v>
      </c>
      <c r="C17" s="668">
        <v>0</v>
      </c>
      <c r="D17" s="668">
        <v>0</v>
      </c>
      <c r="E17" s="668">
        <v>0</v>
      </c>
      <c r="F17" s="668">
        <v>0</v>
      </c>
      <c r="G17" s="668">
        <v>0</v>
      </c>
      <c r="H17" s="668">
        <v>0</v>
      </c>
      <c r="I17" s="668">
        <v>0</v>
      </c>
      <c r="J17" s="668">
        <v>0</v>
      </c>
      <c r="K17" s="668">
        <v>0</v>
      </c>
      <c r="L17" s="668">
        <v>0</v>
      </c>
      <c r="M17" s="668">
        <v>0</v>
      </c>
      <c r="N17" s="668">
        <v>0</v>
      </c>
      <c r="O17" s="668">
        <v>0</v>
      </c>
      <c r="P17" s="669">
        <v>0</v>
      </c>
      <c r="Q17" s="669">
        <v>0</v>
      </c>
      <c r="R17" s="669">
        <v>0</v>
      </c>
      <c r="S17" s="670">
        <v>0</v>
      </c>
    </row>
    <row r="18" spans="1:19">
      <c r="A18" s="573">
        <v>9</v>
      </c>
      <c r="B18" s="578" t="s">
        <v>717</v>
      </c>
      <c r="C18" s="671">
        <v>0</v>
      </c>
      <c r="D18" s="671">
        <v>0</v>
      </c>
      <c r="E18" s="671">
        <v>0</v>
      </c>
      <c r="F18" s="671">
        <v>0</v>
      </c>
      <c r="G18" s="671">
        <v>0</v>
      </c>
      <c r="H18" s="671">
        <v>0</v>
      </c>
      <c r="I18" s="671">
        <v>0</v>
      </c>
      <c r="J18" s="671">
        <v>0</v>
      </c>
      <c r="K18" s="671">
        <v>0</v>
      </c>
      <c r="L18" s="671">
        <v>0</v>
      </c>
      <c r="M18" s="671">
        <v>0</v>
      </c>
      <c r="N18" s="671">
        <v>0</v>
      </c>
      <c r="O18" s="671">
        <v>0</v>
      </c>
      <c r="P18" s="672">
        <v>0</v>
      </c>
      <c r="Q18" s="672">
        <v>0</v>
      </c>
      <c r="R18" s="672">
        <v>0</v>
      </c>
      <c r="S18" s="673">
        <v>0</v>
      </c>
    </row>
    <row r="19" spans="1:19">
      <c r="A19" s="574">
        <v>10</v>
      </c>
      <c r="B19" s="579" t="s">
        <v>728</v>
      </c>
      <c r="C19" s="668">
        <v>89795893.813300014</v>
      </c>
      <c r="D19" s="668">
        <v>83771055.466500014</v>
      </c>
      <c r="E19" s="668">
        <v>3520258.3555000001</v>
      </c>
      <c r="F19" s="668">
        <v>1956907.0029000002</v>
      </c>
      <c r="G19" s="668">
        <v>538781.40840000007</v>
      </c>
      <c r="H19" s="668">
        <v>8891.58</v>
      </c>
      <c r="I19" s="668">
        <v>2892803</v>
      </c>
      <c r="J19" s="668">
        <v>1675423</v>
      </c>
      <c r="K19" s="668">
        <v>352025</v>
      </c>
      <c r="L19" s="668">
        <v>587072</v>
      </c>
      <c r="M19" s="668">
        <v>269391</v>
      </c>
      <c r="N19" s="668">
        <v>8892</v>
      </c>
      <c r="O19" s="668">
        <v>1080</v>
      </c>
      <c r="P19" s="669">
        <v>7.959063345607971E-2</v>
      </c>
      <c r="Q19" s="669">
        <v>9.7877087714970307E-2</v>
      </c>
      <c r="R19" s="669">
        <v>6.6699999999999995E-2</v>
      </c>
      <c r="S19" s="670">
        <v>131.5257</v>
      </c>
    </row>
    <row r="20" spans="1:19" ht="25.5">
      <c r="A20" s="583">
        <v>10.1</v>
      </c>
      <c r="B20" s="577" t="s">
        <v>733</v>
      </c>
      <c r="C20" s="668">
        <v>0</v>
      </c>
      <c r="D20" s="668">
        <v>0</v>
      </c>
      <c r="E20" s="668">
        <v>0</v>
      </c>
      <c r="F20" s="668">
        <v>0</v>
      </c>
      <c r="G20" s="668">
        <v>0</v>
      </c>
      <c r="H20" s="668">
        <v>0</v>
      </c>
      <c r="I20" s="668">
        <v>0</v>
      </c>
      <c r="J20" s="668">
        <v>0</v>
      </c>
      <c r="K20" s="668">
        <v>0</v>
      </c>
      <c r="L20" s="668">
        <v>0</v>
      </c>
      <c r="M20" s="668">
        <v>0</v>
      </c>
      <c r="N20" s="668">
        <v>0</v>
      </c>
      <c r="O20" s="668">
        <v>0</v>
      </c>
      <c r="P20" s="669">
        <v>0</v>
      </c>
      <c r="Q20" s="669">
        <v>0</v>
      </c>
      <c r="R20" s="669">
        <v>0</v>
      </c>
      <c r="S20" s="670">
        <v>0</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3"/>
  <sheetViews>
    <sheetView zoomScale="85" zoomScaleNormal="85" workbookViewId="0">
      <pane xSplit="1" ySplit="5" topLeftCell="B6" activePane="bottomRight" state="frozen"/>
      <selection activeCell="C8" sqref="C8:C48"/>
      <selection pane="topRight" activeCell="C8" sqref="C8:C48"/>
      <selection pane="bottomLeft" activeCell="C8" sqref="C8:C48"/>
      <selection pane="bottomRight" activeCell="C8" sqref="C8:C48"/>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JSC ProCredit Bank</v>
      </c>
    </row>
    <row r="2" spans="1:8">
      <c r="A2" s="2" t="s">
        <v>31</v>
      </c>
      <c r="B2" s="464">
        <f>'1. key ratios '!B2</f>
        <v>44926</v>
      </c>
    </row>
    <row r="3" spans="1:8">
      <c r="A3" s="2"/>
    </row>
    <row r="4" spans="1:8" ht="15" thickBot="1">
      <c r="A4" s="23" t="s">
        <v>32</v>
      </c>
      <c r="B4" s="24" t="s">
        <v>33</v>
      </c>
      <c r="C4" s="23"/>
      <c r="D4" s="25"/>
      <c r="E4" s="25"/>
      <c r="F4" s="26"/>
      <c r="G4" s="26"/>
      <c r="H4" s="27" t="s">
        <v>73</v>
      </c>
    </row>
    <row r="5" spans="1:8">
      <c r="A5" s="28"/>
      <c r="B5" s="29"/>
      <c r="C5" s="684" t="s">
        <v>68</v>
      </c>
      <c r="D5" s="685"/>
      <c r="E5" s="686"/>
      <c r="F5" s="684" t="s">
        <v>72</v>
      </c>
      <c r="G5" s="685"/>
      <c r="H5" s="687"/>
    </row>
    <row r="6" spans="1:8">
      <c r="A6" s="30" t="s">
        <v>6</v>
      </c>
      <c r="B6" s="31" t="s">
        <v>34</v>
      </c>
      <c r="C6" s="32" t="s">
        <v>69</v>
      </c>
      <c r="D6" s="32" t="s">
        <v>70</v>
      </c>
      <c r="E6" s="32" t="s">
        <v>71</v>
      </c>
      <c r="F6" s="32" t="s">
        <v>69</v>
      </c>
      <c r="G6" s="32" t="s">
        <v>70</v>
      </c>
      <c r="H6" s="33" t="s">
        <v>71</v>
      </c>
    </row>
    <row r="7" spans="1:8">
      <c r="A7" s="30">
        <v>1</v>
      </c>
      <c r="B7" s="34" t="s">
        <v>35</v>
      </c>
      <c r="C7" s="35">
        <v>13617685.91</v>
      </c>
      <c r="D7" s="35">
        <v>24004854.420000002</v>
      </c>
      <c r="E7" s="36">
        <v>37622540.329999998</v>
      </c>
      <c r="F7" s="37">
        <v>17238354.489999998</v>
      </c>
      <c r="G7" s="38">
        <v>24652529.98</v>
      </c>
      <c r="H7" s="39">
        <v>41890884.469999999</v>
      </c>
    </row>
    <row r="8" spans="1:8">
      <c r="A8" s="30">
        <v>2</v>
      </c>
      <c r="B8" s="34" t="s">
        <v>36</v>
      </c>
      <c r="C8" s="35">
        <v>66242727.049999997</v>
      </c>
      <c r="D8" s="35">
        <v>199982860.55999997</v>
      </c>
      <c r="E8" s="36">
        <v>266225587.60999995</v>
      </c>
      <c r="F8" s="37">
        <v>25083904.23</v>
      </c>
      <c r="G8" s="38">
        <v>215491571.44</v>
      </c>
      <c r="H8" s="39">
        <v>240575475.66999999</v>
      </c>
    </row>
    <row r="9" spans="1:8">
      <c r="A9" s="30">
        <v>3</v>
      </c>
      <c r="B9" s="34" t="s">
        <v>37</v>
      </c>
      <c r="C9" s="35">
        <v>35300069.719999999</v>
      </c>
      <c r="D9" s="35">
        <v>109198697.43000001</v>
      </c>
      <c r="E9" s="36">
        <v>144498767.15000001</v>
      </c>
      <c r="F9" s="37">
        <v>15167894.58</v>
      </c>
      <c r="G9" s="38">
        <v>118260716.94</v>
      </c>
      <c r="H9" s="39">
        <v>133428611.52</v>
      </c>
    </row>
    <row r="10" spans="1:8">
      <c r="A10" s="30">
        <v>4</v>
      </c>
      <c r="B10" s="34" t="s">
        <v>38</v>
      </c>
      <c r="C10" s="35">
        <v>0</v>
      </c>
      <c r="D10" s="35">
        <v>0</v>
      </c>
      <c r="E10" s="36">
        <v>0</v>
      </c>
      <c r="F10" s="37">
        <v>0</v>
      </c>
      <c r="G10" s="38">
        <v>0</v>
      </c>
      <c r="H10" s="39">
        <v>0</v>
      </c>
    </row>
    <row r="11" spans="1:8">
      <c r="A11" s="30">
        <v>5</v>
      </c>
      <c r="B11" s="34" t="s">
        <v>39</v>
      </c>
      <c r="C11" s="35">
        <v>82467907.409999996</v>
      </c>
      <c r="D11" s="35">
        <v>0</v>
      </c>
      <c r="E11" s="36">
        <v>82467907.409999996</v>
      </c>
      <c r="F11" s="37">
        <v>41663131.100000001</v>
      </c>
      <c r="G11" s="38">
        <v>0</v>
      </c>
      <c r="H11" s="39">
        <v>41663131.100000001</v>
      </c>
    </row>
    <row r="12" spans="1:8">
      <c r="A12" s="30">
        <v>6.1</v>
      </c>
      <c r="B12" s="40" t="s">
        <v>40</v>
      </c>
      <c r="C12" s="35">
        <v>349538201.72999996</v>
      </c>
      <c r="D12" s="35">
        <v>801176185.09000003</v>
      </c>
      <c r="E12" s="36">
        <v>1150714386.8199999</v>
      </c>
      <c r="F12" s="37">
        <v>381058733.86000001</v>
      </c>
      <c r="G12" s="38">
        <v>973100429.18000007</v>
      </c>
      <c r="H12" s="39">
        <v>1354159163.04</v>
      </c>
    </row>
    <row r="13" spans="1:8">
      <c r="A13" s="30">
        <v>6.2</v>
      </c>
      <c r="B13" s="40" t="s">
        <v>41</v>
      </c>
      <c r="C13" s="35">
        <v>-10287295.51</v>
      </c>
      <c r="D13" s="35">
        <v>-29570112.829999998</v>
      </c>
      <c r="E13" s="36">
        <v>-39857408.339999996</v>
      </c>
      <c r="F13" s="37">
        <v>-10542043.93</v>
      </c>
      <c r="G13" s="38">
        <v>-34838875.090000004</v>
      </c>
      <c r="H13" s="39">
        <v>-45380919.020000003</v>
      </c>
    </row>
    <row r="14" spans="1:8">
      <c r="A14" s="30">
        <v>6</v>
      </c>
      <c r="B14" s="34" t="s">
        <v>42</v>
      </c>
      <c r="C14" s="36">
        <v>339250906.21999997</v>
      </c>
      <c r="D14" s="36">
        <v>771606072.25999999</v>
      </c>
      <c r="E14" s="36">
        <v>1110856978.48</v>
      </c>
      <c r="F14" s="36">
        <v>370516689.93000001</v>
      </c>
      <c r="G14" s="36">
        <v>938261554.09000003</v>
      </c>
      <c r="H14" s="39">
        <v>1308778244.02</v>
      </c>
    </row>
    <row r="15" spans="1:8">
      <c r="A15" s="30">
        <v>7</v>
      </c>
      <c r="B15" s="34" t="s">
        <v>43</v>
      </c>
      <c r="C15" s="35">
        <v>2802283.73</v>
      </c>
      <c r="D15" s="35">
        <v>2484319.67</v>
      </c>
      <c r="E15" s="36">
        <v>5286603.4000000004</v>
      </c>
      <c r="F15" s="37">
        <v>3857765.4700000007</v>
      </c>
      <c r="G15" s="38">
        <v>3384883.6399999997</v>
      </c>
      <c r="H15" s="39">
        <v>7242649.1100000003</v>
      </c>
    </row>
    <row r="16" spans="1:8">
      <c r="A16" s="30">
        <v>8</v>
      </c>
      <c r="B16" s="34" t="s">
        <v>198</v>
      </c>
      <c r="C16" s="35">
        <v>161369.97</v>
      </c>
      <c r="D16" s="35" t="s">
        <v>760</v>
      </c>
      <c r="E16" s="36">
        <v>161369.97</v>
      </c>
      <c r="F16" s="37">
        <v>95752</v>
      </c>
      <c r="G16" s="38" t="s">
        <v>760</v>
      </c>
      <c r="H16" s="39">
        <v>95752</v>
      </c>
    </row>
    <row r="17" spans="1:8">
      <c r="A17" s="30">
        <v>9</v>
      </c>
      <c r="B17" s="34" t="s">
        <v>44</v>
      </c>
      <c r="C17" s="35">
        <v>6298572.1799999997</v>
      </c>
      <c r="D17" s="35">
        <v>47592.6</v>
      </c>
      <c r="E17" s="36">
        <v>6346164.7799999993</v>
      </c>
      <c r="F17" s="37">
        <v>6298572.1799999997</v>
      </c>
      <c r="G17" s="38">
        <v>57816</v>
      </c>
      <c r="H17" s="39">
        <v>6356388.1799999997</v>
      </c>
    </row>
    <row r="18" spans="1:8">
      <c r="A18" s="30">
        <v>10</v>
      </c>
      <c r="B18" s="34" t="s">
        <v>45</v>
      </c>
      <c r="C18" s="35">
        <v>47441125.25</v>
      </c>
      <c r="D18" s="35" t="s">
        <v>760</v>
      </c>
      <c r="E18" s="36">
        <v>47441125.25</v>
      </c>
      <c r="F18" s="37">
        <v>52400649.32</v>
      </c>
      <c r="G18" s="38" t="s">
        <v>760</v>
      </c>
      <c r="H18" s="39">
        <v>52400649.32</v>
      </c>
    </row>
    <row r="19" spans="1:8">
      <c r="A19" s="30">
        <v>11</v>
      </c>
      <c r="B19" s="34" t="s">
        <v>46</v>
      </c>
      <c r="C19" s="35">
        <v>14660233.309999999</v>
      </c>
      <c r="D19" s="35">
        <v>11193630.898200002</v>
      </c>
      <c r="E19" s="36">
        <v>25853864.2082</v>
      </c>
      <c r="F19" s="37">
        <v>10369994.530099999</v>
      </c>
      <c r="G19" s="38">
        <v>9034614.3900000006</v>
      </c>
      <c r="H19" s="39">
        <v>19404608.9201</v>
      </c>
    </row>
    <row r="20" spans="1:8">
      <c r="A20" s="30">
        <v>12</v>
      </c>
      <c r="B20" s="42" t="s">
        <v>47</v>
      </c>
      <c r="C20" s="36">
        <v>608242880.74999988</v>
      </c>
      <c r="D20" s="36">
        <v>1118518027.8382001</v>
      </c>
      <c r="E20" s="36">
        <v>1726760908.5882001</v>
      </c>
      <c r="F20" s="36">
        <v>542692707.83010006</v>
      </c>
      <c r="G20" s="36">
        <v>1309143686.4800003</v>
      </c>
      <c r="H20" s="39">
        <v>1851836394.3101003</v>
      </c>
    </row>
    <row r="21" spans="1:8">
      <c r="A21" s="30"/>
      <c r="B21" s="31" t="s">
        <v>48</v>
      </c>
      <c r="C21" s="43"/>
      <c r="D21" s="43"/>
      <c r="E21" s="43">
        <v>0</v>
      </c>
      <c r="F21" s="44"/>
      <c r="G21" s="45"/>
      <c r="H21" s="46">
        <v>0</v>
      </c>
    </row>
    <row r="22" spans="1:8">
      <c r="A22" s="30">
        <v>13</v>
      </c>
      <c r="B22" s="34" t="s">
        <v>49</v>
      </c>
      <c r="C22" s="35">
        <v>0</v>
      </c>
      <c r="D22" s="35">
        <v>0</v>
      </c>
      <c r="E22" s="36">
        <v>0</v>
      </c>
      <c r="F22" s="37">
        <v>0</v>
      </c>
      <c r="G22" s="38">
        <v>0</v>
      </c>
      <c r="H22" s="39">
        <v>0</v>
      </c>
    </row>
    <row r="23" spans="1:8">
      <c r="A23" s="30">
        <v>14</v>
      </c>
      <c r="B23" s="34" t="s">
        <v>50</v>
      </c>
      <c r="C23" s="35">
        <v>107152964.13</v>
      </c>
      <c r="D23" s="35">
        <v>154226655.88999999</v>
      </c>
      <c r="E23" s="36">
        <v>261379620.01999998</v>
      </c>
      <c r="F23" s="37">
        <v>107233648.22</v>
      </c>
      <c r="G23" s="38">
        <v>182014680.94999999</v>
      </c>
      <c r="H23" s="39">
        <v>289248329.16999996</v>
      </c>
    </row>
    <row r="24" spans="1:8">
      <c r="A24" s="30">
        <v>15</v>
      </c>
      <c r="B24" s="34" t="s">
        <v>51</v>
      </c>
      <c r="C24" s="35">
        <v>96117665.639999986</v>
      </c>
      <c r="D24" s="35">
        <v>317641028.35000002</v>
      </c>
      <c r="E24" s="36">
        <v>413758693.99000001</v>
      </c>
      <c r="F24" s="37">
        <v>64558249.490000002</v>
      </c>
      <c r="G24" s="38">
        <v>306444357.06999999</v>
      </c>
      <c r="H24" s="39">
        <v>371002606.56</v>
      </c>
    </row>
    <row r="25" spans="1:8">
      <c r="A25" s="30">
        <v>16</v>
      </c>
      <c r="B25" s="34" t="s">
        <v>52</v>
      </c>
      <c r="C25" s="35">
        <v>63142281.450000003</v>
      </c>
      <c r="D25" s="35">
        <v>234300112.32999998</v>
      </c>
      <c r="E25" s="36">
        <v>297442393.77999997</v>
      </c>
      <c r="F25" s="37">
        <v>46350614.07</v>
      </c>
      <c r="G25" s="38">
        <v>310192244.91999996</v>
      </c>
      <c r="H25" s="39">
        <v>356542858.98999995</v>
      </c>
    </row>
    <row r="26" spans="1:8">
      <c r="A26" s="30">
        <v>17</v>
      </c>
      <c r="B26" s="34" t="s">
        <v>53</v>
      </c>
      <c r="C26" s="43"/>
      <c r="D26" s="43"/>
      <c r="E26" s="36">
        <v>0</v>
      </c>
      <c r="F26" s="44"/>
      <c r="G26" s="45"/>
      <c r="H26" s="39">
        <v>0</v>
      </c>
    </row>
    <row r="27" spans="1:8">
      <c r="A27" s="30">
        <v>18</v>
      </c>
      <c r="B27" s="34" t="s">
        <v>54</v>
      </c>
      <c r="C27" s="35">
        <v>26180459.5</v>
      </c>
      <c r="D27" s="35">
        <v>394722211.08069998</v>
      </c>
      <c r="E27" s="36">
        <v>420902670.58069998</v>
      </c>
      <c r="F27" s="37">
        <v>44304219</v>
      </c>
      <c r="G27" s="38">
        <v>477808625.29539067</v>
      </c>
      <c r="H27" s="39">
        <v>522112844.29539067</v>
      </c>
    </row>
    <row r="28" spans="1:8">
      <c r="A28" s="30">
        <v>19</v>
      </c>
      <c r="B28" s="34" t="s">
        <v>55</v>
      </c>
      <c r="C28" s="35">
        <v>1839665.6099999999</v>
      </c>
      <c r="D28" s="35">
        <v>7316967.5199999996</v>
      </c>
      <c r="E28" s="36">
        <v>9156633.129999999</v>
      </c>
      <c r="F28" s="37">
        <v>704021.94000000006</v>
      </c>
      <c r="G28" s="38">
        <v>7544823.4499999993</v>
      </c>
      <c r="H28" s="39">
        <v>8248845.3899999997</v>
      </c>
    </row>
    <row r="29" spans="1:8">
      <c r="A29" s="30">
        <v>20</v>
      </c>
      <c r="B29" s="34" t="s">
        <v>56</v>
      </c>
      <c r="C29" s="35">
        <v>23293276.219999999</v>
      </c>
      <c r="D29" s="35">
        <v>4894636.01</v>
      </c>
      <c r="E29" s="36">
        <v>28187912.229999997</v>
      </c>
      <c r="F29" s="37">
        <v>18695608.030000005</v>
      </c>
      <c r="G29" s="38">
        <v>10707721.68</v>
      </c>
      <c r="H29" s="39">
        <v>29403329.710000005</v>
      </c>
    </row>
    <row r="30" spans="1:8">
      <c r="A30" s="30">
        <v>21</v>
      </c>
      <c r="B30" s="34" t="s">
        <v>57</v>
      </c>
      <c r="C30" s="35">
        <v>0</v>
      </c>
      <c r="D30" s="35">
        <v>14422000</v>
      </c>
      <c r="E30" s="36">
        <v>14422000</v>
      </c>
      <c r="F30" s="37">
        <v>0</v>
      </c>
      <c r="G30" s="38">
        <v>25264000</v>
      </c>
      <c r="H30" s="39">
        <v>25264000</v>
      </c>
    </row>
    <row r="31" spans="1:8">
      <c r="A31" s="30">
        <v>22</v>
      </c>
      <c r="B31" s="42" t="s">
        <v>58</v>
      </c>
      <c r="C31" s="36">
        <v>317726312.54999995</v>
      </c>
      <c r="D31" s="36">
        <v>1127523611.1806998</v>
      </c>
      <c r="E31" s="36">
        <v>1445249923.7306998</v>
      </c>
      <c r="F31" s="36">
        <v>281846360.75</v>
      </c>
      <c r="G31" s="36">
        <v>1319976453.3653908</v>
      </c>
      <c r="H31" s="39">
        <v>1601822814.1153908</v>
      </c>
    </row>
    <row r="32" spans="1:8">
      <c r="A32" s="30"/>
      <c r="B32" s="31" t="s">
        <v>59</v>
      </c>
      <c r="C32" s="43"/>
      <c r="D32" s="43"/>
      <c r="E32" s="35">
        <v>0</v>
      </c>
      <c r="F32" s="44"/>
      <c r="G32" s="45"/>
      <c r="H32" s="46">
        <v>0</v>
      </c>
    </row>
    <row r="33" spans="1:8">
      <c r="A33" s="30">
        <v>23</v>
      </c>
      <c r="B33" s="34" t="s">
        <v>60</v>
      </c>
      <c r="C33" s="35">
        <v>112482804.98999999</v>
      </c>
      <c r="D33" s="43" t="s">
        <v>760</v>
      </c>
      <c r="E33" s="36">
        <v>112482804.98999999</v>
      </c>
      <c r="F33" s="37">
        <v>112482804.98999999</v>
      </c>
      <c r="G33" s="45" t="s">
        <v>760</v>
      </c>
      <c r="H33" s="39">
        <v>112482804.98999999</v>
      </c>
    </row>
    <row r="34" spans="1:8">
      <c r="A34" s="30">
        <v>24</v>
      </c>
      <c r="B34" s="34" t="s">
        <v>61</v>
      </c>
      <c r="C34" s="35">
        <v>0</v>
      </c>
      <c r="D34" s="43" t="s">
        <v>760</v>
      </c>
      <c r="E34" s="36">
        <v>0</v>
      </c>
      <c r="F34" s="37">
        <v>0</v>
      </c>
      <c r="G34" s="45" t="s">
        <v>760</v>
      </c>
      <c r="H34" s="39">
        <v>0</v>
      </c>
    </row>
    <row r="35" spans="1:8">
      <c r="A35" s="30">
        <v>25</v>
      </c>
      <c r="B35" s="41" t="s">
        <v>62</v>
      </c>
      <c r="C35" s="35">
        <v>0</v>
      </c>
      <c r="D35" s="43" t="s">
        <v>760</v>
      </c>
      <c r="E35" s="36">
        <v>0</v>
      </c>
      <c r="F35" s="37">
        <v>0</v>
      </c>
      <c r="G35" s="45" t="s">
        <v>760</v>
      </c>
      <c r="H35" s="39">
        <v>0</v>
      </c>
    </row>
    <row r="36" spans="1:8">
      <c r="A36" s="30">
        <v>26</v>
      </c>
      <c r="B36" s="34" t="s">
        <v>63</v>
      </c>
      <c r="C36" s="35">
        <v>72117569.840000004</v>
      </c>
      <c r="D36" s="43" t="s">
        <v>760</v>
      </c>
      <c r="E36" s="36">
        <v>72117569.840000004</v>
      </c>
      <c r="F36" s="37">
        <v>72117569.840000004</v>
      </c>
      <c r="G36" s="45" t="s">
        <v>760</v>
      </c>
      <c r="H36" s="39">
        <v>72117569.840000004</v>
      </c>
    </row>
    <row r="37" spans="1:8">
      <c r="A37" s="30">
        <v>27</v>
      </c>
      <c r="B37" s="34" t="s">
        <v>64</v>
      </c>
      <c r="C37" s="35">
        <v>0</v>
      </c>
      <c r="D37" s="43" t="s">
        <v>760</v>
      </c>
      <c r="E37" s="36">
        <v>0</v>
      </c>
      <c r="F37" s="37">
        <v>0</v>
      </c>
      <c r="G37" s="45" t="s">
        <v>760</v>
      </c>
      <c r="H37" s="39">
        <v>0</v>
      </c>
    </row>
    <row r="38" spans="1:8">
      <c r="A38" s="30">
        <v>28</v>
      </c>
      <c r="B38" s="34" t="s">
        <v>65</v>
      </c>
      <c r="C38" s="35">
        <v>96910609.999699995</v>
      </c>
      <c r="D38" s="43" t="s">
        <v>760</v>
      </c>
      <c r="E38" s="36">
        <v>96910609.999699995</v>
      </c>
      <c r="F38" s="37">
        <v>65413205.385000005</v>
      </c>
      <c r="G38" s="45" t="s">
        <v>760</v>
      </c>
      <c r="H38" s="39">
        <v>65413205.385000005</v>
      </c>
    </row>
    <row r="39" spans="1:8">
      <c r="A39" s="30">
        <v>29</v>
      </c>
      <c r="B39" s="34" t="s">
        <v>66</v>
      </c>
      <c r="C39" s="35">
        <v>0</v>
      </c>
      <c r="D39" s="43" t="s">
        <v>760</v>
      </c>
      <c r="E39" s="36">
        <v>0</v>
      </c>
      <c r="F39" s="37">
        <v>0</v>
      </c>
      <c r="G39" s="45" t="s">
        <v>760</v>
      </c>
      <c r="H39" s="39">
        <v>0</v>
      </c>
    </row>
    <row r="40" spans="1:8">
      <c r="A40" s="30">
        <v>30</v>
      </c>
      <c r="B40" s="293" t="s">
        <v>265</v>
      </c>
      <c r="C40" s="35">
        <v>281510984.82969999</v>
      </c>
      <c r="D40" s="43" t="s">
        <v>760</v>
      </c>
      <c r="E40" s="36">
        <v>281510984.82969999</v>
      </c>
      <c r="F40" s="37">
        <v>250013580.21499997</v>
      </c>
      <c r="G40" s="45" t="s">
        <v>760</v>
      </c>
      <c r="H40" s="39">
        <v>250013580.21499997</v>
      </c>
    </row>
    <row r="41" spans="1:8" ht="15" thickBot="1">
      <c r="A41" s="47">
        <v>31</v>
      </c>
      <c r="B41" s="48" t="s">
        <v>67</v>
      </c>
      <c r="C41" s="49">
        <v>599237297.37969995</v>
      </c>
      <c r="D41" s="49">
        <v>1127523611.1806998</v>
      </c>
      <c r="E41" s="49">
        <v>1726760908.5603998</v>
      </c>
      <c r="F41" s="49">
        <v>531859940.96499997</v>
      </c>
      <c r="G41" s="49">
        <v>1319976453.3653908</v>
      </c>
      <c r="H41" s="50">
        <v>1851836394.3303907</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67"/>
  <sheetViews>
    <sheetView zoomScale="85" zoomScaleNormal="85" workbookViewId="0">
      <pane xSplit="1" ySplit="6" topLeftCell="B26" activePane="bottomRight" state="frozen"/>
      <selection activeCell="C8" sqref="C8:C48"/>
      <selection pane="topRight" activeCell="C8" sqref="C8:C48"/>
      <selection pane="bottomLeft" activeCell="C8" sqref="C8:C48"/>
      <selection pane="bottomRight" activeCell="C8" sqref="C8:C48"/>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JSC ProCredit Bank</v>
      </c>
      <c r="C1" s="3"/>
    </row>
    <row r="2" spans="1:8">
      <c r="A2" s="2" t="s">
        <v>31</v>
      </c>
      <c r="B2" s="3"/>
      <c r="C2" s="463">
        <f>'2. RC'!B2</f>
        <v>44926</v>
      </c>
      <c r="D2" s="7"/>
      <c r="E2" s="7"/>
      <c r="F2" s="7"/>
      <c r="G2" s="7"/>
      <c r="H2" s="7"/>
    </row>
    <row r="3" spans="1:8">
      <c r="A3" s="2"/>
      <c r="B3" s="3"/>
      <c r="C3" s="6"/>
      <c r="D3" s="7"/>
      <c r="E3" s="7"/>
      <c r="F3" s="7"/>
      <c r="G3" s="7"/>
      <c r="H3" s="7"/>
    </row>
    <row r="4" spans="1:8" ht="13.5" thickBot="1">
      <c r="A4" s="53" t="s">
        <v>194</v>
      </c>
      <c r="B4" s="245" t="s">
        <v>22</v>
      </c>
      <c r="C4" s="23"/>
      <c r="D4" s="25"/>
      <c r="E4" s="25"/>
      <c r="F4" s="26"/>
      <c r="G4" s="26"/>
      <c r="H4" s="54" t="s">
        <v>73</v>
      </c>
    </row>
    <row r="5" spans="1:8">
      <c r="A5" s="55" t="s">
        <v>6</v>
      </c>
      <c r="B5" s="56"/>
      <c r="C5" s="684" t="s">
        <v>68</v>
      </c>
      <c r="D5" s="685"/>
      <c r="E5" s="686"/>
      <c r="F5" s="684" t="s">
        <v>72</v>
      </c>
      <c r="G5" s="685"/>
      <c r="H5" s="687"/>
    </row>
    <row r="6" spans="1:8">
      <c r="A6" s="57" t="s">
        <v>6</v>
      </c>
      <c r="B6" s="58"/>
      <c r="C6" s="59" t="s">
        <v>69</v>
      </c>
      <c r="D6" s="59" t="s">
        <v>70</v>
      </c>
      <c r="E6" s="59" t="s">
        <v>71</v>
      </c>
      <c r="F6" s="59" t="s">
        <v>69</v>
      </c>
      <c r="G6" s="59" t="s">
        <v>70</v>
      </c>
      <c r="H6" s="60" t="s">
        <v>71</v>
      </c>
    </row>
    <row r="7" spans="1:8">
      <c r="A7" s="61"/>
      <c r="B7" s="245" t="s">
        <v>193</v>
      </c>
      <c r="C7" s="62"/>
      <c r="D7" s="62"/>
      <c r="E7" s="62"/>
      <c r="F7" s="62"/>
      <c r="G7" s="62"/>
      <c r="H7" s="63"/>
    </row>
    <row r="8" spans="1:8">
      <c r="A8" s="61">
        <v>1</v>
      </c>
      <c r="B8" s="64" t="s">
        <v>192</v>
      </c>
      <c r="C8" s="606">
        <v>4460295.34</v>
      </c>
      <c r="D8" s="606">
        <v>530886.98</v>
      </c>
      <c r="E8" s="607">
        <v>4991182.32</v>
      </c>
      <c r="F8" s="606">
        <v>2213163.92</v>
      </c>
      <c r="G8" s="606">
        <v>-858812.15000000014</v>
      </c>
      <c r="H8" s="608">
        <v>1354351.7699999998</v>
      </c>
    </row>
    <row r="9" spans="1:8">
      <c r="A9" s="61">
        <v>2</v>
      </c>
      <c r="B9" s="64" t="s">
        <v>191</v>
      </c>
      <c r="C9" s="609">
        <v>50724615.490000002</v>
      </c>
      <c r="D9" s="609">
        <v>51620759.250000007</v>
      </c>
      <c r="E9" s="607">
        <v>102345374.74000001</v>
      </c>
      <c r="F9" s="609">
        <v>44573696.239999995</v>
      </c>
      <c r="G9" s="609">
        <v>59861094.310000002</v>
      </c>
      <c r="H9" s="608">
        <v>104434790.55</v>
      </c>
    </row>
    <row r="10" spans="1:8">
      <c r="A10" s="61">
        <v>2.1</v>
      </c>
      <c r="B10" s="65" t="s">
        <v>190</v>
      </c>
      <c r="C10" s="606">
        <v>0</v>
      </c>
      <c r="D10" s="606">
        <v>0</v>
      </c>
      <c r="E10" s="607">
        <v>0</v>
      </c>
      <c r="F10" s="606">
        <v>0</v>
      </c>
      <c r="G10" s="606">
        <v>0</v>
      </c>
      <c r="H10" s="608">
        <v>0</v>
      </c>
    </row>
    <row r="11" spans="1:8">
      <c r="A11" s="61">
        <v>2.2000000000000002</v>
      </c>
      <c r="B11" s="65" t="s">
        <v>189</v>
      </c>
      <c r="C11" s="606">
        <v>37538912.420000009</v>
      </c>
      <c r="D11" s="606">
        <v>33062833.734600004</v>
      </c>
      <c r="E11" s="607">
        <v>70601746.154600009</v>
      </c>
      <c r="F11" s="606">
        <v>32507707.509999998</v>
      </c>
      <c r="G11" s="606">
        <v>37548858.256800003</v>
      </c>
      <c r="H11" s="608">
        <v>70056565.766800001</v>
      </c>
    </row>
    <row r="12" spans="1:8">
      <c r="A12" s="61">
        <v>2.2999999999999998</v>
      </c>
      <c r="B12" s="65" t="s">
        <v>188</v>
      </c>
      <c r="C12" s="606">
        <v>894779.61</v>
      </c>
      <c r="D12" s="606">
        <v>98303.958700000003</v>
      </c>
      <c r="E12" s="607">
        <v>993083.56869999995</v>
      </c>
      <c r="F12" s="606">
        <v>268319.84000000003</v>
      </c>
      <c r="G12" s="606">
        <v>122196.30530000001</v>
      </c>
      <c r="H12" s="608">
        <v>390516.14530000003</v>
      </c>
    </row>
    <row r="13" spans="1:8">
      <c r="A13" s="61">
        <v>2.4</v>
      </c>
      <c r="B13" s="65" t="s">
        <v>187</v>
      </c>
      <c r="C13" s="606">
        <v>4349014.0599999996</v>
      </c>
      <c r="D13" s="606">
        <v>2811935.6542999996</v>
      </c>
      <c r="E13" s="607">
        <v>7160949.7142999992</v>
      </c>
      <c r="F13" s="606">
        <v>3414727.22</v>
      </c>
      <c r="G13" s="606">
        <v>3702771.9604000002</v>
      </c>
      <c r="H13" s="608">
        <v>7117499.1804000009</v>
      </c>
    </row>
    <row r="14" spans="1:8">
      <c r="A14" s="61">
        <v>2.5</v>
      </c>
      <c r="B14" s="65" t="s">
        <v>186</v>
      </c>
      <c r="C14" s="606">
        <v>4372931.6900000004</v>
      </c>
      <c r="D14" s="606">
        <v>4741030.3503</v>
      </c>
      <c r="E14" s="607">
        <v>9113962.0403000005</v>
      </c>
      <c r="F14" s="606">
        <v>4150479.77</v>
      </c>
      <c r="G14" s="606">
        <v>5196135.477</v>
      </c>
      <c r="H14" s="608">
        <v>9346615.2469999995</v>
      </c>
    </row>
    <row r="15" spans="1:8">
      <c r="A15" s="61">
        <v>2.6</v>
      </c>
      <c r="B15" s="65" t="s">
        <v>185</v>
      </c>
      <c r="C15" s="606">
        <v>715137.19</v>
      </c>
      <c r="D15" s="606">
        <v>1088115.6554</v>
      </c>
      <c r="E15" s="607">
        <v>1803252.8454</v>
      </c>
      <c r="F15" s="606">
        <v>570095.12</v>
      </c>
      <c r="G15" s="606">
        <v>1305998.2420999999</v>
      </c>
      <c r="H15" s="608">
        <v>1876093.3621</v>
      </c>
    </row>
    <row r="16" spans="1:8">
      <c r="A16" s="61">
        <v>2.7</v>
      </c>
      <c r="B16" s="65" t="s">
        <v>184</v>
      </c>
      <c r="C16" s="606">
        <v>325449.28999999998</v>
      </c>
      <c r="D16" s="606">
        <v>1825857.2640999998</v>
      </c>
      <c r="E16" s="607">
        <v>2151306.5540999998</v>
      </c>
      <c r="F16" s="606">
        <v>631746.23</v>
      </c>
      <c r="G16" s="606">
        <v>1831723.3711999999</v>
      </c>
      <c r="H16" s="608">
        <v>2463469.6011999999</v>
      </c>
    </row>
    <row r="17" spans="1:8">
      <c r="A17" s="61">
        <v>2.8</v>
      </c>
      <c r="B17" s="65" t="s">
        <v>183</v>
      </c>
      <c r="C17" s="606">
        <v>2240536.87</v>
      </c>
      <c r="D17" s="606">
        <v>7002640.29</v>
      </c>
      <c r="E17" s="607">
        <v>9243177.1600000001</v>
      </c>
      <c r="F17" s="606">
        <v>2584980.0199999996</v>
      </c>
      <c r="G17" s="606">
        <v>8552758.9199999999</v>
      </c>
      <c r="H17" s="608">
        <v>11137738.939999999</v>
      </c>
    </row>
    <row r="18" spans="1:8">
      <c r="A18" s="61">
        <v>2.9</v>
      </c>
      <c r="B18" s="65" t="s">
        <v>182</v>
      </c>
      <c r="C18" s="606">
        <v>287854.36</v>
      </c>
      <c r="D18" s="606">
        <v>990042.34259999997</v>
      </c>
      <c r="E18" s="607">
        <v>1277896.7026</v>
      </c>
      <c r="F18" s="606">
        <v>445640.53</v>
      </c>
      <c r="G18" s="606">
        <v>1600651.7771999999</v>
      </c>
      <c r="H18" s="608">
        <v>2046292.3071999999</v>
      </c>
    </row>
    <row r="19" spans="1:8">
      <c r="A19" s="61">
        <v>3</v>
      </c>
      <c r="B19" s="64" t="s">
        <v>181</v>
      </c>
      <c r="C19" s="606">
        <v>238109.3</v>
      </c>
      <c r="D19" s="606">
        <v>465280.27</v>
      </c>
      <c r="E19" s="607">
        <v>703389.57000000007</v>
      </c>
      <c r="F19" s="606">
        <v>308761.17</v>
      </c>
      <c r="G19" s="606">
        <v>815567.44000000006</v>
      </c>
      <c r="H19" s="608">
        <v>1124328.6100000001</v>
      </c>
    </row>
    <row r="20" spans="1:8">
      <c r="A20" s="61">
        <v>4</v>
      </c>
      <c r="B20" s="64" t="s">
        <v>180</v>
      </c>
      <c r="C20" s="606">
        <v>6492861.0700000003</v>
      </c>
      <c r="D20" s="606">
        <v>0</v>
      </c>
      <c r="E20" s="607">
        <v>6492861.0700000003</v>
      </c>
      <c r="F20" s="606">
        <v>4519648.12</v>
      </c>
      <c r="G20" s="606">
        <v>0</v>
      </c>
      <c r="H20" s="608">
        <v>4519648.12</v>
      </c>
    </row>
    <row r="21" spans="1:8">
      <c r="A21" s="61">
        <v>5</v>
      </c>
      <c r="B21" s="64" t="s">
        <v>179</v>
      </c>
      <c r="C21" s="606"/>
      <c r="D21" s="606"/>
      <c r="E21" s="607">
        <v>0</v>
      </c>
      <c r="F21" s="606"/>
      <c r="G21" s="606"/>
      <c r="H21" s="608">
        <v>0</v>
      </c>
    </row>
    <row r="22" spans="1:8">
      <c r="A22" s="61">
        <v>6</v>
      </c>
      <c r="B22" s="66" t="s">
        <v>178</v>
      </c>
      <c r="C22" s="609">
        <v>61915881.199999996</v>
      </c>
      <c r="D22" s="609">
        <v>52616926.500000007</v>
      </c>
      <c r="E22" s="607">
        <v>114532807.7</v>
      </c>
      <c r="F22" s="609">
        <v>51615269.449999996</v>
      </c>
      <c r="G22" s="609">
        <v>59817849.600000001</v>
      </c>
      <c r="H22" s="608">
        <v>111433119.05</v>
      </c>
    </row>
    <row r="23" spans="1:8">
      <c r="A23" s="61"/>
      <c r="B23" s="245" t="s">
        <v>177</v>
      </c>
      <c r="C23" s="614"/>
      <c r="D23" s="614"/>
      <c r="E23" s="612"/>
      <c r="F23" s="614"/>
      <c r="G23" s="614"/>
      <c r="H23" s="613"/>
    </row>
    <row r="24" spans="1:8">
      <c r="A24" s="61">
        <v>7</v>
      </c>
      <c r="B24" s="64" t="s">
        <v>176</v>
      </c>
      <c r="C24" s="606">
        <v>5110211.1400000006</v>
      </c>
      <c r="D24" s="606">
        <v>3473294.5000100001</v>
      </c>
      <c r="E24" s="607">
        <v>8583505.6400100011</v>
      </c>
      <c r="F24" s="606">
        <v>3741007.56</v>
      </c>
      <c r="G24" s="606">
        <v>3415031.5034340001</v>
      </c>
      <c r="H24" s="608">
        <v>7156039.0634340001</v>
      </c>
    </row>
    <row r="25" spans="1:8">
      <c r="A25" s="61">
        <v>8</v>
      </c>
      <c r="B25" s="64" t="s">
        <v>175</v>
      </c>
      <c r="C25" s="606">
        <v>5675837.8000000017</v>
      </c>
      <c r="D25" s="606">
        <v>6862748.0999899991</v>
      </c>
      <c r="E25" s="607">
        <v>12538585.89999</v>
      </c>
      <c r="F25" s="606">
        <v>4123717.82</v>
      </c>
      <c r="G25" s="606">
        <v>9191852.766565999</v>
      </c>
      <c r="H25" s="608">
        <v>13315570.586565999</v>
      </c>
    </row>
    <row r="26" spans="1:8">
      <c r="A26" s="61">
        <v>9</v>
      </c>
      <c r="B26" s="64" t="s">
        <v>174</v>
      </c>
      <c r="C26" s="606">
        <v>0</v>
      </c>
      <c r="D26" s="606">
        <v>0</v>
      </c>
      <c r="E26" s="607">
        <v>0</v>
      </c>
      <c r="F26" s="606">
        <v>29641.1</v>
      </c>
      <c r="G26" s="606">
        <v>83968.36</v>
      </c>
      <c r="H26" s="608">
        <v>113609.45999999999</v>
      </c>
    </row>
    <row r="27" spans="1:8">
      <c r="A27" s="61">
        <v>10</v>
      </c>
      <c r="B27" s="64" t="s">
        <v>173</v>
      </c>
      <c r="C27" s="606">
        <v>0</v>
      </c>
      <c r="D27" s="606">
        <v>0</v>
      </c>
      <c r="E27" s="607">
        <v>0</v>
      </c>
      <c r="F27" s="606">
        <v>0</v>
      </c>
      <c r="G27" s="606">
        <v>0</v>
      </c>
      <c r="H27" s="608">
        <v>0</v>
      </c>
    </row>
    <row r="28" spans="1:8">
      <c r="A28" s="61">
        <v>11</v>
      </c>
      <c r="B28" s="64" t="s">
        <v>172</v>
      </c>
      <c r="C28" s="606">
        <v>2914979.56</v>
      </c>
      <c r="D28" s="606">
        <v>10456103.43</v>
      </c>
      <c r="E28" s="607">
        <v>13371082.99</v>
      </c>
      <c r="F28" s="606">
        <v>2845653.45</v>
      </c>
      <c r="G28" s="606">
        <v>13389670.369999999</v>
      </c>
      <c r="H28" s="608">
        <v>16235323.82</v>
      </c>
    </row>
    <row r="29" spans="1:8">
      <c r="A29" s="61">
        <v>12</v>
      </c>
      <c r="B29" s="64" t="s">
        <v>171</v>
      </c>
      <c r="C29" s="606">
        <v>0</v>
      </c>
      <c r="D29" s="606">
        <v>0</v>
      </c>
      <c r="E29" s="607">
        <v>0</v>
      </c>
      <c r="F29" s="606">
        <v>0</v>
      </c>
      <c r="G29" s="606">
        <v>0</v>
      </c>
      <c r="H29" s="608">
        <v>0</v>
      </c>
    </row>
    <row r="30" spans="1:8">
      <c r="A30" s="61">
        <v>13</v>
      </c>
      <c r="B30" s="67" t="s">
        <v>170</v>
      </c>
      <c r="C30" s="609">
        <v>13701028.500000002</v>
      </c>
      <c r="D30" s="609">
        <v>20792146.030000001</v>
      </c>
      <c r="E30" s="607">
        <v>34493174.530000001</v>
      </c>
      <c r="F30" s="609">
        <v>10740019.93</v>
      </c>
      <c r="G30" s="609">
        <v>26080523</v>
      </c>
      <c r="H30" s="608">
        <v>36820542.93</v>
      </c>
    </row>
    <row r="31" spans="1:8">
      <c r="A31" s="61">
        <v>14</v>
      </c>
      <c r="B31" s="67" t="s">
        <v>169</v>
      </c>
      <c r="C31" s="609">
        <v>48214852.699999996</v>
      </c>
      <c r="D31" s="609">
        <v>31824780.470000006</v>
      </c>
      <c r="E31" s="607">
        <v>80039633.170000002</v>
      </c>
      <c r="F31" s="609">
        <v>40875249.519999996</v>
      </c>
      <c r="G31" s="609">
        <v>33737326.600000001</v>
      </c>
      <c r="H31" s="608">
        <v>74612576.120000005</v>
      </c>
    </row>
    <row r="32" spans="1:8">
      <c r="A32" s="61"/>
      <c r="B32" s="68"/>
      <c r="C32" s="610"/>
      <c r="D32" s="611"/>
      <c r="E32" s="612"/>
      <c r="F32" s="611"/>
      <c r="G32" s="611"/>
      <c r="H32" s="613"/>
    </row>
    <row r="33" spans="1:8">
      <c r="A33" s="61"/>
      <c r="B33" s="68" t="s">
        <v>168</v>
      </c>
      <c r="C33" s="614"/>
      <c r="D33" s="614"/>
      <c r="E33" s="612"/>
      <c r="F33" s="614"/>
      <c r="G33" s="614"/>
      <c r="H33" s="613"/>
    </row>
    <row r="34" spans="1:8">
      <c r="A34" s="61">
        <v>15</v>
      </c>
      <c r="B34" s="69" t="s">
        <v>167</v>
      </c>
      <c r="C34" s="607">
        <v>-4656533.448499999</v>
      </c>
      <c r="D34" s="607">
        <v>2898057.9845000003</v>
      </c>
      <c r="E34" s="607">
        <v>-1758475.4639999988</v>
      </c>
      <c r="F34" s="607">
        <v>-1390410.1984999999</v>
      </c>
      <c r="G34" s="607">
        <v>4183968.5701999995</v>
      </c>
      <c r="H34" s="607">
        <v>2793558.3716999996</v>
      </c>
    </row>
    <row r="35" spans="1:8">
      <c r="A35" s="61">
        <v>15.1</v>
      </c>
      <c r="B35" s="65" t="s">
        <v>166</v>
      </c>
      <c r="C35" s="606">
        <v>6219063.5614999989</v>
      </c>
      <c r="D35" s="606">
        <v>5030678.5545000006</v>
      </c>
      <c r="E35" s="607">
        <v>11249742.116</v>
      </c>
      <c r="F35" s="606">
        <v>6595752.1315000001</v>
      </c>
      <c r="G35" s="606">
        <v>6272322.5801999997</v>
      </c>
      <c r="H35" s="607">
        <v>12868074.7117</v>
      </c>
    </row>
    <row r="36" spans="1:8">
      <c r="A36" s="61">
        <v>15.2</v>
      </c>
      <c r="B36" s="65" t="s">
        <v>165</v>
      </c>
      <c r="C36" s="606">
        <v>10875597.009999998</v>
      </c>
      <c r="D36" s="606">
        <v>2132620.5700000003</v>
      </c>
      <c r="E36" s="607">
        <v>13008217.579999998</v>
      </c>
      <c r="F36" s="606">
        <v>7986162.3300000001</v>
      </c>
      <c r="G36" s="606">
        <v>2088354.0100000002</v>
      </c>
      <c r="H36" s="607">
        <v>10074516.34</v>
      </c>
    </row>
    <row r="37" spans="1:8">
      <c r="A37" s="61">
        <v>16</v>
      </c>
      <c r="B37" s="64" t="s">
        <v>164</v>
      </c>
      <c r="C37" s="606">
        <v>487039.96</v>
      </c>
      <c r="D37" s="606">
        <v>29412</v>
      </c>
      <c r="E37" s="607">
        <v>516451.96</v>
      </c>
      <c r="F37" s="606">
        <v>400504.96</v>
      </c>
      <c r="G37" s="606">
        <v>26950.25</v>
      </c>
      <c r="H37" s="607">
        <v>427455.21</v>
      </c>
    </row>
    <row r="38" spans="1:8">
      <c r="A38" s="61">
        <v>17</v>
      </c>
      <c r="B38" s="64" t="s">
        <v>163</v>
      </c>
      <c r="C38" s="606"/>
      <c r="D38" s="606"/>
      <c r="E38" s="607">
        <v>0</v>
      </c>
      <c r="F38" s="606"/>
      <c r="G38" s="606"/>
      <c r="H38" s="607">
        <v>0</v>
      </c>
    </row>
    <row r="39" spans="1:8">
      <c r="A39" s="61">
        <v>18</v>
      </c>
      <c r="B39" s="64" t="s">
        <v>162</v>
      </c>
      <c r="C39" s="606"/>
      <c r="D39" s="606">
        <v>0</v>
      </c>
      <c r="E39" s="607">
        <v>0</v>
      </c>
      <c r="F39" s="606"/>
      <c r="G39" s="606">
        <v>341.34</v>
      </c>
      <c r="H39" s="607">
        <v>341.34</v>
      </c>
    </row>
    <row r="40" spans="1:8">
      <c r="A40" s="61">
        <v>19</v>
      </c>
      <c r="B40" s="64" t="s">
        <v>161</v>
      </c>
      <c r="C40" s="606">
        <v>24369410.530000001</v>
      </c>
      <c r="D40" s="606"/>
      <c r="E40" s="607">
        <v>24369410.530000001</v>
      </c>
      <c r="F40" s="606">
        <v>16143139.530000001</v>
      </c>
      <c r="G40" s="606"/>
      <c r="H40" s="607">
        <v>16143139.530000001</v>
      </c>
    </row>
    <row r="41" spans="1:8">
      <c r="A41" s="61">
        <v>20</v>
      </c>
      <c r="B41" s="64" t="s">
        <v>160</v>
      </c>
      <c r="C41" s="606">
        <v>-10946131.190000001</v>
      </c>
      <c r="D41" s="606"/>
      <c r="E41" s="607">
        <v>-10946131.190000001</v>
      </c>
      <c r="F41" s="606">
        <v>-7641052.1899999958</v>
      </c>
      <c r="G41" s="606"/>
      <c r="H41" s="607">
        <v>-7641052.1899999958</v>
      </c>
    </row>
    <row r="42" spans="1:8">
      <c r="A42" s="61">
        <v>21</v>
      </c>
      <c r="B42" s="64" t="s">
        <v>159</v>
      </c>
      <c r="C42" s="606">
        <v>217199.5</v>
      </c>
      <c r="D42" s="606"/>
      <c r="E42" s="607">
        <v>217199.5</v>
      </c>
      <c r="F42" s="606">
        <v>572714.18000000005</v>
      </c>
      <c r="G42" s="606"/>
      <c r="H42" s="607">
        <v>572714.18000000005</v>
      </c>
    </row>
    <row r="43" spans="1:8">
      <c r="A43" s="61">
        <v>22</v>
      </c>
      <c r="B43" s="64" t="s">
        <v>158</v>
      </c>
      <c r="C43" s="606">
        <v>2174580.62</v>
      </c>
      <c r="D43" s="606">
        <v>430252.14</v>
      </c>
      <c r="E43" s="607">
        <v>2604832.7600000002</v>
      </c>
      <c r="F43" s="606">
        <v>2308120.5699999998</v>
      </c>
      <c r="G43" s="606">
        <v>431493.43</v>
      </c>
      <c r="H43" s="607">
        <v>2739614</v>
      </c>
    </row>
    <row r="44" spans="1:8">
      <c r="A44" s="61">
        <v>23</v>
      </c>
      <c r="B44" s="64" t="s">
        <v>157</v>
      </c>
      <c r="C44" s="606">
        <v>1249925.72</v>
      </c>
      <c r="D44" s="606">
        <v>690930.42369999993</v>
      </c>
      <c r="E44" s="607">
        <v>1940856.1436999999</v>
      </c>
      <c r="F44" s="606">
        <v>1406860.3199999998</v>
      </c>
      <c r="G44" s="606">
        <v>414962.1041</v>
      </c>
      <c r="H44" s="607">
        <v>1821822.4240999999</v>
      </c>
    </row>
    <row r="45" spans="1:8">
      <c r="A45" s="61">
        <v>24</v>
      </c>
      <c r="B45" s="67" t="s">
        <v>272</v>
      </c>
      <c r="C45" s="609">
        <v>12895491.691500003</v>
      </c>
      <c r="D45" s="609">
        <v>4048652.5482000001</v>
      </c>
      <c r="E45" s="607">
        <v>16944144.239700004</v>
      </c>
      <c r="F45" s="609">
        <v>11799877.171500007</v>
      </c>
      <c r="G45" s="609">
        <v>5057715.6942999996</v>
      </c>
      <c r="H45" s="607">
        <v>16857592.865800008</v>
      </c>
    </row>
    <row r="46" spans="1:8">
      <c r="A46" s="61"/>
      <c r="B46" s="245" t="s">
        <v>156</v>
      </c>
      <c r="C46" s="614"/>
      <c r="D46" s="614"/>
      <c r="E46" s="612"/>
      <c r="F46" s="614"/>
      <c r="G46" s="614"/>
      <c r="H46" s="613"/>
    </row>
    <row r="47" spans="1:8">
      <c r="A47" s="61">
        <v>25</v>
      </c>
      <c r="B47" s="64" t="s">
        <v>155</v>
      </c>
      <c r="C47" s="606">
        <v>1892872.02</v>
      </c>
      <c r="D47" s="606">
        <v>9049582.6699999999</v>
      </c>
      <c r="E47" s="607">
        <v>10942454.689999999</v>
      </c>
      <c r="F47" s="606">
        <v>1873934.76</v>
      </c>
      <c r="G47" s="606">
        <v>9444273.5</v>
      </c>
      <c r="H47" s="608">
        <v>11318208.26</v>
      </c>
    </row>
    <row r="48" spans="1:8">
      <c r="A48" s="61">
        <v>26</v>
      </c>
      <c r="B48" s="64" t="s">
        <v>154</v>
      </c>
      <c r="C48" s="606">
        <v>5076831.91</v>
      </c>
      <c r="D48" s="606">
        <v>2871858.3000000003</v>
      </c>
      <c r="E48" s="607">
        <v>7948690.2100000009</v>
      </c>
      <c r="F48" s="606">
        <v>3116927.24</v>
      </c>
      <c r="G48" s="606">
        <v>3602194.22</v>
      </c>
      <c r="H48" s="608">
        <v>6719121.4600000009</v>
      </c>
    </row>
    <row r="49" spans="1:8">
      <c r="A49" s="61">
        <v>27</v>
      </c>
      <c r="B49" s="64" t="s">
        <v>153</v>
      </c>
      <c r="C49" s="606">
        <v>20854822.259999998</v>
      </c>
      <c r="D49" s="606"/>
      <c r="E49" s="607">
        <v>20854822.259999998</v>
      </c>
      <c r="F49" s="606">
        <v>16030806.720000001</v>
      </c>
      <c r="G49" s="606"/>
      <c r="H49" s="608">
        <v>16030806.720000001</v>
      </c>
    </row>
    <row r="50" spans="1:8">
      <c r="A50" s="61">
        <v>28</v>
      </c>
      <c r="B50" s="64" t="s">
        <v>152</v>
      </c>
      <c r="C50" s="606">
        <v>98920.69</v>
      </c>
      <c r="D50" s="606"/>
      <c r="E50" s="607">
        <v>98920.69</v>
      </c>
      <c r="F50" s="606">
        <v>29005.259999999995</v>
      </c>
      <c r="G50" s="606"/>
      <c r="H50" s="608">
        <v>29005.259999999995</v>
      </c>
    </row>
    <row r="51" spans="1:8">
      <c r="A51" s="61">
        <v>29</v>
      </c>
      <c r="B51" s="64" t="s">
        <v>151</v>
      </c>
      <c r="C51" s="606">
        <v>4787459.8</v>
      </c>
      <c r="D51" s="606"/>
      <c r="E51" s="607">
        <v>4787459.8</v>
      </c>
      <c r="F51" s="606">
        <v>4951622.4500000011</v>
      </c>
      <c r="G51" s="606"/>
      <c r="H51" s="608">
        <v>4951622.4500000011</v>
      </c>
    </row>
    <row r="52" spans="1:8">
      <c r="A52" s="61">
        <v>30</v>
      </c>
      <c r="B52" s="64" t="s">
        <v>150</v>
      </c>
      <c r="C52" s="606">
        <v>3788055.06</v>
      </c>
      <c r="D52" s="606">
        <v>8512.31</v>
      </c>
      <c r="E52" s="607">
        <v>3796567.37</v>
      </c>
      <c r="F52" s="606">
        <v>3755116.08</v>
      </c>
      <c r="G52" s="606">
        <v>27105.91</v>
      </c>
      <c r="H52" s="608">
        <v>3782221.99</v>
      </c>
    </row>
    <row r="53" spans="1:8">
      <c r="A53" s="61">
        <v>31</v>
      </c>
      <c r="B53" s="67" t="s">
        <v>273</v>
      </c>
      <c r="C53" s="609">
        <v>36498961.740000002</v>
      </c>
      <c r="D53" s="609">
        <v>11929953.280000001</v>
      </c>
      <c r="E53" s="607">
        <v>48428915.020000003</v>
      </c>
      <c r="F53" s="609">
        <v>29757412.509999998</v>
      </c>
      <c r="G53" s="609">
        <v>13073573.630000001</v>
      </c>
      <c r="H53" s="607">
        <v>42830986.140000001</v>
      </c>
    </row>
    <row r="54" spans="1:8">
      <c r="A54" s="61">
        <v>32</v>
      </c>
      <c r="B54" s="67" t="s">
        <v>274</v>
      </c>
      <c r="C54" s="609">
        <v>-23603470.048500001</v>
      </c>
      <c r="D54" s="609">
        <v>-7881300.7318000011</v>
      </c>
      <c r="E54" s="607">
        <v>-31484770.780300003</v>
      </c>
      <c r="F54" s="609">
        <v>-17957535.338499993</v>
      </c>
      <c r="G54" s="609">
        <v>-8015857.9357000012</v>
      </c>
      <c r="H54" s="607">
        <v>-25973393.274199992</v>
      </c>
    </row>
    <row r="55" spans="1:8">
      <c r="A55" s="61"/>
      <c r="B55" s="68"/>
      <c r="C55" s="611"/>
      <c r="D55" s="611"/>
      <c r="E55" s="612"/>
      <c r="F55" s="611"/>
      <c r="G55" s="611"/>
      <c r="H55" s="613"/>
    </row>
    <row r="56" spans="1:8">
      <c r="A56" s="61">
        <v>33</v>
      </c>
      <c r="B56" s="67" t="s">
        <v>149</v>
      </c>
      <c r="C56" s="609">
        <v>24611382.651499994</v>
      </c>
      <c r="D56" s="609">
        <v>23943479.738200005</v>
      </c>
      <c r="E56" s="607">
        <v>48554862.389699996</v>
      </c>
      <c r="F56" s="609">
        <v>22917714.181500003</v>
      </c>
      <c r="G56" s="609">
        <v>25721468.664300002</v>
      </c>
      <c r="H56" s="608">
        <v>48639182.845800005</v>
      </c>
    </row>
    <row r="57" spans="1:8">
      <c r="A57" s="61"/>
      <c r="B57" s="68"/>
      <c r="C57" s="611"/>
      <c r="D57" s="611"/>
      <c r="E57" s="612"/>
      <c r="F57" s="611"/>
      <c r="G57" s="611"/>
      <c r="H57" s="613"/>
    </row>
    <row r="58" spans="1:8">
      <c r="A58" s="61">
        <v>34</v>
      </c>
      <c r="B58" s="64" t="s">
        <v>148</v>
      </c>
      <c r="C58" s="606">
        <v>-5498235.54</v>
      </c>
      <c r="D58" s="606">
        <v>-1344614.48</v>
      </c>
      <c r="E58" s="607">
        <v>-6842850.0199999996</v>
      </c>
      <c r="F58" s="606">
        <v>-14884393.17</v>
      </c>
      <c r="G58" s="606">
        <v>-9617548.4800000004</v>
      </c>
      <c r="H58" s="608">
        <v>-24501941.649999999</v>
      </c>
    </row>
    <row r="59" spans="1:8" s="246" customFormat="1">
      <c r="A59" s="61">
        <v>35</v>
      </c>
      <c r="B59" s="64" t="s">
        <v>147</v>
      </c>
      <c r="C59" s="606">
        <v>0</v>
      </c>
      <c r="D59" s="606"/>
      <c r="E59" s="607">
        <v>0</v>
      </c>
      <c r="F59" s="606">
        <v>0</v>
      </c>
      <c r="G59" s="606"/>
      <c r="H59" s="608"/>
    </row>
    <row r="60" spans="1:8">
      <c r="A60" s="61">
        <v>36</v>
      </c>
      <c r="B60" s="64" t="s">
        <v>146</v>
      </c>
      <c r="C60" s="606">
        <v>258706.91</v>
      </c>
      <c r="D60" s="606">
        <v>0</v>
      </c>
      <c r="E60" s="607">
        <v>258706.91</v>
      </c>
      <c r="F60" s="606">
        <v>443489.12</v>
      </c>
      <c r="G60" s="606">
        <v>0</v>
      </c>
      <c r="H60" s="608">
        <v>443489.12</v>
      </c>
    </row>
    <row r="61" spans="1:8">
      <c r="A61" s="61">
        <v>37</v>
      </c>
      <c r="B61" s="67" t="s">
        <v>145</v>
      </c>
      <c r="C61" s="609">
        <v>-5239528.63</v>
      </c>
      <c r="D61" s="609">
        <v>-1344614.48</v>
      </c>
      <c r="E61" s="607">
        <v>-6584143.1099999994</v>
      </c>
      <c r="F61" s="609">
        <v>-14440904.050000001</v>
      </c>
      <c r="G61" s="609">
        <v>-9617548.4800000004</v>
      </c>
      <c r="H61" s="608">
        <v>-24058452.530000001</v>
      </c>
    </row>
    <row r="62" spans="1:8">
      <c r="A62" s="61"/>
      <c r="B62" s="70"/>
      <c r="C62" s="614"/>
      <c r="D62" s="614"/>
      <c r="E62" s="612"/>
      <c r="F62" s="614"/>
      <c r="G62" s="614"/>
      <c r="H62" s="613"/>
    </row>
    <row r="63" spans="1:8">
      <c r="A63" s="61">
        <v>38</v>
      </c>
      <c r="B63" s="71" t="s">
        <v>144</v>
      </c>
      <c r="C63" s="609">
        <v>29850911.281499993</v>
      </c>
      <c r="D63" s="609">
        <v>25288094.218200006</v>
      </c>
      <c r="E63" s="607">
        <v>55139005.499699995</v>
      </c>
      <c r="F63" s="609">
        <v>37358618.2315</v>
      </c>
      <c r="G63" s="609">
        <v>35339017.144299999</v>
      </c>
      <c r="H63" s="608">
        <v>72697635.375799999</v>
      </c>
    </row>
    <row r="64" spans="1:8">
      <c r="A64" s="57">
        <v>39</v>
      </c>
      <c r="B64" s="64" t="s">
        <v>143</v>
      </c>
      <c r="C64" s="615">
        <v>9082180.620000001</v>
      </c>
      <c r="D64" s="615"/>
      <c r="E64" s="607">
        <v>9082180.620000001</v>
      </c>
      <c r="F64" s="615">
        <v>10293859.470000001</v>
      </c>
      <c r="G64" s="615"/>
      <c r="H64" s="608">
        <v>10293859.470000001</v>
      </c>
    </row>
    <row r="65" spans="1:8">
      <c r="A65" s="61">
        <v>40</v>
      </c>
      <c r="B65" s="67" t="s">
        <v>142</v>
      </c>
      <c r="C65" s="609">
        <v>20768730.661499992</v>
      </c>
      <c r="D65" s="609">
        <v>25288094.218200006</v>
      </c>
      <c r="E65" s="607">
        <v>46056824.879699998</v>
      </c>
      <c r="F65" s="609">
        <v>27064758.761500001</v>
      </c>
      <c r="G65" s="609">
        <v>35339017.144299999</v>
      </c>
      <c r="H65" s="608">
        <v>62403775.9058</v>
      </c>
    </row>
    <row r="66" spans="1:8">
      <c r="A66" s="57">
        <v>41</v>
      </c>
      <c r="B66" s="64" t="s">
        <v>141</v>
      </c>
      <c r="C66" s="615">
        <v>0</v>
      </c>
      <c r="D66" s="615"/>
      <c r="E66" s="607">
        <v>0</v>
      </c>
      <c r="F66" s="615">
        <v>28556.31</v>
      </c>
      <c r="G66" s="615"/>
      <c r="H66" s="608">
        <v>28556.31</v>
      </c>
    </row>
    <row r="67" spans="1:8" ht="13.5" thickBot="1">
      <c r="A67" s="72">
        <v>42</v>
      </c>
      <c r="B67" s="73" t="s">
        <v>140</v>
      </c>
      <c r="C67" s="616">
        <v>20768730.661499992</v>
      </c>
      <c r="D67" s="616">
        <v>25288094.218200006</v>
      </c>
      <c r="E67" s="617">
        <v>46056824.879699998</v>
      </c>
      <c r="F67" s="616">
        <v>27093315.0715</v>
      </c>
      <c r="G67" s="616">
        <v>35339017.144299999</v>
      </c>
      <c r="H67" s="618">
        <v>62432332.215800002</v>
      </c>
    </row>
  </sheetData>
  <mergeCells count="2">
    <mergeCell ref="C5:E5"/>
    <mergeCell ref="F5:H5"/>
  </mergeCells>
  <pageMargins left="0.7" right="0.7" top="0.75" bottom="0.75" header="0.3" footer="0.3"/>
  <pageSetup paperSize="9" orientation="portrait" r:id="rId1"/>
  <headerFooter>
    <oddHeader>&amp;C&amp;"Calibri"&amp;10&amp;K0078D7Classification: Restricted to Partners&amp;1#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election activeCell="C7" sqref="C7:H53"/>
    </sheetView>
  </sheetViews>
  <sheetFormatPr defaultColWidth="9.140625" defaultRowHeight="14.25"/>
  <cols>
    <col min="1" max="1" width="9.5703125" style="5" bestFit="1" customWidth="1"/>
    <col min="2" max="2" width="72.28515625" style="5" customWidth="1"/>
    <col min="3" max="4" width="12.7109375" style="5" customWidth="1"/>
    <col min="5" max="5" width="14" style="5" bestFit="1" customWidth="1"/>
    <col min="6" max="7" width="12.7109375" style="5" customWidth="1"/>
    <col min="8" max="8" width="14" style="5" bestFit="1" customWidth="1"/>
    <col min="9" max="16384" width="9.140625" style="5"/>
  </cols>
  <sheetData>
    <row r="1" spans="1:8">
      <c r="A1" s="2" t="s">
        <v>30</v>
      </c>
      <c r="B1" s="3" t="str">
        <f>'Info '!C2</f>
        <v>JSC ProCredit Bank</v>
      </c>
    </row>
    <row r="2" spans="1:8">
      <c r="A2" s="2" t="s">
        <v>31</v>
      </c>
      <c r="B2" s="463">
        <f>'1. key ratios '!B2</f>
        <v>44926</v>
      </c>
    </row>
    <row r="3" spans="1:8">
      <c r="A3" s="4"/>
    </row>
    <row r="4" spans="1:8" ht="15" thickBot="1">
      <c r="A4" s="4" t="s">
        <v>74</v>
      </c>
      <c r="B4" s="4"/>
      <c r="C4" s="227"/>
      <c r="D4" s="227"/>
      <c r="E4" s="227"/>
      <c r="F4" s="228"/>
      <c r="G4" s="228"/>
      <c r="H4" s="229" t="s">
        <v>73</v>
      </c>
    </row>
    <row r="5" spans="1:8">
      <c r="A5" s="688" t="s">
        <v>6</v>
      </c>
      <c r="B5" s="690" t="s">
        <v>339</v>
      </c>
      <c r="C5" s="684" t="s">
        <v>68</v>
      </c>
      <c r="D5" s="685"/>
      <c r="E5" s="686"/>
      <c r="F5" s="684" t="s">
        <v>72</v>
      </c>
      <c r="G5" s="685"/>
      <c r="H5" s="687"/>
    </row>
    <row r="6" spans="1:8">
      <c r="A6" s="689"/>
      <c r="B6" s="691"/>
      <c r="C6" s="32" t="s">
        <v>286</v>
      </c>
      <c r="D6" s="32" t="s">
        <v>121</v>
      </c>
      <c r="E6" s="32" t="s">
        <v>108</v>
      </c>
      <c r="F6" s="32" t="s">
        <v>286</v>
      </c>
      <c r="G6" s="32" t="s">
        <v>121</v>
      </c>
      <c r="H6" s="33" t="s">
        <v>108</v>
      </c>
    </row>
    <row r="7" spans="1:8" s="18" customFormat="1">
      <c r="A7" s="230">
        <v>1</v>
      </c>
      <c r="B7" s="231" t="s">
        <v>373</v>
      </c>
      <c r="C7" s="619">
        <v>84693325.24000001</v>
      </c>
      <c r="D7" s="619">
        <v>66994523.488600001</v>
      </c>
      <c r="E7" s="607">
        <v>151687848.72860003</v>
      </c>
      <c r="F7" s="619">
        <v>99663290.590000004</v>
      </c>
      <c r="G7" s="619">
        <v>78848706.946899995</v>
      </c>
      <c r="H7" s="608">
        <v>178511997.53689998</v>
      </c>
    </row>
    <row r="8" spans="1:8" s="18" customFormat="1">
      <c r="A8" s="230">
        <v>1.1000000000000001</v>
      </c>
      <c r="B8" s="281" t="s">
        <v>304</v>
      </c>
      <c r="C8" s="619">
        <v>47776575.07</v>
      </c>
      <c r="D8" s="619">
        <v>15844154.6546</v>
      </c>
      <c r="E8" s="607">
        <v>63620729.724600002</v>
      </c>
      <c r="F8" s="619">
        <v>56462020.57</v>
      </c>
      <c r="G8" s="619">
        <v>17184478.3719</v>
      </c>
      <c r="H8" s="608">
        <v>73646498.9419</v>
      </c>
    </row>
    <row r="9" spans="1:8" s="18" customFormat="1">
      <c r="A9" s="230">
        <v>1.2</v>
      </c>
      <c r="B9" s="281" t="s">
        <v>305</v>
      </c>
      <c r="C9" s="619">
        <v>0</v>
      </c>
      <c r="D9" s="619">
        <v>194338.64799999999</v>
      </c>
      <c r="E9" s="607">
        <v>194338.64799999999</v>
      </c>
      <c r="F9" s="619">
        <v>0</v>
      </c>
      <c r="G9" s="619">
        <v>633253.14559999993</v>
      </c>
      <c r="H9" s="608">
        <v>633253.14559999993</v>
      </c>
    </row>
    <row r="10" spans="1:8" s="18" customFormat="1">
      <c r="A10" s="230">
        <v>1.3</v>
      </c>
      <c r="B10" s="281" t="s">
        <v>306</v>
      </c>
      <c r="C10" s="619">
        <v>36916750.170000002</v>
      </c>
      <c r="D10" s="619">
        <v>50956030.185999997</v>
      </c>
      <c r="E10" s="607">
        <v>87872780.356000006</v>
      </c>
      <c r="F10" s="619">
        <v>43201270.019999996</v>
      </c>
      <c r="G10" s="619">
        <v>61030975.429399997</v>
      </c>
      <c r="H10" s="608">
        <v>104232245.44939999</v>
      </c>
    </row>
    <row r="11" spans="1:8" s="18" customFormat="1">
      <c r="A11" s="230">
        <v>1.4</v>
      </c>
      <c r="B11" s="281" t="s">
        <v>287</v>
      </c>
      <c r="C11" s="619">
        <v>0</v>
      </c>
      <c r="D11" s="619">
        <v>0</v>
      </c>
      <c r="E11" s="607">
        <v>0</v>
      </c>
      <c r="F11" s="619">
        <v>0</v>
      </c>
      <c r="G11" s="619">
        <v>0</v>
      </c>
      <c r="H11" s="608">
        <v>0</v>
      </c>
    </row>
    <row r="12" spans="1:8" s="18" customFormat="1" ht="29.25" customHeight="1">
      <c r="A12" s="230">
        <v>2</v>
      </c>
      <c r="B12" s="233" t="s">
        <v>308</v>
      </c>
      <c r="C12" s="619">
        <v>48047858.25</v>
      </c>
      <c r="D12" s="619">
        <v>356835726.5</v>
      </c>
      <c r="E12" s="607">
        <v>404883584.75</v>
      </c>
      <c r="F12" s="619">
        <v>48047858.25</v>
      </c>
      <c r="G12" s="619">
        <v>464095714.56</v>
      </c>
      <c r="H12" s="608">
        <v>512143572.81</v>
      </c>
    </row>
    <row r="13" spans="1:8" s="18" customFormat="1" ht="19.899999999999999" customHeight="1">
      <c r="A13" s="230">
        <v>3</v>
      </c>
      <c r="B13" s="233" t="s">
        <v>307</v>
      </c>
      <c r="C13" s="619">
        <v>7768000</v>
      </c>
      <c r="D13" s="619">
        <v>0</v>
      </c>
      <c r="E13" s="607">
        <v>7768000</v>
      </c>
      <c r="F13" s="619">
        <v>11252000</v>
      </c>
      <c r="G13" s="619">
        <v>0</v>
      </c>
      <c r="H13" s="608">
        <v>11252000</v>
      </c>
    </row>
    <row r="14" spans="1:8" s="18" customFormat="1">
      <c r="A14" s="230">
        <v>3.1</v>
      </c>
      <c r="B14" s="282" t="s">
        <v>288</v>
      </c>
      <c r="C14" s="619">
        <v>7768000</v>
      </c>
      <c r="D14" s="619">
        <v>0</v>
      </c>
      <c r="E14" s="607">
        <v>7768000</v>
      </c>
      <c r="F14" s="619">
        <v>11252000</v>
      </c>
      <c r="G14" s="619">
        <v>0</v>
      </c>
      <c r="H14" s="608">
        <v>11252000</v>
      </c>
    </row>
    <row r="15" spans="1:8" s="18" customFormat="1">
      <c r="A15" s="230">
        <v>3.2</v>
      </c>
      <c r="B15" s="282" t="s">
        <v>289</v>
      </c>
      <c r="C15" s="619"/>
      <c r="D15" s="619"/>
      <c r="E15" s="607">
        <v>0</v>
      </c>
      <c r="F15" s="619"/>
      <c r="G15" s="619"/>
      <c r="H15" s="608">
        <v>0</v>
      </c>
    </row>
    <row r="16" spans="1:8" s="18" customFormat="1">
      <c r="A16" s="230">
        <v>4</v>
      </c>
      <c r="B16" s="285" t="s">
        <v>318</v>
      </c>
      <c r="C16" s="619">
        <v>402778121.65000004</v>
      </c>
      <c r="D16" s="619">
        <v>802921300.62</v>
      </c>
      <c r="E16" s="607">
        <v>1205699422.27</v>
      </c>
      <c r="F16" s="619">
        <v>404735835.44999999</v>
      </c>
      <c r="G16" s="619">
        <v>725515584.68000007</v>
      </c>
      <c r="H16" s="608">
        <v>1130251420.1300001</v>
      </c>
    </row>
    <row r="17" spans="1:8" s="18" customFormat="1">
      <c r="A17" s="230">
        <v>4.0999999999999996</v>
      </c>
      <c r="B17" s="282" t="s">
        <v>309</v>
      </c>
      <c r="C17" s="619">
        <v>345373611.91000003</v>
      </c>
      <c r="D17" s="619">
        <v>606944619.78999996</v>
      </c>
      <c r="E17" s="607">
        <v>952318231.70000005</v>
      </c>
      <c r="F17" s="619">
        <v>344228860.12</v>
      </c>
      <c r="G17" s="619">
        <v>637302752.01999998</v>
      </c>
      <c r="H17" s="608">
        <v>981531612.13999999</v>
      </c>
    </row>
    <row r="18" spans="1:8" s="18" customFormat="1">
      <c r="A18" s="230">
        <v>4.2</v>
      </c>
      <c r="B18" s="282" t="s">
        <v>303</v>
      </c>
      <c r="C18" s="619">
        <v>57404509.739999995</v>
      </c>
      <c r="D18" s="619">
        <v>195976680.83000004</v>
      </c>
      <c r="E18" s="607">
        <v>253381190.57000005</v>
      </c>
      <c r="F18" s="619">
        <v>60506975.329999998</v>
      </c>
      <c r="G18" s="619">
        <v>88212832.660000026</v>
      </c>
      <c r="H18" s="608">
        <v>148719807.99000001</v>
      </c>
    </row>
    <row r="19" spans="1:8" s="18" customFormat="1">
      <c r="A19" s="230">
        <v>5</v>
      </c>
      <c r="B19" s="233" t="s">
        <v>317</v>
      </c>
      <c r="C19" s="619">
        <v>357971740.45999998</v>
      </c>
      <c r="D19" s="619">
        <v>971260273.46999991</v>
      </c>
      <c r="E19" s="607">
        <v>1329232013.9299998</v>
      </c>
      <c r="F19" s="619">
        <v>371459887.25999999</v>
      </c>
      <c r="G19" s="619">
        <v>964268731.07999992</v>
      </c>
      <c r="H19" s="608">
        <v>1335728618.3399999</v>
      </c>
    </row>
    <row r="20" spans="1:8" s="18" customFormat="1">
      <c r="A20" s="230">
        <v>5.0999999999999996</v>
      </c>
      <c r="B20" s="283" t="s">
        <v>292</v>
      </c>
      <c r="C20" s="619">
        <v>10871237.77</v>
      </c>
      <c r="D20" s="619">
        <v>3194587.44</v>
      </c>
      <c r="E20" s="607">
        <v>14065825.209999999</v>
      </c>
      <c r="F20" s="619">
        <v>12148305.689999999</v>
      </c>
      <c r="G20" s="619">
        <v>1997393.87</v>
      </c>
      <c r="H20" s="608">
        <v>14145699.559999999</v>
      </c>
    </row>
    <row r="21" spans="1:8" s="18" customFormat="1">
      <c r="A21" s="230">
        <v>5.2</v>
      </c>
      <c r="B21" s="283" t="s">
        <v>291</v>
      </c>
      <c r="C21" s="619">
        <v>0</v>
      </c>
      <c r="D21" s="619">
        <v>0</v>
      </c>
      <c r="E21" s="607">
        <v>0</v>
      </c>
      <c r="F21" s="619">
        <v>0</v>
      </c>
      <c r="G21" s="619">
        <v>0</v>
      </c>
      <c r="H21" s="608">
        <v>0</v>
      </c>
    </row>
    <row r="22" spans="1:8" s="18" customFormat="1">
      <c r="A22" s="230">
        <v>5.3</v>
      </c>
      <c r="B22" s="283" t="s">
        <v>290</v>
      </c>
      <c r="C22" s="619">
        <v>305548674.76999998</v>
      </c>
      <c r="D22" s="619">
        <v>914604737.26999998</v>
      </c>
      <c r="E22" s="607">
        <v>1220153412.04</v>
      </c>
      <c r="F22" s="619">
        <v>316749750.19999999</v>
      </c>
      <c r="G22" s="619">
        <v>901836092.27999997</v>
      </c>
      <c r="H22" s="608">
        <v>1218585842.48</v>
      </c>
    </row>
    <row r="23" spans="1:8" s="18" customFormat="1">
      <c r="A23" s="230" t="s">
        <v>15</v>
      </c>
      <c r="B23" s="234" t="s">
        <v>75</v>
      </c>
      <c r="C23" s="619">
        <v>66932024.030000001</v>
      </c>
      <c r="D23" s="619">
        <v>211439385.84999999</v>
      </c>
      <c r="E23" s="607">
        <v>278371409.88</v>
      </c>
      <c r="F23" s="619">
        <v>91299801.959999993</v>
      </c>
      <c r="G23" s="619">
        <v>246567186.25999999</v>
      </c>
      <c r="H23" s="608">
        <v>337866988.21999997</v>
      </c>
    </row>
    <row r="24" spans="1:8" s="18" customFormat="1">
      <c r="A24" s="230" t="s">
        <v>16</v>
      </c>
      <c r="B24" s="234" t="s">
        <v>76</v>
      </c>
      <c r="C24" s="619">
        <v>78325053.280000001</v>
      </c>
      <c r="D24" s="619">
        <v>415155660.55000001</v>
      </c>
      <c r="E24" s="607">
        <v>493480713.83000004</v>
      </c>
      <c r="F24" s="619">
        <v>66662372.670000002</v>
      </c>
      <c r="G24" s="619">
        <v>329284735.76999998</v>
      </c>
      <c r="H24" s="608">
        <v>395947108.44</v>
      </c>
    </row>
    <row r="25" spans="1:8" s="18" customFormat="1">
      <c r="A25" s="230" t="s">
        <v>17</v>
      </c>
      <c r="B25" s="234" t="s">
        <v>77</v>
      </c>
      <c r="C25" s="619">
        <v>0</v>
      </c>
      <c r="D25" s="619">
        <v>0</v>
      </c>
      <c r="E25" s="607">
        <v>0</v>
      </c>
      <c r="F25" s="619">
        <v>0</v>
      </c>
      <c r="G25" s="619">
        <v>0</v>
      </c>
      <c r="H25" s="608">
        <v>0</v>
      </c>
    </row>
    <row r="26" spans="1:8" s="18" customFormat="1">
      <c r="A26" s="230" t="s">
        <v>18</v>
      </c>
      <c r="B26" s="234" t="s">
        <v>78</v>
      </c>
      <c r="C26" s="619">
        <v>58920997.159999996</v>
      </c>
      <c r="D26" s="619">
        <v>111727849.28</v>
      </c>
      <c r="E26" s="607">
        <v>170648846.44</v>
      </c>
      <c r="F26" s="619">
        <v>71957521.329999998</v>
      </c>
      <c r="G26" s="619">
        <v>143469407.08000001</v>
      </c>
      <c r="H26" s="608">
        <v>215426928.41000003</v>
      </c>
    </row>
    <row r="27" spans="1:8" s="18" customFormat="1">
      <c r="A27" s="230" t="s">
        <v>19</v>
      </c>
      <c r="B27" s="234" t="s">
        <v>79</v>
      </c>
      <c r="C27" s="619">
        <v>101370600.3</v>
      </c>
      <c r="D27" s="619">
        <v>176281841.59</v>
      </c>
      <c r="E27" s="607">
        <v>277652441.88999999</v>
      </c>
      <c r="F27" s="619">
        <v>86830054.239999995</v>
      </c>
      <c r="G27" s="619">
        <v>182514763.16999999</v>
      </c>
      <c r="H27" s="608">
        <v>269344817.40999997</v>
      </c>
    </row>
    <row r="28" spans="1:8" s="18" customFormat="1">
      <c r="A28" s="230">
        <v>5.4</v>
      </c>
      <c r="B28" s="283" t="s">
        <v>293</v>
      </c>
      <c r="C28" s="619">
        <v>35309791.670000002</v>
      </c>
      <c r="D28" s="619">
        <v>50347309.549999997</v>
      </c>
      <c r="E28" s="607">
        <v>85657101.219999999</v>
      </c>
      <c r="F28" s="619">
        <v>37938371.119999997</v>
      </c>
      <c r="G28" s="619">
        <v>53923021.549999997</v>
      </c>
      <c r="H28" s="608">
        <v>91861392.669999987</v>
      </c>
    </row>
    <row r="29" spans="1:8" s="18" customFormat="1">
      <c r="A29" s="230">
        <v>5.5</v>
      </c>
      <c r="B29" s="283" t="s">
        <v>294</v>
      </c>
      <c r="C29" s="619">
        <v>6242036.2300000004</v>
      </c>
      <c r="D29" s="619">
        <v>3113639.15</v>
      </c>
      <c r="E29" s="607">
        <v>9355675.3800000008</v>
      </c>
      <c r="F29" s="619">
        <v>4623460.22</v>
      </c>
      <c r="G29" s="619">
        <v>5590876.2400000002</v>
      </c>
      <c r="H29" s="608">
        <v>10214336.460000001</v>
      </c>
    </row>
    <row r="30" spans="1:8" s="18" customFormat="1">
      <c r="A30" s="230">
        <v>5.6</v>
      </c>
      <c r="B30" s="283" t="s">
        <v>295</v>
      </c>
      <c r="C30" s="619">
        <v>0</v>
      </c>
      <c r="D30" s="619">
        <v>0</v>
      </c>
      <c r="E30" s="607">
        <v>0</v>
      </c>
      <c r="F30" s="619">
        <v>0</v>
      </c>
      <c r="G30" s="619">
        <v>921347.05</v>
      </c>
      <c r="H30" s="608">
        <v>921347.05</v>
      </c>
    </row>
    <row r="31" spans="1:8" s="18" customFormat="1">
      <c r="A31" s="230">
        <v>5.7</v>
      </c>
      <c r="B31" s="283" t="s">
        <v>79</v>
      </c>
      <c r="C31" s="619">
        <v>0.02</v>
      </c>
      <c r="D31" s="619">
        <v>0.06</v>
      </c>
      <c r="E31" s="607">
        <v>0.08</v>
      </c>
      <c r="F31" s="619">
        <v>0.03</v>
      </c>
      <c r="G31" s="619">
        <v>0.09</v>
      </c>
      <c r="H31" s="608">
        <v>0.12</v>
      </c>
    </row>
    <row r="32" spans="1:8" s="18" customFormat="1">
      <c r="A32" s="230">
        <v>6</v>
      </c>
      <c r="B32" s="233" t="s">
        <v>323</v>
      </c>
      <c r="C32" s="619">
        <v>0</v>
      </c>
      <c r="D32" s="619">
        <v>0</v>
      </c>
      <c r="E32" s="607">
        <v>0</v>
      </c>
      <c r="F32" s="619">
        <v>0</v>
      </c>
      <c r="G32" s="619">
        <v>171987329.16689998</v>
      </c>
      <c r="H32" s="608">
        <v>171987329.16689998</v>
      </c>
    </row>
    <row r="33" spans="1:8" s="18" customFormat="1">
      <c r="A33" s="230">
        <v>6.1</v>
      </c>
      <c r="B33" s="284" t="s">
        <v>313</v>
      </c>
      <c r="C33" s="619"/>
      <c r="D33" s="619">
        <v>0</v>
      </c>
      <c r="E33" s="607">
        <v>0</v>
      </c>
      <c r="F33" s="619"/>
      <c r="G33" s="619">
        <v>86732800</v>
      </c>
      <c r="H33" s="608">
        <v>86732800</v>
      </c>
    </row>
    <row r="34" spans="1:8" s="18" customFormat="1">
      <c r="A34" s="230">
        <v>6.2</v>
      </c>
      <c r="B34" s="284" t="s">
        <v>314</v>
      </c>
      <c r="C34" s="619"/>
      <c r="D34" s="619">
        <v>0</v>
      </c>
      <c r="E34" s="607">
        <v>0</v>
      </c>
      <c r="F34" s="619"/>
      <c r="G34" s="619">
        <v>85254529.166899994</v>
      </c>
      <c r="H34" s="608">
        <v>85254529.166899994</v>
      </c>
    </row>
    <row r="35" spans="1:8" s="18" customFormat="1">
      <c r="A35" s="230">
        <v>6.3</v>
      </c>
      <c r="B35" s="284" t="s">
        <v>310</v>
      </c>
      <c r="C35" s="619"/>
      <c r="D35" s="619"/>
      <c r="E35" s="607">
        <v>0</v>
      </c>
      <c r="F35" s="619"/>
      <c r="G35" s="619"/>
      <c r="H35" s="608">
        <v>0</v>
      </c>
    </row>
    <row r="36" spans="1:8" s="18" customFormat="1">
      <c r="A36" s="230">
        <v>6.4</v>
      </c>
      <c r="B36" s="284" t="s">
        <v>311</v>
      </c>
      <c r="C36" s="619"/>
      <c r="D36" s="619"/>
      <c r="E36" s="607">
        <v>0</v>
      </c>
      <c r="F36" s="619"/>
      <c r="G36" s="619"/>
      <c r="H36" s="608">
        <v>0</v>
      </c>
    </row>
    <row r="37" spans="1:8" s="18" customFormat="1">
      <c r="A37" s="230">
        <v>6.5</v>
      </c>
      <c r="B37" s="284" t="s">
        <v>312</v>
      </c>
      <c r="C37" s="619"/>
      <c r="D37" s="619"/>
      <c r="E37" s="607">
        <v>0</v>
      </c>
      <c r="F37" s="619"/>
      <c r="G37" s="619"/>
      <c r="H37" s="608">
        <v>0</v>
      </c>
    </row>
    <row r="38" spans="1:8" s="18" customFormat="1">
      <c r="A38" s="230">
        <v>6.6</v>
      </c>
      <c r="B38" s="284" t="s">
        <v>315</v>
      </c>
      <c r="C38" s="619"/>
      <c r="D38" s="619"/>
      <c r="E38" s="607">
        <v>0</v>
      </c>
      <c r="F38" s="619"/>
      <c r="G38" s="619"/>
      <c r="H38" s="608">
        <v>0</v>
      </c>
    </row>
    <row r="39" spans="1:8" s="18" customFormat="1">
      <c r="A39" s="230">
        <v>6.7</v>
      </c>
      <c r="B39" s="284" t="s">
        <v>316</v>
      </c>
      <c r="C39" s="619"/>
      <c r="D39" s="619"/>
      <c r="E39" s="607">
        <v>0</v>
      </c>
      <c r="F39" s="619"/>
      <c r="G39" s="619"/>
      <c r="H39" s="608">
        <v>0</v>
      </c>
    </row>
    <row r="40" spans="1:8" s="18" customFormat="1">
      <c r="A40" s="230">
        <v>7</v>
      </c>
      <c r="B40" s="233" t="s">
        <v>319</v>
      </c>
      <c r="C40" s="619"/>
      <c r="D40" s="619"/>
      <c r="E40" s="607">
        <v>0</v>
      </c>
      <c r="F40" s="619"/>
      <c r="G40" s="619"/>
      <c r="H40" s="608">
        <v>0</v>
      </c>
    </row>
    <row r="41" spans="1:8" s="18" customFormat="1">
      <c r="A41" s="230">
        <v>7.1</v>
      </c>
      <c r="B41" s="232" t="s">
        <v>320</v>
      </c>
      <c r="C41" s="619">
        <v>322386.33</v>
      </c>
      <c r="D41" s="619">
        <v>1603037.2608999999</v>
      </c>
      <c r="E41" s="607">
        <v>1925423.5909</v>
      </c>
      <c r="F41" s="619">
        <v>405222.43</v>
      </c>
      <c r="G41" s="619">
        <v>2282767.1546</v>
      </c>
      <c r="H41" s="608">
        <v>2687989.5846000002</v>
      </c>
    </row>
    <row r="42" spans="1:8" s="18" customFormat="1" ht="25.5">
      <c r="A42" s="230">
        <v>7.2</v>
      </c>
      <c r="B42" s="232" t="s">
        <v>321</v>
      </c>
      <c r="C42" s="619">
        <v>162759.49000000002</v>
      </c>
      <c r="D42" s="619">
        <v>886132.14130000013</v>
      </c>
      <c r="E42" s="607">
        <v>1048891.6313000002</v>
      </c>
      <c r="F42" s="619">
        <v>111500.25000000001</v>
      </c>
      <c r="G42" s="619">
        <v>393035.48710000003</v>
      </c>
      <c r="H42" s="608">
        <v>504535.73710000003</v>
      </c>
    </row>
    <row r="43" spans="1:8" s="18" customFormat="1" ht="25.5">
      <c r="A43" s="230">
        <v>7.3</v>
      </c>
      <c r="B43" s="232" t="s">
        <v>324</v>
      </c>
      <c r="C43" s="619">
        <v>5239115.7299999958</v>
      </c>
      <c r="D43" s="619">
        <v>15988597.317100001</v>
      </c>
      <c r="E43" s="607">
        <v>21227713.047099996</v>
      </c>
      <c r="F43" s="619">
        <v>4704361.349999995</v>
      </c>
      <c r="G43" s="619">
        <v>24413668.345499996</v>
      </c>
      <c r="H43" s="608">
        <v>29118029.69549999</v>
      </c>
    </row>
    <row r="44" spans="1:8" s="18" customFormat="1" ht="25.5">
      <c r="A44" s="230">
        <v>7.4</v>
      </c>
      <c r="B44" s="232" t="s">
        <v>325</v>
      </c>
      <c r="C44" s="619">
        <v>2545102.2399999993</v>
      </c>
      <c r="D44" s="619">
        <v>5136549.2690000022</v>
      </c>
      <c r="E44" s="607">
        <v>7681651.5090000015</v>
      </c>
      <c r="F44" s="619">
        <v>2107776.98</v>
      </c>
      <c r="G44" s="619">
        <v>8336633.623700005</v>
      </c>
      <c r="H44" s="608">
        <v>10444410.603700005</v>
      </c>
    </row>
    <row r="45" spans="1:8" s="18" customFormat="1">
      <c r="A45" s="230">
        <v>8</v>
      </c>
      <c r="B45" s="233" t="s">
        <v>302</v>
      </c>
      <c r="C45" s="619">
        <v>5216.0090399999999</v>
      </c>
      <c r="D45" s="619">
        <v>222061.71279999998</v>
      </c>
      <c r="E45" s="607">
        <v>227277.72183999998</v>
      </c>
      <c r="F45" s="619">
        <v>5499.6091200000001</v>
      </c>
      <c r="G45" s="619">
        <v>252433.29023999997</v>
      </c>
      <c r="H45" s="608">
        <v>257932.89935999998</v>
      </c>
    </row>
    <row r="46" spans="1:8" s="18" customFormat="1">
      <c r="A46" s="230">
        <v>8.1</v>
      </c>
      <c r="B46" s="282" t="s">
        <v>326</v>
      </c>
      <c r="C46" s="619"/>
      <c r="D46" s="619"/>
      <c r="E46" s="607">
        <v>0</v>
      </c>
      <c r="F46" s="619"/>
      <c r="G46" s="619"/>
      <c r="H46" s="608">
        <v>0</v>
      </c>
    </row>
    <row r="47" spans="1:8" s="18" customFormat="1">
      <c r="A47" s="230">
        <v>8.1999999999999993</v>
      </c>
      <c r="B47" s="282" t="s">
        <v>327</v>
      </c>
      <c r="C47" s="619">
        <v>5216.0090399999999</v>
      </c>
      <c r="D47" s="619">
        <v>222061.71279999998</v>
      </c>
      <c r="E47" s="607">
        <v>227277.72183999998</v>
      </c>
      <c r="F47" s="619">
        <v>5499.6091200000001</v>
      </c>
      <c r="G47" s="619">
        <v>252433.29023999997</v>
      </c>
      <c r="H47" s="608">
        <v>257932.89935999998</v>
      </c>
    </row>
    <row r="48" spans="1:8" s="18" customFormat="1">
      <c r="A48" s="230">
        <v>8.3000000000000007</v>
      </c>
      <c r="B48" s="282" t="s">
        <v>328</v>
      </c>
      <c r="C48" s="619"/>
      <c r="D48" s="619"/>
      <c r="E48" s="607">
        <v>0</v>
      </c>
      <c r="F48" s="619"/>
      <c r="G48" s="619"/>
      <c r="H48" s="608">
        <v>0</v>
      </c>
    </row>
    <row r="49" spans="1:8" s="18" customFormat="1">
      <c r="A49" s="230">
        <v>8.4</v>
      </c>
      <c r="B49" s="282" t="s">
        <v>329</v>
      </c>
      <c r="C49" s="619"/>
      <c r="D49" s="619"/>
      <c r="E49" s="607">
        <v>0</v>
      </c>
      <c r="F49" s="619"/>
      <c r="G49" s="619"/>
      <c r="H49" s="608">
        <v>0</v>
      </c>
    </row>
    <row r="50" spans="1:8" s="18" customFormat="1">
      <c r="A50" s="230">
        <v>8.5</v>
      </c>
      <c r="B50" s="282" t="s">
        <v>330</v>
      </c>
      <c r="C50" s="619"/>
      <c r="D50" s="619"/>
      <c r="E50" s="607">
        <v>0</v>
      </c>
      <c r="F50" s="619"/>
      <c r="G50" s="619"/>
      <c r="H50" s="608">
        <v>0</v>
      </c>
    </row>
    <row r="51" spans="1:8" s="18" customFormat="1">
      <c r="A51" s="230">
        <v>8.6</v>
      </c>
      <c r="B51" s="282" t="s">
        <v>331</v>
      </c>
      <c r="C51" s="619"/>
      <c r="D51" s="619"/>
      <c r="E51" s="607">
        <v>0</v>
      </c>
      <c r="F51" s="619"/>
      <c r="G51" s="619"/>
      <c r="H51" s="608">
        <v>0</v>
      </c>
    </row>
    <row r="52" spans="1:8" s="18" customFormat="1">
      <c r="A52" s="230">
        <v>8.6999999999999993</v>
      </c>
      <c r="B52" s="282" t="s">
        <v>332</v>
      </c>
      <c r="C52" s="619"/>
      <c r="D52" s="619"/>
      <c r="E52" s="607">
        <v>0</v>
      </c>
      <c r="F52" s="619"/>
      <c r="G52" s="619"/>
      <c r="H52" s="608">
        <v>0</v>
      </c>
    </row>
    <row r="53" spans="1:8" s="18" customFormat="1" ht="15" thickBot="1">
      <c r="A53" s="235">
        <v>9</v>
      </c>
      <c r="B53" s="236" t="s">
        <v>322</v>
      </c>
      <c r="C53" s="620"/>
      <c r="D53" s="620"/>
      <c r="E53" s="617">
        <v>0</v>
      </c>
      <c r="F53" s="620"/>
      <c r="G53" s="620"/>
      <c r="H53" s="618">
        <v>0</v>
      </c>
    </row>
  </sheetData>
  <mergeCells count="4">
    <mergeCell ref="A5:A6"/>
    <mergeCell ref="B5:B6"/>
    <mergeCell ref="C5:E5"/>
    <mergeCell ref="F5:H5"/>
  </mergeCells>
  <pageMargins left="0.25" right="0.25" top="0.75" bottom="0.75" header="0.3" footer="0.3"/>
  <pageSetup paperSize="9" scale="62" orientation="portrait" r:id="rId1"/>
  <headerFooter>
    <oddHeader>&amp;C&amp;"Calibri"&amp;10&amp;K0078D7Classification: Restricted to Partners&amp;1#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D28" sqref="D28"/>
    </sheetView>
  </sheetViews>
  <sheetFormatPr defaultColWidth="9.140625" defaultRowHeight="12.75"/>
  <cols>
    <col min="1" max="1" width="9.5703125" style="4" bestFit="1" customWidth="1"/>
    <col min="2" max="2" width="93.5703125" style="4" customWidth="1"/>
    <col min="3" max="4" width="10.7109375" style="4" customWidth="1"/>
    <col min="5" max="7" width="10.85546875" style="52" bestFit="1" customWidth="1"/>
    <col min="8" max="11" width="9.7109375" style="52" customWidth="1"/>
    <col min="12" max="16384" width="9.140625" style="52"/>
  </cols>
  <sheetData>
    <row r="1" spans="1:8">
      <c r="A1" s="2" t="s">
        <v>30</v>
      </c>
      <c r="B1" s="3" t="str">
        <f>'Info '!C2</f>
        <v>JSC ProCredit Bank</v>
      </c>
      <c r="C1" s="3"/>
    </row>
    <row r="2" spans="1:8">
      <c r="A2" s="2" t="s">
        <v>31</v>
      </c>
      <c r="B2" s="463">
        <f>'1. key ratios '!B2</f>
        <v>44926</v>
      </c>
      <c r="C2" s="6"/>
      <c r="D2" s="7"/>
      <c r="E2" s="74"/>
      <c r="F2" s="74"/>
      <c r="G2" s="74"/>
      <c r="H2" s="74"/>
    </row>
    <row r="3" spans="1:8">
      <c r="A3" s="2"/>
      <c r="B3" s="3"/>
      <c r="C3" s="6"/>
      <c r="D3" s="7"/>
      <c r="E3" s="74"/>
      <c r="F3" s="74"/>
      <c r="G3" s="74"/>
      <c r="H3" s="74"/>
    </row>
    <row r="4" spans="1:8" ht="15" customHeight="1" thickBot="1">
      <c r="A4" s="7" t="s">
        <v>197</v>
      </c>
      <c r="B4" s="173" t="s">
        <v>296</v>
      </c>
      <c r="C4" s="75" t="s">
        <v>73</v>
      </c>
    </row>
    <row r="5" spans="1:8" ht="15" customHeight="1">
      <c r="A5" s="267" t="s">
        <v>6</v>
      </c>
      <c r="B5" s="268"/>
      <c r="C5" s="461" t="str">
        <f>INT((MONTH($B$2))/3)&amp;"Q"&amp;"-"&amp;YEAR($B$2)</f>
        <v>4Q-2022</v>
      </c>
      <c r="D5" s="461" t="str">
        <f>IF(INT(MONTH($B$2))=3, "4"&amp;"Q"&amp;"-"&amp;YEAR($B$2)-1, IF(INT(MONTH($B$2))=6, "1"&amp;"Q"&amp;"-"&amp;YEAR($B$2), IF(INT(MONTH($B$2))=9, "2"&amp;"Q"&amp;"-"&amp;YEAR($B$2),IF(INT(MONTH($B$2))=12, "3"&amp;"Q"&amp;"-"&amp;YEAR($B$2), 0))))</f>
        <v>3Q-2022</v>
      </c>
      <c r="E5" s="461" t="str">
        <f>IF(INT(MONTH($B$2))=3, "3"&amp;"Q"&amp;"-"&amp;YEAR($B$2)-1, IF(INT(MONTH($B$2))=6, "4"&amp;"Q"&amp;"-"&amp;YEAR($B$2)-1, IF(INT(MONTH($B$2))=9, "1"&amp;"Q"&amp;"-"&amp;YEAR($B$2),IF(INT(MONTH($B$2))=12, "2"&amp;"Q"&amp;"-"&amp;YEAR($B$2), 0))))</f>
        <v>2Q-2022</v>
      </c>
      <c r="F5" s="461" t="str">
        <f>IF(INT(MONTH($B$2))=3, "2"&amp;"Q"&amp;"-"&amp;YEAR($B$2)-1, IF(INT(MONTH($B$2))=6, "3"&amp;"Q"&amp;"-"&amp;YEAR($B$2)-1, IF(INT(MONTH($B$2))=9, "4"&amp;"Q"&amp;"-"&amp;YEAR($B$2)-1,IF(INT(MONTH($B$2))=12, "1"&amp;"Q"&amp;"-"&amp;YEAR($B$2), 0))))</f>
        <v>1Q-2022</v>
      </c>
      <c r="G5" s="462" t="str">
        <f>IF(INT(MONTH($B$2))=3, "1"&amp;"Q"&amp;"-"&amp;YEAR($B$2)-1, IF(INT(MONTH($B$2))=6, "2"&amp;"Q"&amp;"-"&amp;YEAR($B$2)-1, IF(INT(MONTH($B$2))=9, "3"&amp;"Q"&amp;"-"&amp;YEAR($B$2)-1,IF(INT(MONTH($B$2))=12, "4"&amp;"Q"&amp;"-"&amp;YEAR($B$2)-1, 0))))</f>
        <v>4Q-2021</v>
      </c>
    </row>
    <row r="6" spans="1:8" ht="15" customHeight="1">
      <c r="A6" s="76">
        <v>1</v>
      </c>
      <c r="B6" s="381" t="s">
        <v>300</v>
      </c>
      <c r="C6" s="451">
        <v>1220053512.48511</v>
      </c>
      <c r="D6" s="454">
        <v>1240422043.4636199</v>
      </c>
      <c r="E6" s="383">
        <v>1292821140.73876</v>
      </c>
      <c r="F6" s="451">
        <v>1362223609.6731048</v>
      </c>
      <c r="G6" s="457">
        <v>1374603345.26895</v>
      </c>
    </row>
    <row r="7" spans="1:8" ht="15" customHeight="1">
      <c r="A7" s="76">
        <v>1.1000000000000001</v>
      </c>
      <c r="B7" s="381" t="s">
        <v>479</v>
      </c>
      <c r="C7" s="452">
        <v>1147672094.2464201</v>
      </c>
      <c r="D7" s="455">
        <v>1170582821.27705</v>
      </c>
      <c r="E7" s="452">
        <v>1216596552.8016601</v>
      </c>
      <c r="F7" s="452">
        <v>1282067198.3923848</v>
      </c>
      <c r="G7" s="458">
        <v>1287126252.83213</v>
      </c>
    </row>
    <row r="8" spans="1:8">
      <c r="A8" s="76" t="s">
        <v>14</v>
      </c>
      <c r="B8" s="381" t="s">
        <v>196</v>
      </c>
      <c r="C8" s="452"/>
      <c r="D8" s="455"/>
      <c r="E8" s="452"/>
      <c r="F8" s="452"/>
      <c r="G8" s="458"/>
    </row>
    <row r="9" spans="1:8" ht="15" customHeight="1">
      <c r="A9" s="76">
        <v>1.2</v>
      </c>
      <c r="B9" s="382" t="s">
        <v>195</v>
      </c>
      <c r="C9" s="452">
        <v>72381418.238690004</v>
      </c>
      <c r="D9" s="455">
        <v>69725814.186570004</v>
      </c>
      <c r="E9" s="452">
        <v>76033623.657099992</v>
      </c>
      <c r="F9" s="452">
        <v>80032359.280719995</v>
      </c>
      <c r="G9" s="458">
        <v>87130161.236819997</v>
      </c>
    </row>
    <row r="10" spans="1:8" ht="15" customHeight="1">
      <c r="A10" s="76">
        <v>1.3</v>
      </c>
      <c r="B10" s="381" t="s">
        <v>28</v>
      </c>
      <c r="C10" s="453">
        <v>0</v>
      </c>
      <c r="D10" s="455">
        <v>113408</v>
      </c>
      <c r="E10" s="453">
        <v>190964.28000000003</v>
      </c>
      <c r="F10" s="452">
        <v>124052</v>
      </c>
      <c r="G10" s="459">
        <v>346931.20000000001</v>
      </c>
    </row>
    <row r="11" spans="1:8" ht="15" customHeight="1">
      <c r="A11" s="76">
        <v>2</v>
      </c>
      <c r="B11" s="381" t="s">
        <v>297</v>
      </c>
      <c r="C11" s="452">
        <v>12936294.165098719</v>
      </c>
      <c r="D11" s="455">
        <v>17005977.132631637</v>
      </c>
      <c r="E11" s="452">
        <v>14503769.350435397</v>
      </c>
      <c r="F11" s="452">
        <v>19236456.491852891</v>
      </c>
      <c r="G11" s="458">
        <v>21315246.618997857</v>
      </c>
    </row>
    <row r="12" spans="1:8" ht="15" customHeight="1">
      <c r="A12" s="76">
        <v>3</v>
      </c>
      <c r="B12" s="381" t="s">
        <v>298</v>
      </c>
      <c r="C12" s="453">
        <v>165910943.76543748</v>
      </c>
      <c r="D12" s="455">
        <v>151987467.09</v>
      </c>
      <c r="E12" s="453">
        <v>151987467.09</v>
      </c>
      <c r="F12" s="452">
        <v>151987467.09</v>
      </c>
      <c r="G12" s="459">
        <v>151987467.09</v>
      </c>
    </row>
    <row r="13" spans="1:8" ht="15" customHeight="1" thickBot="1">
      <c r="A13" s="78">
        <v>4</v>
      </c>
      <c r="B13" s="79" t="s">
        <v>299</v>
      </c>
      <c r="C13" s="384">
        <v>1398900750.4156461</v>
      </c>
      <c r="D13" s="456">
        <v>1409415487.6862514</v>
      </c>
      <c r="E13" s="385">
        <v>1459312377.1791954</v>
      </c>
      <c r="F13" s="384">
        <v>1533447533.2549577</v>
      </c>
      <c r="G13" s="460">
        <v>1547906058.9779477</v>
      </c>
    </row>
    <row r="14" spans="1:8">
      <c r="B14" s="82"/>
    </row>
    <row r="15" spans="1:8" ht="25.5">
      <c r="B15" s="83" t="s">
        <v>480</v>
      </c>
    </row>
    <row r="16" spans="1:8">
      <c r="B16" s="83"/>
    </row>
    <row r="17" spans="1:4" ht="11.25">
      <c r="A17" s="52"/>
      <c r="B17" s="52"/>
      <c r="C17" s="52"/>
      <c r="D17" s="52"/>
    </row>
    <row r="18" spans="1:4" ht="11.25">
      <c r="A18" s="52"/>
      <c r="B18" s="52"/>
      <c r="C18" s="52"/>
      <c r="D18" s="52"/>
    </row>
    <row r="19" spans="1:4" ht="11.25">
      <c r="A19" s="52"/>
      <c r="B19" s="52"/>
      <c r="C19" s="52"/>
      <c r="D19" s="52"/>
    </row>
    <row r="20" spans="1:4" ht="11.25">
      <c r="A20" s="52"/>
      <c r="B20" s="52"/>
      <c r="C20" s="52"/>
      <c r="D20" s="52"/>
    </row>
    <row r="21" spans="1:4" ht="11.25">
      <c r="A21" s="52"/>
      <c r="B21" s="52"/>
      <c r="C21" s="52"/>
      <c r="D21" s="52"/>
    </row>
    <row r="22" spans="1:4" ht="11.25">
      <c r="A22" s="52"/>
      <c r="B22" s="52"/>
      <c r="C22" s="52"/>
      <c r="D22" s="52"/>
    </row>
    <row r="23" spans="1:4" ht="11.25">
      <c r="A23" s="52"/>
      <c r="B23" s="52"/>
      <c r="C23" s="52"/>
      <c r="D23" s="52"/>
    </row>
    <row r="24" spans="1:4" ht="11.25">
      <c r="A24" s="52"/>
      <c r="B24" s="52"/>
      <c r="C24" s="52"/>
      <c r="D24" s="52"/>
    </row>
    <row r="25" spans="1:4" ht="11.25">
      <c r="A25" s="52"/>
      <c r="B25" s="52"/>
      <c r="C25" s="52"/>
      <c r="D25" s="52"/>
    </row>
    <row r="26" spans="1:4" ht="11.25">
      <c r="A26" s="52"/>
      <c r="B26" s="52"/>
      <c r="C26" s="52"/>
      <c r="D26" s="52"/>
    </row>
    <row r="27" spans="1:4" ht="11.25">
      <c r="A27" s="52"/>
      <c r="B27" s="52"/>
      <c r="C27" s="52"/>
      <c r="D27" s="52"/>
    </row>
    <row r="28" spans="1:4" ht="11.25">
      <c r="A28" s="52"/>
      <c r="B28" s="52"/>
      <c r="C28" s="52"/>
      <c r="D28" s="52"/>
    </row>
    <row r="29" spans="1:4" ht="11.25">
      <c r="A29" s="52"/>
      <c r="B29" s="52"/>
      <c r="C29" s="52"/>
      <c r="D29" s="52"/>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21" sqref="C21"/>
    </sheetView>
  </sheetViews>
  <sheetFormatPr defaultColWidth="9.140625" defaultRowHeight="14.25"/>
  <cols>
    <col min="1" max="1" width="9.5703125" style="4" bestFit="1" customWidth="1"/>
    <col min="2" max="2" width="65.5703125" style="4" customWidth="1"/>
    <col min="3" max="3" width="55.7109375" style="4" bestFit="1" customWidth="1"/>
    <col min="4" max="16384" width="9.140625" style="5"/>
  </cols>
  <sheetData>
    <row r="1" spans="1:8">
      <c r="A1" s="2" t="s">
        <v>30</v>
      </c>
      <c r="B1" s="3" t="str">
        <f>'Info '!C2</f>
        <v>JSC ProCredit Bank</v>
      </c>
    </row>
    <row r="2" spans="1:8">
      <c r="A2" s="2" t="s">
        <v>31</v>
      </c>
      <c r="B2" s="463">
        <f>'1. key ratios '!B2</f>
        <v>44926</v>
      </c>
    </row>
    <row r="4" spans="1:8" ht="27.95" customHeight="1" thickBot="1">
      <c r="A4" s="84" t="s">
        <v>80</v>
      </c>
      <c r="B4" s="85" t="s">
        <v>266</v>
      </c>
      <c r="C4" s="86"/>
    </row>
    <row r="5" spans="1:8">
      <c r="A5" s="87"/>
      <c r="B5" s="445" t="s">
        <v>81</v>
      </c>
      <c r="C5" s="446" t="s">
        <v>492</v>
      </c>
    </row>
    <row r="6" spans="1:8">
      <c r="A6" s="88">
        <v>1</v>
      </c>
      <c r="B6" s="89" t="s">
        <v>738</v>
      </c>
      <c r="C6" s="90" t="s">
        <v>739</v>
      </c>
    </row>
    <row r="7" spans="1:8">
      <c r="A7" s="88">
        <v>2</v>
      </c>
      <c r="B7" s="89" t="s">
        <v>740</v>
      </c>
      <c r="C7" s="90" t="s">
        <v>741</v>
      </c>
    </row>
    <row r="8" spans="1:8">
      <c r="A8" s="88">
        <v>3</v>
      </c>
      <c r="B8" s="89" t="s">
        <v>743</v>
      </c>
      <c r="C8" s="90" t="s">
        <v>742</v>
      </c>
    </row>
    <row r="9" spans="1:8">
      <c r="A9" s="88">
        <v>4</v>
      </c>
      <c r="B9" s="89" t="s">
        <v>744</v>
      </c>
      <c r="C9" s="90" t="s">
        <v>741</v>
      </c>
    </row>
    <row r="10" spans="1:8">
      <c r="A10" s="88">
        <v>5</v>
      </c>
      <c r="B10" s="89" t="s">
        <v>745</v>
      </c>
      <c r="C10" s="90" t="s">
        <v>742</v>
      </c>
    </row>
    <row r="11" spans="1:8">
      <c r="A11" s="88">
        <v>6</v>
      </c>
      <c r="B11" s="89"/>
      <c r="C11" s="90"/>
    </row>
    <row r="12" spans="1:8">
      <c r="A12" s="88">
        <v>7</v>
      </c>
      <c r="B12" s="89"/>
      <c r="C12" s="90"/>
      <c r="H12" s="91"/>
    </row>
    <row r="13" spans="1:8">
      <c r="A13" s="88">
        <v>8</v>
      </c>
      <c r="B13" s="89"/>
      <c r="C13" s="90"/>
    </row>
    <row r="14" spans="1:8">
      <c r="A14" s="88">
        <v>9</v>
      </c>
      <c r="B14" s="89"/>
      <c r="C14" s="90"/>
    </row>
    <row r="15" spans="1:8">
      <c r="A15" s="88">
        <v>10</v>
      </c>
      <c r="B15" s="89"/>
      <c r="C15" s="90"/>
    </row>
    <row r="16" spans="1:8">
      <c r="A16" s="88"/>
      <c r="B16" s="447"/>
      <c r="C16" s="448"/>
    </row>
    <row r="17" spans="1:3">
      <c r="A17" s="88"/>
      <c r="B17" s="449" t="s">
        <v>82</v>
      </c>
      <c r="C17" s="450" t="s">
        <v>493</v>
      </c>
    </row>
    <row r="18" spans="1:3">
      <c r="A18" s="88">
        <v>1</v>
      </c>
      <c r="B18" s="89" t="s">
        <v>746</v>
      </c>
      <c r="C18" s="92" t="s">
        <v>747</v>
      </c>
    </row>
    <row r="19" spans="1:3">
      <c r="A19" s="88">
        <v>2</v>
      </c>
      <c r="B19" s="89" t="s">
        <v>748</v>
      </c>
      <c r="C19" s="92" t="s">
        <v>749</v>
      </c>
    </row>
    <row r="20" spans="1:3">
      <c r="A20" s="88">
        <v>3</v>
      </c>
      <c r="B20" s="89" t="s">
        <v>750</v>
      </c>
      <c r="C20" s="92" t="s">
        <v>767</v>
      </c>
    </row>
    <row r="21" spans="1:3">
      <c r="A21" s="88">
        <v>4</v>
      </c>
      <c r="B21" s="89"/>
      <c r="C21" s="92"/>
    </row>
    <row r="22" spans="1:3">
      <c r="A22" s="88">
        <v>5</v>
      </c>
      <c r="B22" s="89"/>
      <c r="C22" s="92"/>
    </row>
    <row r="23" spans="1:3">
      <c r="A23" s="88">
        <v>6</v>
      </c>
      <c r="B23" s="89"/>
      <c r="C23" s="92"/>
    </row>
    <row r="24" spans="1:3">
      <c r="A24" s="88">
        <v>7</v>
      </c>
      <c r="B24" s="89"/>
      <c r="C24" s="92"/>
    </row>
    <row r="25" spans="1:3">
      <c r="A25" s="88">
        <v>8</v>
      </c>
      <c r="B25" s="89"/>
      <c r="C25" s="92"/>
    </row>
    <row r="26" spans="1:3">
      <c r="A26" s="88">
        <v>9</v>
      </c>
      <c r="B26" s="89"/>
      <c r="C26" s="92"/>
    </row>
    <row r="27" spans="1:3" ht="15.75" customHeight="1">
      <c r="A27" s="88">
        <v>10</v>
      </c>
      <c r="B27" s="89"/>
      <c r="C27" s="93"/>
    </row>
    <row r="28" spans="1:3" ht="15.75" customHeight="1">
      <c r="A28" s="88"/>
      <c r="B28" s="89"/>
      <c r="C28" s="93"/>
    </row>
    <row r="29" spans="1:3" ht="30" customHeight="1">
      <c r="A29" s="88"/>
      <c r="B29" s="692" t="s">
        <v>83</v>
      </c>
      <c r="C29" s="693"/>
    </row>
    <row r="30" spans="1:3">
      <c r="A30" s="88">
        <v>1</v>
      </c>
      <c r="B30" s="584" t="s">
        <v>751</v>
      </c>
      <c r="C30" s="585">
        <v>1</v>
      </c>
    </row>
    <row r="31" spans="1:3" ht="15.75" customHeight="1">
      <c r="A31" s="88"/>
      <c r="B31" s="89"/>
      <c r="C31" s="90"/>
    </row>
    <row r="32" spans="1:3" ht="29.25" customHeight="1">
      <c r="A32" s="88"/>
      <c r="B32" s="692" t="s">
        <v>84</v>
      </c>
      <c r="C32" s="693"/>
    </row>
    <row r="33" spans="1:3">
      <c r="A33" s="88">
        <v>1</v>
      </c>
      <c r="B33" s="584" t="s">
        <v>752</v>
      </c>
      <c r="C33" s="586">
        <v>0.17</v>
      </c>
    </row>
    <row r="34" spans="1:3">
      <c r="A34" s="587">
        <v>2</v>
      </c>
      <c r="B34" s="588" t="s">
        <v>753</v>
      </c>
      <c r="C34" s="589">
        <v>0.13200000000000001</v>
      </c>
    </row>
    <row r="35" spans="1:3">
      <c r="A35" s="587">
        <v>3</v>
      </c>
      <c r="B35" s="588" t="s">
        <v>754</v>
      </c>
      <c r="C35" s="589">
        <v>0.125</v>
      </c>
    </row>
    <row r="36" spans="1:3">
      <c r="A36" s="587">
        <v>4</v>
      </c>
      <c r="B36" s="588" t="s">
        <v>755</v>
      </c>
      <c r="C36" s="589">
        <v>0.1</v>
      </c>
    </row>
    <row r="37" spans="1:3">
      <c r="A37" s="587">
        <v>5</v>
      </c>
      <c r="B37" s="588" t="s">
        <v>756</v>
      </c>
      <c r="C37" s="589">
        <v>8.5999999999999993E-2</v>
      </c>
    </row>
    <row r="38" spans="1:3">
      <c r="A38" s="587"/>
      <c r="B38" s="588"/>
      <c r="C38" s="590"/>
    </row>
    <row r="39" spans="1:3" ht="15" thickBot="1">
      <c r="A39" s="94"/>
      <c r="B39" s="95"/>
      <c r="C39" s="96"/>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3" sqref="B3"/>
      <selection pane="topRight" activeCell="B3" sqref="B3"/>
      <selection pane="bottomLeft" activeCell="B3" sqref="B3"/>
      <selection pane="bottomRight" activeCell="C8" sqref="C8:E21"/>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16" t="s">
        <v>30</v>
      </c>
      <c r="B1" s="3" t="str">
        <f>'Info '!C2</f>
        <v>JSC ProCredit Bank</v>
      </c>
      <c r="C1" s="109"/>
      <c r="D1" s="109"/>
      <c r="E1" s="109"/>
      <c r="F1" s="18"/>
    </row>
    <row r="2" spans="1:7" s="97" customFormat="1" ht="15.75" customHeight="1">
      <c r="A2" s="316" t="s">
        <v>31</v>
      </c>
      <c r="B2" s="463">
        <f>'1. key ratios '!B2</f>
        <v>44926</v>
      </c>
    </row>
    <row r="3" spans="1:7" s="97" customFormat="1" ht="15.75" customHeight="1">
      <c r="A3" s="316"/>
    </row>
    <row r="4" spans="1:7" s="97" customFormat="1" ht="15.75" customHeight="1" thickBot="1">
      <c r="A4" s="317" t="s">
        <v>201</v>
      </c>
      <c r="B4" s="698" t="s">
        <v>346</v>
      </c>
      <c r="C4" s="699"/>
      <c r="D4" s="699"/>
      <c r="E4" s="699"/>
    </row>
    <row r="5" spans="1:7" s="101" customFormat="1" ht="17.45" customHeight="1">
      <c r="A5" s="247"/>
      <c r="B5" s="248"/>
      <c r="C5" s="99" t="s">
        <v>0</v>
      </c>
      <c r="D5" s="99" t="s">
        <v>1</v>
      </c>
      <c r="E5" s="100" t="s">
        <v>2</v>
      </c>
    </row>
    <row r="6" spans="1:7" s="18" customFormat="1" ht="14.45" customHeight="1">
      <c r="A6" s="318"/>
      <c r="B6" s="694" t="s">
        <v>353</v>
      </c>
      <c r="C6" s="694" t="s">
        <v>92</v>
      </c>
      <c r="D6" s="696" t="s">
        <v>200</v>
      </c>
      <c r="E6" s="697"/>
      <c r="G6" s="5"/>
    </row>
    <row r="7" spans="1:7" s="18" customFormat="1" ht="99.6" customHeight="1">
      <c r="A7" s="318"/>
      <c r="B7" s="695"/>
      <c r="C7" s="694"/>
      <c r="D7" s="358" t="s">
        <v>199</v>
      </c>
      <c r="E7" s="359" t="s">
        <v>354</v>
      </c>
      <c r="G7" s="5"/>
    </row>
    <row r="8" spans="1:7">
      <c r="A8" s="319">
        <v>1</v>
      </c>
      <c r="B8" s="360" t="s">
        <v>35</v>
      </c>
      <c r="C8" s="361">
        <v>37622540.329999998</v>
      </c>
      <c r="D8" s="361"/>
      <c r="E8" s="362">
        <v>37622540.329999998</v>
      </c>
      <c r="F8" s="18"/>
    </row>
    <row r="9" spans="1:7">
      <c r="A9" s="319">
        <v>2</v>
      </c>
      <c r="B9" s="360" t="s">
        <v>36</v>
      </c>
      <c r="C9" s="361">
        <v>266225587.60999995</v>
      </c>
      <c r="D9" s="361">
        <v>0</v>
      </c>
      <c r="E9" s="362">
        <v>266225587.60999995</v>
      </c>
      <c r="F9" s="18"/>
    </row>
    <row r="10" spans="1:7">
      <c r="A10" s="319">
        <v>3</v>
      </c>
      <c r="B10" s="360" t="s">
        <v>37</v>
      </c>
      <c r="C10" s="361">
        <v>144498767.15000001</v>
      </c>
      <c r="D10" s="361"/>
      <c r="E10" s="362">
        <v>144498767.15000001</v>
      </c>
      <c r="F10" s="18"/>
    </row>
    <row r="11" spans="1:7">
      <c r="A11" s="319">
        <v>4</v>
      </c>
      <c r="B11" s="360" t="s">
        <v>38</v>
      </c>
      <c r="C11" s="361">
        <v>0</v>
      </c>
      <c r="D11" s="361"/>
      <c r="E11" s="362"/>
      <c r="F11" s="18"/>
    </row>
    <row r="12" spans="1:7">
      <c r="A12" s="319">
        <v>5</v>
      </c>
      <c r="B12" s="360" t="s">
        <v>39</v>
      </c>
      <c r="C12" s="361">
        <v>82467907.409999996</v>
      </c>
      <c r="D12" s="361"/>
      <c r="E12" s="362">
        <v>82467907.409999996</v>
      </c>
      <c r="F12" s="18"/>
    </row>
    <row r="13" spans="1:7">
      <c r="A13" s="319">
        <v>6.1</v>
      </c>
      <c r="B13" s="363" t="s">
        <v>40</v>
      </c>
      <c r="C13" s="364">
        <v>1150714386.8199999</v>
      </c>
      <c r="D13" s="361"/>
      <c r="E13" s="362">
        <v>1150714386.8199999</v>
      </c>
      <c r="F13" s="18"/>
    </row>
    <row r="14" spans="1:7">
      <c r="A14" s="319">
        <v>6.2</v>
      </c>
      <c r="B14" s="365" t="s">
        <v>41</v>
      </c>
      <c r="C14" s="364">
        <v>-39857408.339999996</v>
      </c>
      <c r="D14" s="361"/>
      <c r="E14" s="362">
        <v>-39857408.339999996</v>
      </c>
      <c r="F14" s="18"/>
    </row>
    <row r="15" spans="1:7">
      <c r="A15" s="319">
        <v>6</v>
      </c>
      <c r="B15" s="360" t="s">
        <v>42</v>
      </c>
      <c r="C15" s="361">
        <v>1110856978.48</v>
      </c>
      <c r="D15" s="361"/>
      <c r="E15" s="362">
        <v>1110856978.48</v>
      </c>
      <c r="F15" s="18"/>
    </row>
    <row r="16" spans="1:7">
      <c r="A16" s="319">
        <v>7</v>
      </c>
      <c r="B16" s="360" t="s">
        <v>43</v>
      </c>
      <c r="C16" s="361">
        <v>5286603.4000000004</v>
      </c>
      <c r="D16" s="361"/>
      <c r="E16" s="362">
        <v>5286603.4000000004</v>
      </c>
      <c r="F16" s="18"/>
    </row>
    <row r="17" spans="1:7">
      <c r="A17" s="319">
        <v>8</v>
      </c>
      <c r="B17" s="360" t="s">
        <v>198</v>
      </c>
      <c r="C17" s="361">
        <v>161369.97</v>
      </c>
      <c r="D17" s="361"/>
      <c r="E17" s="362">
        <v>161369.97</v>
      </c>
      <c r="F17" s="320"/>
      <c r="G17" s="103"/>
    </row>
    <row r="18" spans="1:7">
      <c r="A18" s="319">
        <v>9</v>
      </c>
      <c r="B18" s="360" t="s">
        <v>44</v>
      </c>
      <c r="C18" s="361">
        <v>6346164.7799999993</v>
      </c>
      <c r="D18" s="361">
        <v>6194572.1799999997</v>
      </c>
      <c r="E18" s="362">
        <v>151592.59999999963</v>
      </c>
      <c r="F18" s="18"/>
      <c r="G18" s="103"/>
    </row>
    <row r="19" spans="1:7">
      <c r="A19" s="319">
        <v>10</v>
      </c>
      <c r="B19" s="360" t="s">
        <v>45</v>
      </c>
      <c r="C19" s="361">
        <v>47441125.25</v>
      </c>
      <c r="D19" s="361">
        <v>1370120.96</v>
      </c>
      <c r="E19" s="362">
        <v>46071004.289999999</v>
      </c>
      <c r="F19" s="18"/>
      <c r="G19" s="103"/>
    </row>
    <row r="20" spans="1:7">
      <c r="A20" s="319">
        <v>11</v>
      </c>
      <c r="B20" s="360" t="s">
        <v>46</v>
      </c>
      <c r="C20" s="361">
        <v>25853864.2082</v>
      </c>
      <c r="D20" s="361"/>
      <c r="E20" s="362">
        <v>25853864.2082</v>
      </c>
      <c r="F20" s="18"/>
    </row>
    <row r="21" spans="1:7" ht="26.25" thickBot="1">
      <c r="A21" s="194"/>
      <c r="B21" s="321" t="s">
        <v>356</v>
      </c>
      <c r="C21" s="249">
        <v>1726760908.5882001</v>
      </c>
      <c r="D21" s="249">
        <v>7564693.1399999997</v>
      </c>
      <c r="E21" s="366">
        <v>1719196215.4482</v>
      </c>
    </row>
    <row r="22" spans="1:7">
      <c r="A22" s="5"/>
      <c r="B22" s="5"/>
      <c r="C22" s="5"/>
      <c r="D22" s="5"/>
      <c r="E22" s="5"/>
    </row>
    <row r="23" spans="1:7">
      <c r="A23" s="5"/>
      <c r="B23" s="5"/>
      <c r="C23" s="5"/>
      <c r="D23" s="5"/>
      <c r="E23" s="5"/>
    </row>
    <row r="25" spans="1:7" s="4" customFormat="1">
      <c r="B25" s="104"/>
      <c r="F25" s="5"/>
      <c r="G25" s="5"/>
    </row>
    <row r="26" spans="1:7" s="4" customFormat="1">
      <c r="B26" s="104"/>
      <c r="F26" s="5"/>
      <c r="G26" s="5"/>
    </row>
    <row r="27" spans="1:7" s="4" customFormat="1">
      <c r="B27" s="104"/>
      <c r="F27" s="5"/>
      <c r="G27" s="5"/>
    </row>
    <row r="28" spans="1:7" s="4" customFormat="1">
      <c r="B28" s="104"/>
      <c r="F28" s="5"/>
      <c r="G28" s="5"/>
    </row>
    <row r="29" spans="1:7" s="4" customFormat="1">
      <c r="B29" s="104"/>
      <c r="F29" s="5"/>
      <c r="G29" s="5"/>
    </row>
    <row r="30" spans="1:7" s="4" customFormat="1">
      <c r="B30" s="104"/>
      <c r="F30" s="5"/>
      <c r="G30" s="5"/>
    </row>
    <row r="31" spans="1:7" s="4" customFormat="1">
      <c r="B31" s="104"/>
      <c r="F31" s="5"/>
      <c r="G31" s="5"/>
    </row>
    <row r="32" spans="1:7" s="4" customFormat="1">
      <c r="B32" s="104"/>
      <c r="F32" s="5"/>
      <c r="G32" s="5"/>
    </row>
    <row r="33" spans="2:7" s="4" customFormat="1">
      <c r="B33" s="104"/>
      <c r="F33" s="5"/>
      <c r="G33" s="5"/>
    </row>
    <row r="34" spans="2:7" s="4" customFormat="1">
      <c r="B34" s="104"/>
      <c r="F34" s="5"/>
      <c r="G34" s="5"/>
    </row>
    <row r="35" spans="2:7" s="4" customFormat="1">
      <c r="B35" s="104"/>
      <c r="F35" s="5"/>
      <c r="G35" s="5"/>
    </row>
    <row r="36" spans="2:7" s="4" customFormat="1">
      <c r="B36" s="104"/>
      <c r="F36" s="5"/>
      <c r="G36" s="5"/>
    </row>
    <row r="37" spans="2:7" s="4" customFormat="1">
      <c r="B37" s="104"/>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5" sqref="C5:C1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ProCredit Bank</v>
      </c>
    </row>
    <row r="2" spans="1:6" s="97" customFormat="1" ht="15.75" customHeight="1">
      <c r="A2" s="2" t="s">
        <v>31</v>
      </c>
      <c r="B2" s="463">
        <f>'1. key ratios '!B2</f>
        <v>44926</v>
      </c>
      <c r="C2" s="4"/>
      <c r="D2" s="4"/>
      <c r="E2" s="4"/>
      <c r="F2" s="4"/>
    </row>
    <row r="3" spans="1:6" s="97" customFormat="1" ht="15.75" customHeight="1">
      <c r="C3" s="4"/>
      <c r="D3" s="4"/>
      <c r="E3" s="4"/>
      <c r="F3" s="4"/>
    </row>
    <row r="4" spans="1:6" s="97" customFormat="1" ht="13.5" thickBot="1">
      <c r="A4" s="97" t="s">
        <v>85</v>
      </c>
      <c r="B4" s="322" t="s">
        <v>333</v>
      </c>
      <c r="C4" s="98" t="s">
        <v>73</v>
      </c>
      <c r="D4" s="4"/>
      <c r="E4" s="4"/>
      <c r="F4" s="4"/>
    </row>
    <row r="5" spans="1:6">
      <c r="A5" s="254">
        <v>1</v>
      </c>
      <c r="B5" s="323" t="s">
        <v>355</v>
      </c>
      <c r="C5" s="255">
        <v>1719196215.4482</v>
      </c>
    </row>
    <row r="6" spans="1:6" s="256" customFormat="1">
      <c r="A6" s="105">
        <v>2.1</v>
      </c>
      <c r="B6" s="251" t="s">
        <v>334</v>
      </c>
      <c r="C6" s="182">
        <v>151664934.52899998</v>
      </c>
    </row>
    <row r="7" spans="1:6" s="82" customFormat="1" outlineLevel="1">
      <c r="A7" s="76">
        <v>2.2000000000000002</v>
      </c>
      <c r="B7" s="77" t="s">
        <v>335</v>
      </c>
      <c r="C7" s="257">
        <v>0</v>
      </c>
    </row>
    <row r="8" spans="1:6" s="82" customFormat="1" ht="25.5">
      <c r="A8" s="76">
        <v>3</v>
      </c>
      <c r="B8" s="252" t="s">
        <v>336</v>
      </c>
      <c r="C8" s="258">
        <v>1870861149.9772</v>
      </c>
    </row>
    <row r="9" spans="1:6" s="256" customFormat="1">
      <c r="A9" s="105">
        <v>4</v>
      </c>
      <c r="B9" s="107" t="s">
        <v>87</v>
      </c>
      <c r="C9" s="182">
        <v>19616909.509999998</v>
      </c>
    </row>
    <row r="10" spans="1:6" s="82" customFormat="1" outlineLevel="1">
      <c r="A10" s="76">
        <v>5.0999999999999996</v>
      </c>
      <c r="B10" s="77" t="s">
        <v>337</v>
      </c>
      <c r="C10" s="257">
        <v>-78201607.532909989</v>
      </c>
    </row>
    <row r="11" spans="1:6" s="82" customFormat="1" outlineLevel="1">
      <c r="A11" s="76">
        <v>5.2</v>
      </c>
      <c r="B11" s="77" t="s">
        <v>338</v>
      </c>
      <c r="C11" s="257">
        <v>0</v>
      </c>
    </row>
    <row r="12" spans="1:6" s="82" customFormat="1">
      <c r="A12" s="76">
        <v>6</v>
      </c>
      <c r="B12" s="250" t="s">
        <v>481</v>
      </c>
      <c r="C12" s="257"/>
    </row>
    <row r="13" spans="1:6" s="82" customFormat="1" ht="13.5" thickBot="1">
      <c r="A13" s="78">
        <v>7</v>
      </c>
      <c r="B13" s="253" t="s">
        <v>284</v>
      </c>
      <c r="C13" s="259">
        <v>1812276451.9542899</v>
      </c>
    </row>
    <row r="15" spans="1:6">
      <c r="A15" s="274"/>
      <c r="B15" s="83"/>
    </row>
    <row r="16" spans="1:6">
      <c r="A16" s="274"/>
      <c r="B16" s="274"/>
    </row>
    <row r="17" spans="1:5" ht="15">
      <c r="A17" s="269"/>
      <c r="B17" s="270"/>
      <c r="C17" s="274"/>
      <c r="D17" s="274"/>
      <c r="E17" s="274"/>
    </row>
    <row r="18" spans="1:5" ht="15">
      <c r="A18" s="275"/>
      <c r="B18" s="276"/>
      <c r="C18" s="274"/>
      <c r="D18" s="274"/>
      <c r="E18" s="274"/>
    </row>
    <row r="19" spans="1:5">
      <c r="A19" s="277"/>
      <c r="B19" s="271"/>
      <c r="C19" s="274"/>
      <c r="D19" s="274"/>
      <c r="E19" s="274"/>
    </row>
    <row r="20" spans="1:5">
      <c r="A20" s="278"/>
      <c r="B20" s="272"/>
      <c r="C20" s="274"/>
      <c r="D20" s="274"/>
      <c r="E20" s="274"/>
    </row>
    <row r="21" spans="1:5">
      <c r="A21" s="278"/>
      <c r="B21" s="276"/>
      <c r="C21" s="274"/>
      <c r="D21" s="274"/>
      <c r="E21" s="274"/>
    </row>
    <row r="22" spans="1:5">
      <c r="A22" s="277"/>
      <c r="B22" s="273"/>
      <c r="C22" s="274"/>
      <c r="D22" s="274"/>
      <c r="E22" s="274"/>
    </row>
    <row r="23" spans="1:5">
      <c r="A23" s="278"/>
      <c r="B23" s="272"/>
      <c r="C23" s="274"/>
      <c r="D23" s="274"/>
      <c r="E23" s="274"/>
    </row>
    <row r="24" spans="1:5">
      <c r="A24" s="278"/>
      <c r="B24" s="272"/>
      <c r="C24" s="274"/>
      <c r="D24" s="274"/>
      <c r="E24" s="274"/>
    </row>
    <row r="25" spans="1:5">
      <c r="A25" s="278"/>
      <c r="B25" s="279"/>
      <c r="C25" s="274"/>
      <c r="D25" s="274"/>
      <c r="E25" s="274"/>
    </row>
    <row r="26" spans="1:5">
      <c r="A26" s="278"/>
      <c r="B26" s="276"/>
      <c r="C26" s="274"/>
      <c r="D26" s="274"/>
      <c r="E26" s="274"/>
    </row>
    <row r="27" spans="1:5">
      <c r="A27" s="274"/>
      <c r="B27" s="280"/>
      <c r="C27" s="274"/>
      <c r="D27" s="274"/>
      <c r="E27" s="274"/>
    </row>
    <row r="28" spans="1:5">
      <c r="A28" s="274"/>
      <c r="B28" s="280"/>
      <c r="C28" s="274"/>
      <c r="D28" s="274"/>
      <c r="E28" s="274"/>
    </row>
    <row r="29" spans="1:5">
      <c r="A29" s="274"/>
      <c r="B29" s="280"/>
      <c r="C29" s="274"/>
      <c r="D29" s="274"/>
      <c r="E29" s="274"/>
    </row>
    <row r="30" spans="1:5">
      <c r="A30" s="274"/>
      <c r="B30" s="280"/>
      <c r="C30" s="274"/>
      <c r="D30" s="274"/>
      <c r="E30" s="274"/>
    </row>
    <row r="31" spans="1:5">
      <c r="A31" s="274"/>
      <c r="B31" s="280"/>
      <c r="C31" s="274"/>
      <c r="D31" s="274"/>
      <c r="E31" s="274"/>
    </row>
    <row r="32" spans="1:5">
      <c r="A32" s="274"/>
      <c r="B32" s="280"/>
      <c r="C32" s="274"/>
      <c r="D32" s="274"/>
      <c r="E32" s="274"/>
    </row>
    <row r="33" spans="1:5">
      <c r="A33" s="274"/>
      <c r="B33" s="280"/>
      <c r="C33" s="274"/>
      <c r="D33" s="274"/>
      <c r="E33" s="274"/>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xuVlApNE7NJN2hBGWNGUK9O9+VkoTWHSJqq5iUn0K68=</DigestValue>
    </Reference>
    <Reference Type="http://www.w3.org/2000/09/xmldsig#Object" URI="#idOfficeObject">
      <DigestMethod Algorithm="http://www.w3.org/2001/04/xmlenc#sha256"/>
      <DigestValue>aMYpw3Ey13oXUQTp8LSNBu1WPaUMIolRKj6+gb6rYfA=</DigestValue>
    </Reference>
    <Reference Type="http://uri.etsi.org/01903#SignedProperties" URI="#idSignedProperties">
      <Transforms>
        <Transform Algorithm="http://www.w3.org/TR/2001/REC-xml-c14n-20010315"/>
      </Transforms>
      <DigestMethod Algorithm="http://www.w3.org/2001/04/xmlenc#sha256"/>
      <DigestValue>9aVNO9lFDlmvbrU7pbCjrWVJUi75lUobieO9eC4za8I=</DigestValue>
    </Reference>
  </SignedInfo>
  <SignatureValue>uS5X9AiMMTvb29ojhtbkKkIp8oBnxhVboqk/2tJTkiCVpH5JCih89JdYh5xcfxH2YijT3QVBALp3
hq4tTv78h1t0+N/V4RoSx53qcZw1hijEaC57HP+dgSQ0AZOjD4KKIBNhYMsT7FIcKi21l9886i1w
rAqIPIrwBJzxG/NL+x3HsEfQoH75A5WcTManVeViOHryD5SdKHZa2GheK+LhHOClTOJ8g2skiXDg
xu5/V0X3GQ3yGMn9YAXWeATOKFwlgeRo6V5MBsfsjHYnsVvXxjpmIg/XYn/738V46XNlhUOfiJSo
8bJgpmeABPhoowT07qA0p+Y04ja1YDnKQRER2w==</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FTjYCy1c78BIk5nHH9yHLF323A0Knc4/5HS5Bft2EYk=</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LmVdMNXp8o2Bb/vhmZyhGoGaA81BzfagYvzy1TbPW04=</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GMN+97E4O4C4WzuVHl4LqT12njOob7TIumSPaAAgjHQ=</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RUgNUH8+YubBYhfYFaQb0uYvqpW28hRaLdVemiuOHlY=</DigestValue>
      </Reference>
      <Reference URI="/xl/printerSettings/printerSettings8.bin?ContentType=application/vnd.openxmlformats-officedocument.spreadsheetml.printerSettings">
        <DigestMethod Algorithm="http://www.w3.org/2001/04/xmlenc#sha256"/>
        <DigestValue>LmVdMNXp8o2Bb/vhmZyhGoGaA81BzfagYvzy1TbPW04=</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21LQCedfZadtnyuUOJXmSn4jNnegRc8cAaddVvB671s=</DigestValue>
      </Reference>
      <Reference URI="/xl/styles.xml?ContentType=application/vnd.openxmlformats-officedocument.spreadsheetml.styles+xml">
        <DigestMethod Algorithm="http://www.w3.org/2001/04/xmlenc#sha256"/>
        <DigestValue>mgJy8QFYDsSoRbs2+BEtUULoAjBBj68RkSuwAqjZlmw=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EIDa+xn0DFbX7xnLVPModWTOT0+8vKlBE6iqX3IQjsc=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vza/LSlAWE8cENpz928Xx9W0dfAmvZKhbx8OM09p4Ok=</DigestValue>
      </Reference>
      <Reference URI="/xl/worksheets/sheet10.xml?ContentType=application/vnd.openxmlformats-officedocument.spreadsheetml.worksheet+xml">
        <DigestMethod Algorithm="http://www.w3.org/2001/04/xmlenc#sha256"/>
        <DigestValue>HV113bpJmB6264+qCFAebywMfRzff0MJ+KBzVWZNiFg=</DigestValue>
      </Reference>
      <Reference URI="/xl/worksheets/sheet11.xml?ContentType=application/vnd.openxmlformats-officedocument.spreadsheetml.worksheet+xml">
        <DigestMethod Algorithm="http://www.w3.org/2001/04/xmlenc#sha256"/>
        <DigestValue>KzbTJ8RjjGwFJ9hz/saRi/Ccgr/wHqziBjrNyYB1E9A=</DigestValue>
      </Reference>
      <Reference URI="/xl/worksheets/sheet12.xml?ContentType=application/vnd.openxmlformats-officedocument.spreadsheetml.worksheet+xml">
        <DigestMethod Algorithm="http://www.w3.org/2001/04/xmlenc#sha256"/>
        <DigestValue>ALLp7xSrEYG53cq4RpHZAsvKZtuldAN+RDpQxKFi/HM=</DigestValue>
      </Reference>
      <Reference URI="/xl/worksheets/sheet13.xml?ContentType=application/vnd.openxmlformats-officedocument.spreadsheetml.worksheet+xml">
        <DigestMethod Algorithm="http://www.w3.org/2001/04/xmlenc#sha256"/>
        <DigestValue>SaxUYmcmV3ShMEBels7sw4ctT6Sv9kDG4s1IIkApAiU=</DigestValue>
      </Reference>
      <Reference URI="/xl/worksheets/sheet14.xml?ContentType=application/vnd.openxmlformats-officedocument.spreadsheetml.worksheet+xml">
        <DigestMethod Algorithm="http://www.w3.org/2001/04/xmlenc#sha256"/>
        <DigestValue>idDtoOh7wZt0JxlrHht1uMhslKYIr49rhvzOSXIcrUo=</DigestValue>
      </Reference>
      <Reference URI="/xl/worksheets/sheet15.xml?ContentType=application/vnd.openxmlformats-officedocument.spreadsheetml.worksheet+xml">
        <DigestMethod Algorithm="http://www.w3.org/2001/04/xmlenc#sha256"/>
        <DigestValue>1aeFvI1PbS37OXGvxu4zKAbt3GPhtCnYgvbhq06aCA0=</DigestValue>
      </Reference>
      <Reference URI="/xl/worksheets/sheet16.xml?ContentType=application/vnd.openxmlformats-officedocument.spreadsheetml.worksheet+xml">
        <DigestMethod Algorithm="http://www.w3.org/2001/04/xmlenc#sha256"/>
        <DigestValue>326pQJdizoUGcxeOdCMyeSFUE9XNyGyv2E1oEvq/iOs=</DigestValue>
      </Reference>
      <Reference URI="/xl/worksheets/sheet17.xml?ContentType=application/vnd.openxmlformats-officedocument.spreadsheetml.worksheet+xml">
        <DigestMethod Algorithm="http://www.w3.org/2001/04/xmlenc#sha256"/>
        <DigestValue>SN7gHOeeMfuM1nuVVQtEe4jH3PoBMHwdAIfBg+TkpbQ=</DigestValue>
      </Reference>
      <Reference URI="/xl/worksheets/sheet18.xml?ContentType=application/vnd.openxmlformats-officedocument.spreadsheetml.worksheet+xml">
        <DigestMethod Algorithm="http://www.w3.org/2001/04/xmlenc#sha256"/>
        <DigestValue>AwNkcz5UujwykS/bpYPfS2WW1Tk9b1SXX6CeJWXTHpY=</DigestValue>
      </Reference>
      <Reference URI="/xl/worksheets/sheet19.xml?ContentType=application/vnd.openxmlformats-officedocument.spreadsheetml.worksheet+xml">
        <DigestMethod Algorithm="http://www.w3.org/2001/04/xmlenc#sha256"/>
        <DigestValue>FWfLXbZql9ImFnkakVnSh5W0WibTyTwPlfE+hVOp4uc=</DigestValue>
      </Reference>
      <Reference URI="/xl/worksheets/sheet2.xml?ContentType=application/vnd.openxmlformats-officedocument.spreadsheetml.worksheet+xml">
        <DigestMethod Algorithm="http://www.w3.org/2001/04/xmlenc#sha256"/>
        <DigestValue>8BbgBwKgXnoaAQf799lJ0XsZLFUD7HVnPENJEbnUW94=</DigestValue>
      </Reference>
      <Reference URI="/xl/worksheets/sheet20.xml?ContentType=application/vnd.openxmlformats-officedocument.spreadsheetml.worksheet+xml">
        <DigestMethod Algorithm="http://www.w3.org/2001/04/xmlenc#sha256"/>
        <DigestValue>vrTDAT41XgYH7fxq7JAgzLLQmaYIpqMt9qcr1svGwRg=</DigestValue>
      </Reference>
      <Reference URI="/xl/worksheets/sheet21.xml?ContentType=application/vnd.openxmlformats-officedocument.spreadsheetml.worksheet+xml">
        <DigestMethod Algorithm="http://www.w3.org/2001/04/xmlenc#sha256"/>
        <DigestValue>nauMMjXvlogbH8VbFY2loRsbQBuOyEUh9Li3U9tIDNY=</DigestValue>
      </Reference>
      <Reference URI="/xl/worksheets/sheet22.xml?ContentType=application/vnd.openxmlformats-officedocument.spreadsheetml.worksheet+xml">
        <DigestMethod Algorithm="http://www.w3.org/2001/04/xmlenc#sha256"/>
        <DigestValue>T2fw2NVS+DBwKJNU2beG8gu/1fZXNfP1RQ+xsjagLYM=</DigestValue>
      </Reference>
      <Reference URI="/xl/worksheets/sheet23.xml?ContentType=application/vnd.openxmlformats-officedocument.spreadsheetml.worksheet+xml">
        <DigestMethod Algorithm="http://www.w3.org/2001/04/xmlenc#sha256"/>
        <DigestValue>UyZWw4vf45S/Xfb+YObuLhZOWptq5Tz/vu5HayEufa8=</DigestValue>
      </Reference>
      <Reference URI="/xl/worksheets/sheet24.xml?ContentType=application/vnd.openxmlformats-officedocument.spreadsheetml.worksheet+xml">
        <DigestMethod Algorithm="http://www.w3.org/2001/04/xmlenc#sha256"/>
        <DigestValue>dyHTXveDqSI/WAtgBukPlizZWxghTQwyJljlBJk20aM=</DigestValue>
      </Reference>
      <Reference URI="/xl/worksheets/sheet25.xml?ContentType=application/vnd.openxmlformats-officedocument.spreadsheetml.worksheet+xml">
        <DigestMethod Algorithm="http://www.w3.org/2001/04/xmlenc#sha256"/>
        <DigestValue>XnHmL4kwkFP8MGP/KbXQ0Xf1P/a4p24eNQfR8yTS65o=</DigestValue>
      </Reference>
      <Reference URI="/xl/worksheets/sheet26.xml?ContentType=application/vnd.openxmlformats-officedocument.spreadsheetml.worksheet+xml">
        <DigestMethod Algorithm="http://www.w3.org/2001/04/xmlenc#sha256"/>
        <DigestValue>mP+mkJjzEtRpwdkVJOxGhgdt/ViKlBw/AbSg35K8YtQ=</DigestValue>
      </Reference>
      <Reference URI="/xl/worksheets/sheet27.xml?ContentType=application/vnd.openxmlformats-officedocument.spreadsheetml.worksheet+xml">
        <DigestMethod Algorithm="http://www.w3.org/2001/04/xmlenc#sha256"/>
        <DigestValue>G+w7WD88FngSDQat0PielR0Jlk3AgysCAI4s4dQfXNM=</DigestValue>
      </Reference>
      <Reference URI="/xl/worksheets/sheet28.xml?ContentType=application/vnd.openxmlformats-officedocument.spreadsheetml.worksheet+xml">
        <DigestMethod Algorithm="http://www.w3.org/2001/04/xmlenc#sha256"/>
        <DigestValue>VYcUiAT1hZe09VtjKR9OYrksrd+/NzXlzZwns7i+bNw=</DigestValue>
      </Reference>
      <Reference URI="/xl/worksheets/sheet29.xml?ContentType=application/vnd.openxmlformats-officedocument.spreadsheetml.worksheet+xml">
        <DigestMethod Algorithm="http://www.w3.org/2001/04/xmlenc#sha256"/>
        <DigestValue>pEgeTaSoCpNBhEL/VmUZXu/JQcsjWtRz7CiSnn87vSg=</DigestValue>
      </Reference>
      <Reference URI="/xl/worksheets/sheet3.xml?ContentType=application/vnd.openxmlformats-officedocument.spreadsheetml.worksheet+xml">
        <DigestMethod Algorithm="http://www.w3.org/2001/04/xmlenc#sha256"/>
        <DigestValue>ZudKPob36mLpxsGqUqCACL8cJhHG7NUpFQBya0SeFGM=</DigestValue>
      </Reference>
      <Reference URI="/xl/worksheets/sheet4.xml?ContentType=application/vnd.openxmlformats-officedocument.spreadsheetml.worksheet+xml">
        <DigestMethod Algorithm="http://www.w3.org/2001/04/xmlenc#sha256"/>
        <DigestValue>sZEqrgM3owJToj8i7jJ34MsYmGryeccGfpivmHmn4eA=</DigestValue>
      </Reference>
      <Reference URI="/xl/worksheets/sheet5.xml?ContentType=application/vnd.openxmlformats-officedocument.spreadsheetml.worksheet+xml">
        <DigestMethod Algorithm="http://www.w3.org/2001/04/xmlenc#sha256"/>
        <DigestValue>cdwr2ywhL8Wq58wBq8R1kaOdx0oWa/fUsMamVP5d9mA=</DigestValue>
      </Reference>
      <Reference URI="/xl/worksheets/sheet6.xml?ContentType=application/vnd.openxmlformats-officedocument.spreadsheetml.worksheet+xml">
        <DigestMethod Algorithm="http://www.w3.org/2001/04/xmlenc#sha256"/>
        <DigestValue>1ocapA6kqBPrAr/jxeYOyGUJTozSGTGeQaLnRqAB288=</DigestValue>
      </Reference>
      <Reference URI="/xl/worksheets/sheet7.xml?ContentType=application/vnd.openxmlformats-officedocument.spreadsheetml.worksheet+xml">
        <DigestMethod Algorithm="http://www.w3.org/2001/04/xmlenc#sha256"/>
        <DigestValue>RvaB76x3W06Hc/6vQzrzVMp4oiXHsGMjK4I1aa3FN34=</DigestValue>
      </Reference>
      <Reference URI="/xl/worksheets/sheet8.xml?ContentType=application/vnd.openxmlformats-officedocument.spreadsheetml.worksheet+xml">
        <DigestMethod Algorithm="http://www.w3.org/2001/04/xmlenc#sha256"/>
        <DigestValue>JY+niAJvhPGht0DZWiJFitxhP4vaUB7XONYeBXPLgqs=</DigestValue>
      </Reference>
      <Reference URI="/xl/worksheets/sheet9.xml?ContentType=application/vnd.openxmlformats-officedocument.spreadsheetml.worksheet+xml">
        <DigestMethod Algorithm="http://www.w3.org/2001/04/xmlenc#sha256"/>
        <DigestValue>7cS4U671y6Xse2AlPUztCbAC5YhmU52zSzUPaQRKcRU=</DigestValue>
      </Reference>
    </Manifest>
    <SignatureProperties>
      <SignatureProperty Id="idSignatureTime" Target="#idPackageSignature">
        <mdssi:SignatureTime xmlns:mdssi="http://schemas.openxmlformats.org/package/2006/digital-signature">
          <mdssi:Format>YYYY-MM-DDThh:mm:ssTZD</mdssi:Format>
          <mdssi:Value>2023-02-13T14:23:36Z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2400</HorizontalResolution>
          <VerticalResolution>1350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2023-02-13T14:23:36Z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RL+ZYJSj+3iMGESAWBPR3q1JFjUsf0Sv04C3dSf5J8I=</DigestValue>
    </Reference>
    <Reference Type="http://www.w3.org/2000/09/xmldsig#Object" URI="#idOfficeObject">
      <DigestMethod Algorithm="http://www.w3.org/2001/04/xmlenc#sha256"/>
      <DigestValue>q2bZOTrDjCFG313WELUo7pZiduuOBZvqkS/zeIfAsCM=</DigestValue>
    </Reference>
    <Reference Type="http://uri.etsi.org/01903#SignedProperties" URI="#idSignedProperties">
      <Transforms>
        <Transform Algorithm="http://www.w3.org/TR/2001/REC-xml-c14n-20010315"/>
      </Transforms>
      <DigestMethod Algorithm="http://www.w3.org/2001/04/xmlenc#sha256"/>
      <DigestValue>izanzfNOrhjqTmrGQJpDKNV+BVDWzLdilMlvdqi7KDg=</DigestValue>
    </Reference>
  </SignedInfo>
  <SignatureValue>WS1ugoGFYQozp8z/tsOsbxMhgNo7W9/QIC1X+YG9z+enGVrxhKEOomdtAH2CYVQ5qKFTXprtiCke
7UG70ftWFJZSlPRmFgGY0etN4eTg+P6BV/FU8fRzbhLAVsfbj/fydRr4Z98FuBTWwndObYLiVhoF
LUE83JSptO9asuij02rCfXgxiQmSaTPUC+uDoQrBmT6tCfJkPJeqREr166AteP79BBb6voGxHJxN
1gFNqXK76c+bD8STpmEDcHpM2rj73WN3viu3Sjy/wSl/tC0tY5cFY0UvjBqOb5cAdumKMXbMIuJY
tSIvPm0x0S6UmQ3DVx18BbwavSMzgqPziezMKg==</SignatureValue>
  <KeyInfo>
    <X509Data>
      <X509Certificate>MIIGQDCCBSigAwIBAgIKKLXXjwADAAIDmzANBgkqhkiG9w0BAQsFADBKMRIwEAYKCZImiZPyLGQBGRYCZ2UxEzARBgoJkiaJk/IsZAEZFgNuYmcxHzAdBgNVBAMTFk5CRyBDbGFzcyAyIElOVCBTdWIgQ0EwHhcNMjExMjMwMTEzNjUyWhcNMjMxMjMwMTEzNjUyWjA+MRswGQYDVQQKExJKU0MgUHJvQ3JlZGl0IEJhbmsxHzAdBgNVBAMTFkJQQyAtIEVsZW5lIFRzaW50c2FkemUwggEiMA0GCSqGSIb3DQEBAQUAA4IBDwAwggEKAoIBAQDolQC3do8V+nD06sBVZz/z2AySeFaLbKP9w0c8U/XH5/7oGmdvwxzCy2UkldUEdAenNDTTeQ+dYmoUIxBR+6cuXrN9MH/eUQuoJq/5CUlAsxMQguC8gtmssG/IT4bHgeVmNM75vVC1WKhECeBVx1+ldMGvYirHq/BWtrWXlfktrA4tUJyefv2Xm+kfhDwei4jv2qy7mOv7nJAzWK6GZS2/88b7ZKyx9uKIM1DTb5+TV/DEhhjkqkoWvwYHWi/QF1Iy2PPHLjcss4fGAmQdasQFFEE9II+CLtzhRwd9fAvI1nQp76bsvZvDQt+dIAbArMM+s4N2iODoM9qY1lF74OPNAgMBAAGjggMyMIIDLjA8BgkrBgEEAYI3FQcELzAtBiUrBgEEAYI3FQjmsmCDjfVEhoGZCYO4oUqDvoRxBIPEkTOEg4hdAgFkAgEjMB0GA1UdJQQWMBQGCCsGAQUFBwMCBggrBgEFBQcDBDALBgNVHQ8EBAMCB4AwJwYJKwYBBAGCNxUKBBowGDAKBggrBgEFBQcDAjAKBggrBgEFBQcDBDAdBgNVHQ4EFgQUVWiA6J6Kf6BgfwfhP4DZ95hBzi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rEV1/8Hi3g/1uOfr0lTgYivypku0LcoR3B6QAIy530zeStWn2Q4mnsmfenD6qhjQtoGEd1ZEuccfcJlDQ8KQ3FNps+Rxi4cUpFJeF3hD4d8QsStM4EvQia1B1Aw06TRVtGYjyKNr21jkJLTpQ1XlJxNYMOoAeaaYcqtuixZf6co02XBDFNbrR4NxtceA5X2lW2VlEGwLw+47mNHBhsJ/uNFzJyDftHsqdrq0Gxb9VgYBfISgj6c2Ez/bIe304d1Pn4fxVdigJtcb+pGBg+5fTi77c0Ier+8PPu02lhsdA8V0UWwijqHdWLiwS3odBPfovz91g15XjOebUhpt9qJ6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FTjYCy1c78BIk5nHH9yHLF323A0Knc4/5HS5Bft2EYk=</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LmVdMNXp8o2Bb/vhmZyhGoGaA81BzfagYvzy1TbPW04=</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GMN+97E4O4C4WzuVHl4LqT12njOob7TIumSPaAAgjHQ=</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RUgNUH8+YubBYhfYFaQb0uYvqpW28hRaLdVemiuOHlY=</DigestValue>
      </Reference>
      <Reference URI="/xl/printerSettings/printerSettings8.bin?ContentType=application/vnd.openxmlformats-officedocument.spreadsheetml.printerSettings">
        <DigestMethod Algorithm="http://www.w3.org/2001/04/xmlenc#sha256"/>
        <DigestValue>LmVdMNXp8o2Bb/vhmZyhGoGaA81BzfagYvzy1TbPW04=</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21LQCedfZadtnyuUOJXmSn4jNnegRc8cAaddVvB671s=</DigestValue>
      </Reference>
      <Reference URI="/xl/styles.xml?ContentType=application/vnd.openxmlformats-officedocument.spreadsheetml.styles+xml">
        <DigestMethod Algorithm="http://www.w3.org/2001/04/xmlenc#sha256"/>
        <DigestValue>mgJy8QFYDsSoRbs2+BEtUULoAjBBj68RkSuwAqjZlmw=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EIDa+xn0DFbX7xnLVPModWTOT0+8vKlBE6iqX3IQjsc=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vza/LSlAWE8cENpz928Xx9W0dfAmvZKhbx8OM09p4Ok=</DigestValue>
      </Reference>
      <Reference URI="/xl/worksheets/sheet10.xml?ContentType=application/vnd.openxmlformats-officedocument.spreadsheetml.worksheet+xml">
        <DigestMethod Algorithm="http://www.w3.org/2001/04/xmlenc#sha256"/>
        <DigestValue>HV113bpJmB6264+qCFAebywMfRzff0MJ+KBzVWZNiFg=</DigestValue>
      </Reference>
      <Reference URI="/xl/worksheets/sheet11.xml?ContentType=application/vnd.openxmlformats-officedocument.spreadsheetml.worksheet+xml">
        <DigestMethod Algorithm="http://www.w3.org/2001/04/xmlenc#sha256"/>
        <DigestValue>KzbTJ8RjjGwFJ9hz/saRi/Ccgr/wHqziBjrNyYB1E9A=</DigestValue>
      </Reference>
      <Reference URI="/xl/worksheets/sheet12.xml?ContentType=application/vnd.openxmlformats-officedocument.spreadsheetml.worksheet+xml">
        <DigestMethod Algorithm="http://www.w3.org/2001/04/xmlenc#sha256"/>
        <DigestValue>ALLp7xSrEYG53cq4RpHZAsvKZtuldAN+RDpQxKFi/HM=</DigestValue>
      </Reference>
      <Reference URI="/xl/worksheets/sheet13.xml?ContentType=application/vnd.openxmlformats-officedocument.spreadsheetml.worksheet+xml">
        <DigestMethod Algorithm="http://www.w3.org/2001/04/xmlenc#sha256"/>
        <DigestValue>SaxUYmcmV3ShMEBels7sw4ctT6Sv9kDG4s1IIkApAiU=</DigestValue>
      </Reference>
      <Reference URI="/xl/worksheets/sheet14.xml?ContentType=application/vnd.openxmlformats-officedocument.spreadsheetml.worksheet+xml">
        <DigestMethod Algorithm="http://www.w3.org/2001/04/xmlenc#sha256"/>
        <DigestValue>idDtoOh7wZt0JxlrHht1uMhslKYIr49rhvzOSXIcrUo=</DigestValue>
      </Reference>
      <Reference URI="/xl/worksheets/sheet15.xml?ContentType=application/vnd.openxmlformats-officedocument.spreadsheetml.worksheet+xml">
        <DigestMethod Algorithm="http://www.w3.org/2001/04/xmlenc#sha256"/>
        <DigestValue>1aeFvI1PbS37OXGvxu4zKAbt3GPhtCnYgvbhq06aCA0=</DigestValue>
      </Reference>
      <Reference URI="/xl/worksheets/sheet16.xml?ContentType=application/vnd.openxmlformats-officedocument.spreadsheetml.worksheet+xml">
        <DigestMethod Algorithm="http://www.w3.org/2001/04/xmlenc#sha256"/>
        <DigestValue>326pQJdizoUGcxeOdCMyeSFUE9XNyGyv2E1oEvq/iOs=</DigestValue>
      </Reference>
      <Reference URI="/xl/worksheets/sheet17.xml?ContentType=application/vnd.openxmlformats-officedocument.spreadsheetml.worksheet+xml">
        <DigestMethod Algorithm="http://www.w3.org/2001/04/xmlenc#sha256"/>
        <DigestValue>SN7gHOeeMfuM1nuVVQtEe4jH3PoBMHwdAIfBg+TkpbQ=</DigestValue>
      </Reference>
      <Reference URI="/xl/worksheets/sheet18.xml?ContentType=application/vnd.openxmlformats-officedocument.spreadsheetml.worksheet+xml">
        <DigestMethod Algorithm="http://www.w3.org/2001/04/xmlenc#sha256"/>
        <DigestValue>AwNkcz5UujwykS/bpYPfS2WW1Tk9b1SXX6CeJWXTHpY=</DigestValue>
      </Reference>
      <Reference URI="/xl/worksheets/sheet19.xml?ContentType=application/vnd.openxmlformats-officedocument.spreadsheetml.worksheet+xml">
        <DigestMethod Algorithm="http://www.w3.org/2001/04/xmlenc#sha256"/>
        <DigestValue>FWfLXbZql9ImFnkakVnSh5W0WibTyTwPlfE+hVOp4uc=</DigestValue>
      </Reference>
      <Reference URI="/xl/worksheets/sheet2.xml?ContentType=application/vnd.openxmlformats-officedocument.spreadsheetml.worksheet+xml">
        <DigestMethod Algorithm="http://www.w3.org/2001/04/xmlenc#sha256"/>
        <DigestValue>8BbgBwKgXnoaAQf799lJ0XsZLFUD7HVnPENJEbnUW94=</DigestValue>
      </Reference>
      <Reference URI="/xl/worksheets/sheet20.xml?ContentType=application/vnd.openxmlformats-officedocument.spreadsheetml.worksheet+xml">
        <DigestMethod Algorithm="http://www.w3.org/2001/04/xmlenc#sha256"/>
        <DigestValue>vrTDAT41XgYH7fxq7JAgzLLQmaYIpqMt9qcr1svGwRg=</DigestValue>
      </Reference>
      <Reference URI="/xl/worksheets/sheet21.xml?ContentType=application/vnd.openxmlformats-officedocument.spreadsheetml.worksheet+xml">
        <DigestMethod Algorithm="http://www.w3.org/2001/04/xmlenc#sha256"/>
        <DigestValue>nauMMjXvlogbH8VbFY2loRsbQBuOyEUh9Li3U9tIDNY=</DigestValue>
      </Reference>
      <Reference URI="/xl/worksheets/sheet22.xml?ContentType=application/vnd.openxmlformats-officedocument.spreadsheetml.worksheet+xml">
        <DigestMethod Algorithm="http://www.w3.org/2001/04/xmlenc#sha256"/>
        <DigestValue>T2fw2NVS+DBwKJNU2beG8gu/1fZXNfP1RQ+xsjagLYM=</DigestValue>
      </Reference>
      <Reference URI="/xl/worksheets/sheet23.xml?ContentType=application/vnd.openxmlformats-officedocument.spreadsheetml.worksheet+xml">
        <DigestMethod Algorithm="http://www.w3.org/2001/04/xmlenc#sha256"/>
        <DigestValue>UyZWw4vf45S/Xfb+YObuLhZOWptq5Tz/vu5HayEufa8=</DigestValue>
      </Reference>
      <Reference URI="/xl/worksheets/sheet24.xml?ContentType=application/vnd.openxmlformats-officedocument.spreadsheetml.worksheet+xml">
        <DigestMethod Algorithm="http://www.w3.org/2001/04/xmlenc#sha256"/>
        <DigestValue>dyHTXveDqSI/WAtgBukPlizZWxghTQwyJljlBJk20aM=</DigestValue>
      </Reference>
      <Reference URI="/xl/worksheets/sheet25.xml?ContentType=application/vnd.openxmlformats-officedocument.spreadsheetml.worksheet+xml">
        <DigestMethod Algorithm="http://www.w3.org/2001/04/xmlenc#sha256"/>
        <DigestValue>XnHmL4kwkFP8MGP/KbXQ0Xf1P/a4p24eNQfR8yTS65o=</DigestValue>
      </Reference>
      <Reference URI="/xl/worksheets/sheet26.xml?ContentType=application/vnd.openxmlformats-officedocument.spreadsheetml.worksheet+xml">
        <DigestMethod Algorithm="http://www.w3.org/2001/04/xmlenc#sha256"/>
        <DigestValue>mP+mkJjzEtRpwdkVJOxGhgdt/ViKlBw/AbSg35K8YtQ=</DigestValue>
      </Reference>
      <Reference URI="/xl/worksheets/sheet27.xml?ContentType=application/vnd.openxmlformats-officedocument.spreadsheetml.worksheet+xml">
        <DigestMethod Algorithm="http://www.w3.org/2001/04/xmlenc#sha256"/>
        <DigestValue>G+w7WD88FngSDQat0PielR0Jlk3AgysCAI4s4dQfXNM=</DigestValue>
      </Reference>
      <Reference URI="/xl/worksheets/sheet28.xml?ContentType=application/vnd.openxmlformats-officedocument.spreadsheetml.worksheet+xml">
        <DigestMethod Algorithm="http://www.w3.org/2001/04/xmlenc#sha256"/>
        <DigestValue>VYcUiAT1hZe09VtjKR9OYrksrd+/NzXlzZwns7i+bNw=</DigestValue>
      </Reference>
      <Reference URI="/xl/worksheets/sheet29.xml?ContentType=application/vnd.openxmlformats-officedocument.spreadsheetml.worksheet+xml">
        <DigestMethod Algorithm="http://www.w3.org/2001/04/xmlenc#sha256"/>
        <DigestValue>pEgeTaSoCpNBhEL/VmUZXu/JQcsjWtRz7CiSnn87vSg=</DigestValue>
      </Reference>
      <Reference URI="/xl/worksheets/sheet3.xml?ContentType=application/vnd.openxmlformats-officedocument.spreadsheetml.worksheet+xml">
        <DigestMethod Algorithm="http://www.w3.org/2001/04/xmlenc#sha256"/>
        <DigestValue>ZudKPob36mLpxsGqUqCACL8cJhHG7NUpFQBya0SeFGM=</DigestValue>
      </Reference>
      <Reference URI="/xl/worksheets/sheet4.xml?ContentType=application/vnd.openxmlformats-officedocument.spreadsheetml.worksheet+xml">
        <DigestMethod Algorithm="http://www.w3.org/2001/04/xmlenc#sha256"/>
        <DigestValue>sZEqrgM3owJToj8i7jJ34MsYmGryeccGfpivmHmn4eA=</DigestValue>
      </Reference>
      <Reference URI="/xl/worksheets/sheet5.xml?ContentType=application/vnd.openxmlformats-officedocument.spreadsheetml.worksheet+xml">
        <DigestMethod Algorithm="http://www.w3.org/2001/04/xmlenc#sha256"/>
        <DigestValue>cdwr2ywhL8Wq58wBq8R1kaOdx0oWa/fUsMamVP5d9mA=</DigestValue>
      </Reference>
      <Reference URI="/xl/worksheets/sheet6.xml?ContentType=application/vnd.openxmlformats-officedocument.spreadsheetml.worksheet+xml">
        <DigestMethod Algorithm="http://www.w3.org/2001/04/xmlenc#sha256"/>
        <DigestValue>1ocapA6kqBPrAr/jxeYOyGUJTozSGTGeQaLnRqAB288=</DigestValue>
      </Reference>
      <Reference URI="/xl/worksheets/sheet7.xml?ContentType=application/vnd.openxmlformats-officedocument.spreadsheetml.worksheet+xml">
        <DigestMethod Algorithm="http://www.w3.org/2001/04/xmlenc#sha256"/>
        <DigestValue>RvaB76x3W06Hc/6vQzrzVMp4oiXHsGMjK4I1aa3FN34=</DigestValue>
      </Reference>
      <Reference URI="/xl/worksheets/sheet8.xml?ContentType=application/vnd.openxmlformats-officedocument.spreadsheetml.worksheet+xml">
        <DigestMethod Algorithm="http://www.w3.org/2001/04/xmlenc#sha256"/>
        <DigestValue>JY+niAJvhPGht0DZWiJFitxhP4vaUB7XONYeBXPLgqs=</DigestValue>
      </Reference>
      <Reference URI="/xl/worksheets/sheet9.xml?ContentType=application/vnd.openxmlformats-officedocument.spreadsheetml.worksheet+xml">
        <DigestMethod Algorithm="http://www.w3.org/2001/04/xmlenc#sha256"/>
        <DigestValue>7cS4U671y6Xse2AlPUztCbAC5YhmU52zSzUPaQRKcRU=</DigestValue>
      </Reference>
    </Manifest>
    <SignatureProperties>
      <SignatureProperty Id="idSignatureTime" Target="#idPackageSignature">
        <mdssi:SignatureTime xmlns:mdssi="http://schemas.openxmlformats.org/package/2006/digital-signature">
          <mdssi:Format>YYYY-MM-DDThh:mm:ssTZD</mdssi:Format>
          <mdssi:Value>2023-02-13T14:50:12Z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16.0.15629/23</OfficeVersion>
          <ApplicationVersion>16.0.15629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2023-02-13T14:50:12Z</xd:SigningTime>
          <xd:SigningCertificate>
            <xd:Cert>
              <xd:CertDigest>
                <DigestMethod Algorithm="http://www.w3.org/2001/04/xmlenc#sha256"/>
                <DigestValue>tUB6DMjBGql2CL97Koj71ecIm9MMyrCfPkfmiA4GHfk=</DigestValue>
              </xd:CertDigest>
              <xd:IssuerSerial>
                <X509IssuerName>CN=NBG Class 2 INT Sub CA, DC=nbg, DC=ge</X509IssuerName>
                <X509SerialNumber>192249052625779946554267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2023-02-13T13:48:01Z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MSIP_Label_78cbde42-0dd4-4942-9b1c-e23a1c4e5874_Enabled">
    <vt:lpwstr>true</vt:lpwstr>
  </property>
  <property fmtid="{D5CDD505-2E9C-101B-9397-08002B2CF9AE}" pid="8" name="MSIP_Label_78cbde42-0dd4-4942-9b1c-e23a1c4e5874_SetDate">
    <vt:lpwstr>2023-02-13T13:48:00Z</vt:lpwstr>
  </property>
  <property fmtid="{D5CDD505-2E9C-101B-9397-08002B2CF9AE}" pid="9" name="MSIP_Label_78cbde42-0dd4-4942-9b1c-e23a1c4e5874_Method">
    <vt:lpwstr>Standard</vt:lpwstr>
  </property>
  <property fmtid="{D5CDD505-2E9C-101B-9397-08002B2CF9AE}" pid="10" name="MSIP_Label_78cbde42-0dd4-4942-9b1c-e23a1c4e5874_Name">
    <vt:lpwstr>Restricted to Partners</vt:lpwstr>
  </property>
  <property fmtid="{D5CDD505-2E9C-101B-9397-08002B2CF9AE}" pid="11" name="MSIP_Label_78cbde42-0dd4-4942-9b1c-e23a1c4e5874_SiteId">
    <vt:lpwstr>3471ad6d-e2eb-4e85-93ae-c344b4ac592c</vt:lpwstr>
  </property>
  <property fmtid="{D5CDD505-2E9C-101B-9397-08002B2CF9AE}" pid="12" name="MSIP_Label_78cbde42-0dd4-4942-9b1c-e23a1c4e5874_ActionId">
    <vt:lpwstr>87ad0673-3aed-4de7-a508-d0f5e8cf23fb</vt:lpwstr>
  </property>
  <property fmtid="{D5CDD505-2E9C-101B-9397-08002B2CF9AE}" pid="13" name="MSIP_Label_78cbde42-0dd4-4942-9b1c-e23a1c4e5874_ContentBits">
    <vt:lpwstr>1</vt:lpwstr>
  </property>
</Properties>
</file>