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3.xml" ContentType="application/vnd.openxmlformats-officedocument.spreadsheetml.worksheet+xml"/>
  <Override PartName="/xl/worksheets/sheet25.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4.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60" tabRatio="919"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10" i="102" l="1"/>
  <c r="C19" i="102" s="1"/>
  <c r="D12" i="101"/>
  <c r="C12" i="101"/>
  <c r="D7" i="101"/>
  <c r="D19" i="101" s="1"/>
  <c r="C7" i="101"/>
  <c r="C19" i="101" s="1"/>
  <c r="H21" i="99"/>
  <c r="G21" i="99"/>
  <c r="F21" i="99"/>
  <c r="E21" i="99"/>
  <c r="D21" i="99"/>
  <c r="C21" i="99"/>
  <c r="B2" i="69"/>
  <c r="B1" i="69"/>
  <c r="B2" i="52" l="1"/>
  <c r="B2" i="88"/>
  <c r="B2" i="73"/>
  <c r="B2" i="89"/>
  <c r="B2" i="94"/>
  <c r="B2" i="90"/>
  <c r="B2" i="64"/>
  <c r="B2" i="91"/>
  <c r="B2" i="93"/>
  <c r="B2" i="92"/>
  <c r="B2" i="95"/>
  <c r="B2" i="97"/>
  <c r="B2" i="98"/>
  <c r="B2" i="99"/>
  <c r="B2" i="100"/>
  <c r="B2" i="101"/>
  <c r="B2" i="102"/>
  <c r="B2" i="103"/>
  <c r="B2" i="104"/>
  <c r="B2" i="105"/>
  <c r="B2" i="106"/>
  <c r="B2" i="107"/>
  <c r="B2" i="86"/>
  <c r="B2" i="75"/>
  <c r="C2" i="85"/>
  <c r="B1" i="107" l="1"/>
  <c r="B1" i="106" l="1"/>
  <c r="B1" i="105"/>
  <c r="B1" i="104"/>
  <c r="B1" i="103"/>
  <c r="B1" i="102"/>
  <c r="B1" i="101"/>
  <c r="B1" i="100"/>
  <c r="B1" i="99"/>
  <c r="B1" i="98"/>
  <c r="D22" i="98" l="1"/>
  <c r="E22" i="98"/>
  <c r="F22" i="98"/>
  <c r="G22" i="98"/>
  <c r="C22" i="98"/>
  <c r="H34" i="100" l="1"/>
  <c r="G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1" i="99"/>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B1" i="97"/>
  <c r="B1" i="95" l="1"/>
  <c r="B1" i="92"/>
  <c r="B1" i="93"/>
  <c r="C1" i="91"/>
  <c r="B1" i="64"/>
  <c r="B1" i="90"/>
  <c r="B1" i="94"/>
  <c r="B1" i="89"/>
  <c r="B1" i="73"/>
  <c r="B1" i="88"/>
  <c r="B1" i="52"/>
  <c r="B1" i="86"/>
  <c r="B1" i="75"/>
  <c r="C1" i="85"/>
  <c r="B2" i="83"/>
  <c r="G5" i="86"/>
  <c r="F5" i="86"/>
  <c r="E5" i="86"/>
  <c r="D5" i="86"/>
  <c r="C5" i="86"/>
  <c r="G5" i="84"/>
  <c r="F5" i="84"/>
  <c r="E5" i="84"/>
  <c r="D5" i="84"/>
  <c r="C5" i="84"/>
  <c r="C21" i="94" l="1"/>
  <c r="C20" i="94"/>
  <c r="C19" i="94"/>
  <c r="B1" i="91" l="1"/>
  <c r="B1" i="85"/>
  <c r="B1" i="83"/>
  <c r="B1" i="84"/>
  <c r="D19" i="94"/>
  <c r="D8" i="94"/>
  <c r="D9" i="94"/>
  <c r="D20" i="94"/>
  <c r="D21" i="94"/>
  <c r="D7" i="94"/>
  <c r="N20" i="92" l="1"/>
  <c r="N19" i="92"/>
  <c r="N18" i="92"/>
  <c r="N17" i="92"/>
  <c r="N16" i="92"/>
  <c r="N15" i="92"/>
  <c r="N13" i="92"/>
  <c r="N12" i="92"/>
  <c r="N11" i="92"/>
  <c r="N10" i="92"/>
  <c r="N9" i="92"/>
  <c r="N8" i="92"/>
  <c r="M7" i="92"/>
  <c r="L7" i="92"/>
  <c r="K7" i="92"/>
  <c r="J7" i="92"/>
  <c r="I7" i="92"/>
  <c r="H7" i="92"/>
  <c r="G7" i="92"/>
  <c r="F7" i="92"/>
  <c r="E7" i="92"/>
  <c r="C7" i="92"/>
  <c r="N14" i="92" l="1"/>
  <c r="N7" i="92"/>
  <c r="C5" i="73"/>
  <c r="N21" i="92" l="1"/>
  <c r="G22" i="91"/>
  <c r="F22" i="91"/>
  <c r="E22" i="91"/>
  <c r="D22" i="91"/>
  <c r="C22" i="91"/>
  <c r="H22" i="91" l="1"/>
  <c r="C8" i="73"/>
  <c r="C13" i="73" s="1"/>
</calcChain>
</file>

<file path=xl/sharedStrings.xml><?xml version="1.0" encoding="utf-8"?>
<sst xmlns="http://schemas.openxmlformats.org/spreadsheetml/2006/main" count="1176" uniqueCount="767">
  <si>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</si>
  <si>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</si>
  <si>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</si>
  <si>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</si>
  <si>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</si>
  <si>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</si>
  <si>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</si>
  <si>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</si>
  <si>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</si>
  <si>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</si>
  <si>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</si>
  <si>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</si>
  <si>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</si>
  <si>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</si>
  <si>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</si>
  <si>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</si>
  <si>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</si>
  <si>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</si>
  <si>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</si>
  <si>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</si>
  <si>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</si>
  <si>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</si>
  <si>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</si>
  <si>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</si>
  <si>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</si>
  <si>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</si>
  <si>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</si>
  <si>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</si>
  <si>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</si>
  <si>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</si>
  <si>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</si>
  <si>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</si>
  <si>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</si>
  <si>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</si>
  <si>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</si>
  <si>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</si>
  <si>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</si>
  <si>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</si>
  <si>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</si>
  <si>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</si>
  <si>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</si>
  <si>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</si>
  <si>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</si>
  <si>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</si>
  <si>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</si>
  <si>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</si>
  <si>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</si>
  <si>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</si>
  <si>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</si>
  <si>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</si>
  <si>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</si>
  <si>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</si>
  <si>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</si>
  <si>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</si>
  <si>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</si>
  <si>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</si>
  <si>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</si>
  <si>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</si>
  <si>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</si>
  <si>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</si>
  <si>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</si>
  <si>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</si>
  <si>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</si>
  <si>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</si>
  <si>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</si>
  <si>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</si>
  <si>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</si>
  <si>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</si>
  <si>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</si>
  <si>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</si>
  <si>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</si>
  <si>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</si>
  <si>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</si>
  <si>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</si>
  <si>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</si>
  <si>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</si>
  <si>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</si>
  <si>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</si>
  <si>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</si>
  <si>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</si>
  <si>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</si>
  <si>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</si>
  <si>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</si>
  <si>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</si>
  <si>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</si>
  <si>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</si>
  <si>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</si>
  <si>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</si>
  <si>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</si>
  <si>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</si>
  <si>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</si>
  <si>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</si>
  <si>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</si>
  <si>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</si>
  <si>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</si>
  <si>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</si>
  <si>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</si>
  <si>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</si>
  <si>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</si>
  <si>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</si>
  <si>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</si>
  <si>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</si>
  <si>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</si>
  <si>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</si>
  <si>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</si>
  <si>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</si>
  <si>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</si>
  <si>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</si>
  <si>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</si>
  <si>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</si>
  <si>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</si>
  <si>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</si>
  <si>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</si>
  <si>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</si>
  <si>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</si>
  <si>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</si>
  <si>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</si>
  <si>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</si>
  <si>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</si>
  <si>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</si>
  <si>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</si>
  <si>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</si>
  <si>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</si>
  <si>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</si>
  <si>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</si>
  <si>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</si>
  <si>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</si>
  <si>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</si>
  <si>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</si>
  <si>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</si>
  <si>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</si>
  <si>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</si>
  <si>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</si>
  <si>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</si>
  <si>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</si>
  <si>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</si>
  <si>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</si>
  <si>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</si>
  <si>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</si>
  <si>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</si>
  <si>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</si>
  <si>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</si>
  <si>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</si>
  <si>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</si>
  <si>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</si>
  <si>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</si>
  <si>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</si>
  <si>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</si>
  <si>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</si>
  <si>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</si>
  <si>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</si>
  <si>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</si>
  <si>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</si>
  <si>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</si>
  <si>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</si>
  <si>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</si>
  <si>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</si>
  <si>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</si>
  <si>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</si>
  <si>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</si>
  <si>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</si>
  <si>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</si>
  <si>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</si>
  <si>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</si>
  <si>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</si>
  <si>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</si>
  <si>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</si>
  <si>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</si>
  <si>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</si>
  <si>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</si>
  <si>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</si>
  <si>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</si>
  <si>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</si>
  <si>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</si>
  <si>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</si>
  <si>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</si>
  <si>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</si>
  <si>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</si>
  <si>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</si>
  <si>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</si>
  <si>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</si>
  <si>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</si>
  <si>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</si>
  <si>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</si>
  <si>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</si>
  <si>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</si>
  <si>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</si>
  <si>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</si>
  <si>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</si>
  <si>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</si>
  <si>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</si>
  <si>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</si>
  <si>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</si>
  <si>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</si>
  <si>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</si>
  <si>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</si>
  <si>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</si>
  <si>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</si>
  <si>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</si>
  <si>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</si>
  <si>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</si>
  <si>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</si>
  <si>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</si>
  <si>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</si>
  <si>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</si>
  <si>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</si>
  <si>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</si>
  <si>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</si>
  <si>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</si>
  <si>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</si>
  <si>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</si>
  <si>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</si>
  <si>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</si>
  <si>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</si>
  <si>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</si>
  <si>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</si>
  <si>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</si>
  <si>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</si>
  <si>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</si>
  <si>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</si>
  <si>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</si>
  <si>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</si>
  <si>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</si>
  <si>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</si>
  <si>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</si>
  <si>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</si>
  <si>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</si>
  <si>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</si>
  <si>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</si>
  <si>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</si>
  <si>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</si>
  <si>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</si>
  <si>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</si>
  <si>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</si>
  <si>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</si>
  <si>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</si>
  <si>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</si>
  <si>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</si>
  <si>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</si>
  <si>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</si>
  <si>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</si>
  <si>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</si>
  <si>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</si>
  <si>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</si>
  <si>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</si>
  <si>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</si>
  <si>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</si>
  <si>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</si>
  <si>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</si>
  <si>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</si>
  <si>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</si>
  <si>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</si>
  <si>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</si>
  <si>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</si>
  <si>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</si>
  <si>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</si>
  <si>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</si>
  <si>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</si>
  <si>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</si>
  <si>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</si>
  <si>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</si>
  <si>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</si>
  <si>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</si>
  <si>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</si>
  <si>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</si>
  <si>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</si>
  <si>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</si>
  <si>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</si>
  <si>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</si>
  <si>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</si>
  <si>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</si>
  <si>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</si>
  <si>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</si>
  <si>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</si>
  <si>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</si>
  <si>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</si>
  <si>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</si>
  <si>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</si>
  <si>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</si>
  <si>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</si>
  <si>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</si>
  <si>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</si>
  <si>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</si>
  <si>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</si>
  <si>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</si>
  <si>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</si>
  <si>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</si>
  <si>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</si>
  <si>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</si>
  <si>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</si>
  <si>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</si>
  <si>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</si>
  <si>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</si>
  <si>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</si>
  <si>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</si>
  <si>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</si>
  <si>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</si>
  <si>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</si>
  <si>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</si>
  <si>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</si>
  <si>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</si>
  <si>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</si>
  <si>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</si>
  <si>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</si>
  <si>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</si>
  <si>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</si>
  <si>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</si>
  <si>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</si>
  <si>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</si>
  <si>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</si>
  <si>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</si>
  <si>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</si>
  <si>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</si>
  <si>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</si>
  <si>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</si>
  <si>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</si>
  <si>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</si>
  <si>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</si>
  <si>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</si>
  <si>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</si>
  <si>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</si>
  <si>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</si>
  <si>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</si>
  <si>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</si>
  <si>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</si>
  <si>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</si>
  <si>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</si>
  <si>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</si>
  <si>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</si>
  <si>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</si>
  <si>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</si>
  <si>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</si>
  <si>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</si>
  <si>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</si>
  <si>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</si>
  <si>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</si>
  <si>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</si>
  <si>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</si>
  <si>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</si>
  <si>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</si>
  <si>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</si>
  <si>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</si>
  <si>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</si>
  <si>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</si>
  <si>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</si>
  <si>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</si>
  <si>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</si>
  <si>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</si>
  <si>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</si>
  <si>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</si>
  <si>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</si>
  <si>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</si>
  <si>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</si>
  <si>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</si>
  <si>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</si>
  <si>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</si>
  <si>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</si>
  <si>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</si>
  <si>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</si>
  <si>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</si>
  <si>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</si>
  <si>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</si>
  <si>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</si>
  <si>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</si>
  <si>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</si>
  <si>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</si>
  <si>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</si>
  <si>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</si>
  <si>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</si>
  <si>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</si>
  <si>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</si>
  <si>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</si>
  <si>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</si>
  <si>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</si>
  <si>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</si>
  <si>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</si>
  <si>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</si>
  <si>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</si>
  <si>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</si>
  <si>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</si>
  <si>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</si>
  <si>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</si>
  <si>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</si>
  <si>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</si>
  <si>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</si>
  <si>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</si>
  <si>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</si>
  <si>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</si>
  <si>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</si>
  <si>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</si>
  <si>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</si>
  <si>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</si>
  <si>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</si>
  <si>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</si>
  <si>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</si>
  <si>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</si>
  <si>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</si>
  <si>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</si>
  <si>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</si>
  <si>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</si>
  <si>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</si>
  <si>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</si>
  <si>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</si>
  <si>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</si>
  <si>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</si>
  <si>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</si>
  <si>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</si>
  <si>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</si>
  <si>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</si>
  <si>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</si>
  <si>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</si>
  <si>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</si>
  <si>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</si>
  <si>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</si>
  <si>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</si>
  <si>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</si>
  <si>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</si>
  <si>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</si>
  <si>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</si>
  <si>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</si>
  <si>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</si>
  <si>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</si>
  <si>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</si>
  <si>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</si>
  <si>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</si>
  <si>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</si>
  <si>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</si>
  <si>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</si>
  <si>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</si>
  <si>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</si>
  <si>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</si>
  <si>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</si>
  <si>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</si>
  <si>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</si>
  <si>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</si>
  <si>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</si>
  <si>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</si>
  <si>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</si>
  <si>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</si>
  <si>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</si>
  <si>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</si>
  <si>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</si>
  <si>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</si>
  <si>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</si>
  <si>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</si>
  <si>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</si>
  <si>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</si>
  <si>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</si>
  <si>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</si>
  <si>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</si>
  <si>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</si>
  <si>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</si>
  <si>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</si>
  <si>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</si>
  <si>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</si>
  <si>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</si>
  <si>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</si>
  <si>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</si>
  <si>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</si>
  <si>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</si>
  <si>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</si>
  <si>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</si>
  <si>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</si>
  <si>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</si>
  <si>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</si>
  <si>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</si>
  <si>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</si>
  <si>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</si>
  <si>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</si>
  <si>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</si>
  <si>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</si>
  <si>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</si>
  <si>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</si>
  <si>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</si>
  <si>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</si>
  <si>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</si>
  <si>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</si>
  <si>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</si>
  <si>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</si>
  <si>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</si>
  <si>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</si>
  <si>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</si>
  <si>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</si>
  <si>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</si>
  <si>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</si>
  <si>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</si>
  <si>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</si>
  <si>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</si>
  <si>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</si>
  <si>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</si>
  <si>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</si>
  <si>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</si>
  <si>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</si>
  <si>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</si>
  <si>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</si>
  <si>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</si>
  <si>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</si>
  <si>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</si>
  <si>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</si>
  <si>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</si>
  <si>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</si>
  <si>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</si>
  <si>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</si>
  <si>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</si>
  <si>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</si>
  <si>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</si>
  <si>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</si>
  <si>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</si>
  <si>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</si>
  <si>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</si>
  <si>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</si>
  <si>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</si>
  <si>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</si>
  <si>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</si>
  <si>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</si>
  <si>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</si>
  <si>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</si>
  <si>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</si>
  <si>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</si>
  <si>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</si>
  <si>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</si>
  <si>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</si>
  <si>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</si>
  <si>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</si>
  <si>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</si>
  <si>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</si>
  <si>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</si>
  <si>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</si>
  <si>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</si>
  <si>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</si>
  <si>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</si>
  <si>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</si>
  <si>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</si>
  <si>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</si>
  <si>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</si>
  <si>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</si>
  <si>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</si>
  <si>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</si>
  <si>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</si>
  <si>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</si>
  <si>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</si>
  <si>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</si>
  <si>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</si>
  <si>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</si>
  <si>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</si>
  <si>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</si>
  <si>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</si>
  <si>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</si>
  <si>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</si>
  <si>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</si>
  <si>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</si>
  <si>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</si>
  <si>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</si>
  <si>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</si>
  <si>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</si>
  <si>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</si>
  <si>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</si>
  <si>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</si>
  <si>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</si>
  <si>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</si>
  <si>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</si>
  <si>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</si>
  <si>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</si>
  <si>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</si>
  <si>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</si>
  <si>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</si>
  <si>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</si>
  <si>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</si>
  <si>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</si>
  <si>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</si>
  <si>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</si>
  <si>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</si>
  <si>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</si>
  <si>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</si>
  <si>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</si>
  <si>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</si>
  <si>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</si>
  <si>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</si>
  <si>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</si>
  <si>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</si>
  <si>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</si>
  <si>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</si>
  <si>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</si>
  <si>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</si>
  <si>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</si>
  <si>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</si>
  <si>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</si>
  <si>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</si>
  <si>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</si>
  <si>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</si>
  <si>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</si>
  <si>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</si>
  <si>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</si>
  <si>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</si>
  <si>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</si>
  <si>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</si>
  <si>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</si>
  <si>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</si>
  <si>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</si>
  <si>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</si>
  <si>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</si>
  <si>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</si>
  <si>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</si>
  <si>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</si>
  <si>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</si>
  <si>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</si>
  <si>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</si>
  <si>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</si>
  <si>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</si>
  <si>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</si>
  <si>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</si>
  <si>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</si>
  <si>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</si>
  <si>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</si>
  <si>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</si>
  <si>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</si>
  <si>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</si>
  <si>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</si>
  <si>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</si>
  <si>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</si>
  <si>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</si>
  <si>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</si>
  <si>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</si>
  <si>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</si>
  <si>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</si>
  <si>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</si>
  <si>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</si>
  <si>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</si>
  <si>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</si>
  <si>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</si>
  <si>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</si>
  <si>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</si>
  <si>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</si>
  <si>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</si>
  <si>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</si>
  <si>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</si>
  <si>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</si>
  <si>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</si>
  <si>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</si>
  <si>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</si>
  <si>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</si>
  <si>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</si>
  <si>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</si>
  <si>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</si>
  <si>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</si>
  <si>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</si>
  <si>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</si>
  <si>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</si>
  <si>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</si>
  <si>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</si>
  <si>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</si>
  <si>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</si>
  <si>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</si>
  <si>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</si>
  <si>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</si>
  <si>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</si>
  <si>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</si>
  <si>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</si>
  <si>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</si>
  <si>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</si>
  <si>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</si>
  <si>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</si>
  <si>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</si>
  <si>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</si>
  <si>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</si>
  <si>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</si>
  <si>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</si>
  <si>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</si>
  <si>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</si>
  <si>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</si>
  <si>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</si>
  <si>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</si>
  <si>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</si>
  <si>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</si>
  <si>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</si>
  <si>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</si>
  <si>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</si>
  <si>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</si>
  <si>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</si>
  <si>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</si>
  <si>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</si>
  <si>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</si>
  <si>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</si>
  <si>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</si>
  <si>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</si>
  <si>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</si>
  <si>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</si>
  <si>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</si>
  <si>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</si>
  <si>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</si>
  <si>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</si>
  <si>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</si>
  <si>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</si>
  <si>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</si>
  <si>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</si>
  <si>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</si>
  <si>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</si>
  <si>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</si>
  <si>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</si>
  <si>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</si>
  <si>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</si>
  <si>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</si>
  <si>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</si>
  <si>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</si>
  <si>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</si>
  <si>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</si>
  <si>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</si>
  <si>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</si>
  <si>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</si>
  <si>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</si>
  <si>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</si>
  <si>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</si>
  <si>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</si>
  <si>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</si>
  <si>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</si>
  <si>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</si>
  <si>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</si>
  <si>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</si>
  <si>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</si>
  <si>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</si>
  <si>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</si>
  <si>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</si>
  <si>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</si>
  <si>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General information on retail products</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</si>
  <si>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</si>
  <si>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</si>
  <si>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</si>
  <si>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</si>
  <si>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</si>
  <si>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</si>
  <si>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</si>
  <si>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</si>
  <si>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</si>
  <si>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JSC ProCredit Bank</t>
  </si>
  <si>
    <t>Marcel Sebastian Zeitinger</t>
  </si>
  <si>
    <t>Alex Matua</t>
  </si>
  <si>
    <t>www.procreditbank.ge</t>
  </si>
  <si>
    <t>X</t>
  </si>
  <si>
    <t>Non-Independent Chairperson</t>
  </si>
  <si>
    <t>Gian Marco Felice</t>
  </si>
  <si>
    <t>Non-Independent member</t>
  </si>
  <si>
    <t>Maia Khachidze</t>
  </si>
  <si>
    <t>Independent member</t>
  </si>
  <si>
    <t>Rainer Peter Ottenstein</t>
  </si>
  <si>
    <t xml:space="preserve">Sandrine Massiani </t>
  </si>
  <si>
    <t>General Director/ Business clients, Finance Department</t>
  </si>
  <si>
    <t xml:space="preserve">Zeinab Lomashvili </t>
  </si>
  <si>
    <t>Director/ Credit risk, General risk Department</t>
  </si>
  <si>
    <t>Grigol Saliashvili</t>
  </si>
  <si>
    <t>Director/ Private clients, Small business Development</t>
  </si>
  <si>
    <t>ProCredit Holding AG &amp; Co. KGaA</t>
  </si>
  <si>
    <t>Zeitinger Invest GmbH</t>
  </si>
  <si>
    <t>KfW - Kreditanstalt für Wiederaufbau</t>
  </si>
  <si>
    <t>DOEN Participaties BV</t>
  </si>
  <si>
    <t>IFC - International Finance Corporation</t>
  </si>
  <si>
    <t>TIAA-Teachers Insurance and Annuity Association</t>
  </si>
  <si>
    <t>Of which general loan loss reserves</t>
  </si>
  <si>
    <t>Table 9 (Capital), N39</t>
  </si>
  <si>
    <t xml:space="preserve">Of which COVID 19 related general loan loss reserves </t>
  </si>
  <si>
    <t>Table 9 (Capital), N17</t>
  </si>
  <si>
    <t>Table 9 (Capital), N10</t>
  </si>
  <si>
    <t>Of which general reserves on off-balance items</t>
  </si>
  <si>
    <t>Of which tier II capital qualifying instruments</t>
  </si>
  <si>
    <t>Table 9 (Capital), N37</t>
  </si>
  <si>
    <t>Table 9 (Capital), N2</t>
  </si>
  <si>
    <t>Table 9 (Capital), N3</t>
  </si>
  <si>
    <t>Table 9 (Capital), 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</si>
</sst>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i/>
      <sz val="10"/>
      <name val="Sylfaen"/>
      <family val="1"/>
    </font>
    <font>
      <b/>
      <sz val="10"/>
      <color theme="1"/>
      <name val="Sylfaen"/>
      <family val="1"/>
    </font>
    <font>
      <b/>
      <sz val="10"/>
      <name val="Sylfaen"/>
      <family val="1"/>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8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197" fontId="2" fillId="0" borderId="3" xfId="0" applyNumberFormat="1" applyFont="1" applyFill="1" applyBorder="1" applyAlignment="1" applyProtection="1">
      <alignment vertical="center" wrapText="1"/>
      <protection locked="0"/>
    </xf>
    <xf numFmtId="197" fontId="84" fillId="0" borderId="3" xfId="0" applyNumberFormat="1" applyFont="1" applyFill="1" applyBorder="1" applyAlignment="1" applyProtection="1">
      <alignment vertical="center" wrapText="1"/>
      <protection locked="0"/>
    </xf>
    <xf numFmtId="197" fontId="84" fillId="0" borderId="22" xfId="0" applyNumberFormat="1" applyFont="1" applyFill="1" applyBorder="1" applyAlignment="1" applyProtection="1">
      <alignment vertical="center" wrapText="1"/>
      <protection locked="0"/>
    </xf>
    <xf numFmtId="0" fontId="85" fillId="0" borderId="0" xfId="0" applyFont="1" applyFill="1"/>
    <xf numFmtId="197" fontId="2" fillId="2" borderId="3" xfId="0" applyNumberFormat="1" applyFont="1" applyFill="1" applyBorder="1" applyAlignment="1" applyProtection="1">
      <alignment vertical="center"/>
      <protection locked="0"/>
    </xf>
    <xf numFmtId="197" fontId="87" fillId="2" borderId="3" xfId="0" applyNumberFormat="1" applyFont="1" applyFill="1" applyBorder="1" applyAlignment="1" applyProtection="1">
      <alignment vertical="center"/>
      <protection locked="0"/>
    </xf>
    <xf numFmtId="197" fontId="87" fillId="2" borderId="22"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xf numFmtId="0" fontId="2" fillId="0" borderId="24" xfId="0" applyFont="1" applyBorder="1"/>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71" fontId="85" fillId="0" borderId="0" xfId="0" applyNumberFormat="1" applyFont="1" applyBorder="1" applyAlignment="1">
      <alignment horizontal="center"/>
    </xf>
    <xf numFmtId="0" fontId="84" fillId="0" borderId="11" xfId="0" applyFont="1" applyBorder="1" applyAlignment="1">
      <alignment wrapText="1"/>
    </xf>
    <xf numFmtId="171" fontId="92" fillId="0" borderId="0" xfId="0" applyNumberFormat="1" applyFont="1" applyBorder="1" applyAlignment="1">
      <alignment horizontal="center"/>
    </xf>
    <xf numFmtId="0" fontId="88" fillId="0" borderId="11" xfId="0" applyFont="1" applyBorder="1" applyAlignment="1">
      <alignment horizontal="right" wrapText="1"/>
    </xf>
    <xf numFmtId="0" fontId="84" fillId="0" borderId="12" xfId="0" applyFont="1" applyBorder="1" applyAlignment="1">
      <alignment wrapText="1"/>
    </xf>
    <xf numFmtId="0" fontId="86" fillId="36" borderId="15" xfId="0" applyFont="1" applyFill="1" applyBorder="1" applyAlignment="1">
      <alignment wrapText="1"/>
    </xf>
    <xf numFmtId="171" fontId="90" fillId="0" borderId="0" xfId="0" applyNumberFormat="1" applyFont="1" applyFill="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0" fontId="84" fillId="0" borderId="21" xfId="0" applyFont="1" applyBorder="1" applyAlignment="1">
      <alignment vertical="center"/>
    </xf>
    <xf numFmtId="197"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0" fontId="93" fillId="0" borderId="3" xfId="11" applyFont="1" applyFill="1" applyBorder="1" applyAlignment="1">
      <alignment horizontal="left" vertical="center" wrapText="1"/>
    </xf>
    <xf numFmtId="0" fontId="91" fillId="0" borderId="3" xfId="11" applyFont="1" applyFill="1" applyBorder="1" applyAlignment="1">
      <alignment wrapText="1"/>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7"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7" fontId="2" fillId="0" borderId="25" xfId="0" applyNumberFormat="1" applyFont="1" applyFill="1" applyBorder="1" applyAlignment="1" applyProtection="1">
      <alignment horizontal="right"/>
    </xf>
    <xf numFmtId="197"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1" fontId="85" fillId="0" borderId="0" xfId="0" applyNumberFormat="1" applyFont="1" applyFill="1"/>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197" fontId="2" fillId="0" borderId="3" xfId="0" applyNumberFormat="1" applyFont="1" applyFill="1" applyBorder="1" applyAlignment="1" applyProtection="1">
      <alignment horizontal="right" vertical="center" wrapText="1"/>
      <protection locked="0"/>
    </xf>
    <xf numFmtId="197"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3"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73" fontId="9" fillId="37" borderId="27" xfId="20" applyBorder="1"/>
    <xf numFmtId="173" fontId="9" fillId="37" borderId="96" xfId="20" applyBorder="1"/>
    <xf numFmtId="173"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73"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7" fontId="84" fillId="0" borderId="87" xfId="0" applyNumberFormat="1" applyFont="1" applyFill="1" applyBorder="1" applyAlignment="1">
      <alignment horizontal="center" vertical="center"/>
    </xf>
    <xf numFmtId="197"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7" fontId="88" fillId="0" borderId="87" xfId="0" applyNumberFormat="1" applyFont="1" applyFill="1" applyBorder="1" applyAlignment="1">
      <alignment horizontal="center" vertical="center"/>
    </xf>
    <xf numFmtId="0" fontId="88" fillId="0" borderId="87" xfId="0" applyFont="1" applyFill="1" applyBorder="1" applyAlignment="1">
      <alignment horizontal="left" indent="1"/>
    </xf>
    <xf numFmtId="197"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107" xfId="20964" applyFont="1" applyFill="1" applyBorder="1" applyAlignment="1">
      <alignment vertical="center"/>
    </xf>
    <xf numFmtId="0" fontId="45" fillId="76" borderId="108" xfId="20964" applyFont="1" applyFill="1" applyBorder="1" applyAlignment="1">
      <alignment vertical="center"/>
    </xf>
    <xf numFmtId="0" fontId="45" fillId="76" borderId="105" xfId="20964" applyFont="1" applyFill="1" applyBorder="1" applyAlignment="1">
      <alignment vertical="center"/>
    </xf>
    <xf numFmtId="0" fontId="106" fillId="70" borderId="104" xfId="20964" applyFont="1" applyFill="1" applyBorder="1" applyAlignment="1">
      <alignment horizontal="center" vertical="center"/>
    </xf>
    <xf numFmtId="0" fontId="106" fillId="70" borderId="105" xfId="20964" applyFont="1" applyFill="1" applyBorder="1" applyAlignment="1">
      <alignment horizontal="left" vertical="center" wrapText="1"/>
    </xf>
    <xf numFmtId="169" fontId="106" fillId="0" borderId="106" xfId="7" applyNumberFormat="1" applyFont="1" applyFill="1" applyBorder="1" applyAlignment="1" applyProtection="1">
      <alignment horizontal="right" vertical="center"/>
      <protection locked="0"/>
    </xf>
    <xf numFmtId="0" fontId="105" fillId="77" borderId="106" xfId="20964" applyFont="1" applyFill="1" applyBorder="1" applyAlignment="1">
      <alignment horizontal="center" vertical="center"/>
    </xf>
    <xf numFmtId="0" fontId="105" fillId="77" borderId="108" xfId="20964" applyFont="1" applyFill="1" applyBorder="1" applyAlignment="1">
      <alignment vertical="top" wrapText="1"/>
    </xf>
    <xf numFmtId="169" fontId="45" fillId="76" borderId="105" xfId="7" applyNumberFormat="1" applyFont="1" applyFill="1" applyBorder="1" applyAlignment="1">
      <alignment horizontal="right" vertical="center"/>
    </xf>
    <xf numFmtId="0" fontId="107" fillId="70" borderId="104" xfId="20964" applyFont="1" applyFill="1" applyBorder="1" applyAlignment="1">
      <alignment horizontal="center" vertical="center"/>
    </xf>
    <xf numFmtId="0" fontId="106" fillId="70" borderId="108" xfId="20964" applyFont="1" applyFill="1" applyBorder="1" applyAlignment="1">
      <alignment vertical="center" wrapText="1"/>
    </xf>
    <xf numFmtId="0" fontId="106" fillId="70" borderId="105" xfId="20964" applyFont="1" applyFill="1" applyBorder="1" applyAlignment="1">
      <alignment horizontal="left" vertical="center"/>
    </xf>
    <xf numFmtId="0" fontId="107" fillId="3" borderId="104" xfId="20964" applyFont="1" applyFill="1" applyBorder="1" applyAlignment="1">
      <alignment horizontal="center" vertical="center"/>
    </xf>
    <xf numFmtId="0" fontId="106" fillId="3" borderId="105" xfId="20964" applyFont="1" applyFill="1" applyBorder="1" applyAlignment="1">
      <alignment horizontal="left" vertical="center"/>
    </xf>
    <xf numFmtId="0" fontId="107" fillId="0" borderId="104" xfId="20964" applyFont="1" applyFill="1" applyBorder="1" applyAlignment="1">
      <alignment horizontal="center" vertical="center"/>
    </xf>
    <xf numFmtId="0" fontId="106" fillId="0" borderId="105" xfId="20964" applyFont="1" applyFill="1" applyBorder="1" applyAlignment="1">
      <alignment horizontal="left" vertical="center"/>
    </xf>
    <xf numFmtId="0" fontId="108" fillId="77" borderId="106" xfId="20964" applyFont="1" applyFill="1" applyBorder="1" applyAlignment="1">
      <alignment horizontal="center" vertical="center"/>
    </xf>
    <xf numFmtId="0" fontId="105" fillId="77" borderId="108" xfId="20964" applyFont="1" applyFill="1" applyBorder="1" applyAlignment="1">
      <alignment vertical="center"/>
    </xf>
    <xf numFmtId="169" fontId="106" fillId="77" borderId="106" xfId="7" applyNumberFormat="1" applyFont="1" applyFill="1" applyBorder="1" applyAlignment="1" applyProtection="1">
      <alignment horizontal="right" vertical="center"/>
      <protection locked="0"/>
    </xf>
    <xf numFmtId="0" fontId="105" fillId="76" borderId="107" xfId="20964" applyFont="1" applyFill="1" applyBorder="1" applyAlignment="1">
      <alignment vertical="center"/>
    </xf>
    <xf numFmtId="0" fontId="105" fillId="76" borderId="108" xfId="20964" applyFont="1" applyFill="1" applyBorder="1" applyAlignment="1">
      <alignment vertical="center"/>
    </xf>
    <xf numFmtId="169" fontId="105" fillId="76" borderId="105" xfId="7" applyNumberFormat="1" applyFont="1" applyFill="1" applyBorder="1" applyAlignment="1">
      <alignment horizontal="right" vertical="center"/>
    </xf>
    <xf numFmtId="0" fontId="110" fillId="3" borderId="104" xfId="20964" applyFont="1" applyFill="1" applyBorder="1" applyAlignment="1">
      <alignment horizontal="center" vertical="center"/>
    </xf>
    <xf numFmtId="0" fontId="111" fillId="77" borderId="106" xfId="20964" applyFont="1" applyFill="1" applyBorder="1" applyAlignment="1">
      <alignment horizontal="center" vertical="center"/>
    </xf>
    <xf numFmtId="0" fontId="45" fillId="77" borderId="108" xfId="20964" applyFont="1" applyFill="1" applyBorder="1" applyAlignment="1">
      <alignment vertical="center"/>
    </xf>
    <xf numFmtId="0" fontId="110" fillId="70" borderId="104" xfId="20964" applyFont="1" applyFill="1" applyBorder="1" applyAlignment="1">
      <alignment horizontal="center" vertical="center"/>
    </xf>
    <xf numFmtId="169" fontId="106" fillId="3" borderId="106" xfId="7" applyNumberFormat="1" applyFont="1" applyFill="1" applyBorder="1" applyAlignment="1" applyProtection="1">
      <alignment horizontal="right" vertical="center"/>
      <protection locked="0"/>
    </xf>
    <xf numFmtId="0" fontId="111" fillId="3" borderId="106" xfId="20964" applyFont="1" applyFill="1" applyBorder="1" applyAlignment="1">
      <alignment horizontal="center" vertical="center"/>
    </xf>
    <xf numFmtId="0" fontId="45" fillId="3" borderId="108" xfId="20964" applyFont="1" applyFill="1" applyBorder="1" applyAlignment="1">
      <alignment vertical="center"/>
    </xf>
    <xf numFmtId="0" fontId="107"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1" fillId="0" borderId="106" xfId="0" applyFont="1" applyFill="1" applyBorder="1" applyAlignment="1">
      <alignment horizontal="left" vertical="center" wrapText="1"/>
    </xf>
    <xf numFmtId="10" fontId="97" fillId="0" borderId="106" xfId="20962" applyNumberFormat="1" applyFont="1" applyFill="1" applyBorder="1" applyAlignment="1">
      <alignment horizontal="left" vertical="center" wrapText="1"/>
    </xf>
    <xf numFmtId="1" fontId="3" fillId="0" borderId="88" xfId="0" applyNumberFormat="1" applyFont="1" applyFill="1" applyBorder="1" applyAlignment="1">
      <alignment horizontal="righ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1"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1" fontId="3" fillId="0" borderId="26" xfId="0" applyNumberFormat="1" applyFont="1" applyFill="1" applyBorder="1" applyAlignment="1">
      <alignment horizontal="righ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6" xfId="0" applyNumberFormat="1" applyFont="1" applyFill="1" applyBorder="1" applyAlignment="1">
      <alignment vertical="center" wrapText="1"/>
    </xf>
    <xf numFmtId="3" fontId="104" fillId="0" borderId="106" xfId="0" applyNumberFormat="1" applyFont="1" applyBorder="1" applyAlignment="1">
      <alignment vertical="center" wrapText="1"/>
    </xf>
    <xf numFmtId="3" fontId="104" fillId="0" borderId="106" xfId="0" applyNumberFormat="1" applyFont="1" applyFill="1" applyBorder="1" applyAlignment="1">
      <alignment vertical="center" wrapText="1"/>
    </xf>
    <xf numFmtId="3" fontId="104" fillId="36" borderId="107" xfId="0" applyNumberFormat="1" applyFont="1" applyFill="1" applyBorder="1" applyAlignment="1">
      <alignment vertical="center" wrapText="1"/>
    </xf>
    <xf numFmtId="3" fontId="104" fillId="0" borderId="107" xfId="0" applyNumberFormat="1" applyFont="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0" borderId="91"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9" fontId="3" fillId="0" borderId="106" xfId="7" applyNumberFormat="1" applyFont="1" applyBorder="1"/>
    <xf numFmtId="169" fontId="3" fillId="0" borderId="88" xfId="7" applyNumberFormat="1" applyFont="1" applyBorder="1"/>
    <xf numFmtId="0" fontId="100" fillId="0" borderId="106" xfId="0" applyFont="1" applyBorder="1" applyAlignment="1">
      <alignment horizontal="left" wrapText="1" indent="2"/>
    </xf>
    <xf numFmtId="173" fontId="9" fillId="37" borderId="106" xfId="20" applyBorder="1"/>
    <xf numFmtId="169"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9" fontId="4" fillId="0" borderId="88"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3" xfId="7" applyNumberFormat="1" applyFont="1" applyFill="1" applyBorder="1"/>
    <xf numFmtId="169" fontId="3" fillId="0" borderId="106" xfId="7" applyNumberFormat="1" applyFont="1" applyFill="1" applyBorder="1"/>
    <xf numFmtId="169" fontId="3" fillId="0" borderId="106" xfId="7" applyNumberFormat="1" applyFont="1" applyFill="1" applyBorder="1" applyAlignment="1">
      <alignment vertical="center"/>
    </xf>
    <xf numFmtId="0" fontId="100"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197" fontId="2" fillId="2" borderId="104" xfId="0" applyNumberFormat="1" applyFont="1" applyFill="1" applyBorder="1" applyAlignment="1" applyProtection="1">
      <alignment vertical="center"/>
      <protection locked="0"/>
    </xf>
    <xf numFmtId="197" fontId="87" fillId="2" borderId="104" xfId="0" applyNumberFormat="1" applyFont="1" applyFill="1" applyBorder="1" applyAlignment="1" applyProtection="1">
      <alignment vertical="center"/>
      <protection locked="0"/>
    </xf>
    <xf numFmtId="197" fontId="87" fillId="2" borderId="98"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21" xfId="13" applyFont="1" applyFill="1" applyBorder="1" applyAlignment="1" applyProtection="1">
      <alignment horizontal="left" vertical="center" wrapText="1"/>
      <protection locked="0"/>
    </xf>
    <xf numFmtId="49" fontId="118" fillId="0" borderId="121" xfId="5" applyNumberFormat="1" applyFont="1" applyFill="1" applyBorder="1" applyAlignment="1" applyProtection="1">
      <alignment horizontal="right" vertical="center"/>
      <protection locked="0"/>
    </xf>
    <xf numFmtId="49" fontId="119" fillId="0" borderId="121" xfId="5" applyNumberFormat="1" applyFont="1" applyFill="1" applyBorder="1" applyAlignment="1" applyProtection="1">
      <alignment horizontal="right" vertical="center"/>
      <protection locked="0"/>
    </xf>
    <xf numFmtId="0" fontId="114" fillId="0" borderId="121" xfId="0" applyFont="1" applyFill="1" applyBorder="1"/>
    <xf numFmtId="43" fontId="113" fillId="0" borderId="121" xfId="20965" applyFont="1" applyFill="1" applyBorder="1"/>
    <xf numFmtId="49" fontId="118" fillId="0" borderId="121" xfId="5" applyNumberFormat="1" applyFont="1" applyFill="1" applyBorder="1" applyAlignment="1" applyProtection="1">
      <alignment horizontal="right" vertical="center" wrapText="1"/>
      <protection locked="0"/>
    </xf>
    <xf numFmtId="49" fontId="119" fillId="0" borderId="121" xfId="5" applyNumberFormat="1" applyFont="1" applyFill="1" applyBorder="1" applyAlignment="1" applyProtection="1">
      <alignment horizontal="right" vertical="center" wrapText="1"/>
      <protection locked="0"/>
    </xf>
    <xf numFmtId="0" fontId="114" fillId="0" borderId="0" xfId="0" applyFont="1" applyFill="1"/>
    <xf numFmtId="0" fontId="113" fillId="0" borderId="121" xfId="0" applyNumberFormat="1" applyFont="1" applyFill="1" applyBorder="1" applyAlignment="1">
      <alignment horizontal="left" vertical="center" wrapText="1"/>
    </xf>
    <xf numFmtId="0" fontId="117" fillId="0" borderId="121" xfId="0" applyFont="1" applyFill="1" applyBorder="1"/>
    <xf numFmtId="0" fontId="114" fillId="0" borderId="0" xfId="0" applyFont="1" applyFill="1" applyBorder="1"/>
    <xf numFmtId="0" fontId="116" fillId="0" borderId="121" xfId="0" applyFont="1" applyFill="1" applyBorder="1" applyAlignment="1">
      <alignment horizontal="left" indent="1"/>
    </xf>
    <xf numFmtId="0" fontId="116" fillId="0" borderId="121" xfId="0" applyFont="1" applyFill="1" applyBorder="1" applyAlignment="1">
      <alignment horizontal="left" wrapText="1" indent="1"/>
    </xf>
    <xf numFmtId="0" fontId="113" fillId="0" borderId="121" xfId="0" applyFont="1" applyFill="1" applyBorder="1" applyAlignment="1">
      <alignment horizontal="left" indent="1"/>
    </xf>
    <xf numFmtId="0" fontId="113" fillId="0" borderId="121" xfId="0" applyNumberFormat="1" applyFont="1" applyFill="1" applyBorder="1" applyAlignment="1">
      <alignment horizontal="left" indent="1"/>
    </xf>
    <xf numFmtId="0" fontId="113" fillId="0" borderId="121" xfId="0" applyFont="1" applyFill="1" applyBorder="1" applyAlignment="1">
      <alignment horizontal="left" wrapText="1" indent="2"/>
    </xf>
    <xf numFmtId="0" fontId="116" fillId="0" borderId="121" xfId="0" applyFont="1" applyFill="1" applyBorder="1" applyAlignment="1">
      <alignment horizontal="left" vertical="center" indent="1"/>
    </xf>
    <xf numFmtId="0" fontId="114" fillId="0" borderId="121" xfId="0" applyFont="1" applyFill="1" applyBorder="1" applyAlignment="1">
      <alignment horizontal="left" wrapText="1"/>
    </xf>
    <xf numFmtId="0" fontId="114" fillId="0" borderId="121" xfId="0" applyFont="1" applyFill="1" applyBorder="1" applyAlignment="1">
      <alignment horizontal="left" wrapText="1" indent="2"/>
    </xf>
    <xf numFmtId="49" fontId="114" fillId="0" borderId="121" xfId="0" applyNumberFormat="1" applyFont="1" applyFill="1" applyBorder="1" applyAlignment="1">
      <alignment horizontal="left" indent="3"/>
    </xf>
    <xf numFmtId="49" fontId="114" fillId="0" borderId="121" xfId="0" applyNumberFormat="1" applyFont="1" applyFill="1" applyBorder="1" applyAlignment="1">
      <alignment horizontal="left" indent="1"/>
    </xf>
    <xf numFmtId="49" fontId="114" fillId="0" borderId="121" xfId="0" applyNumberFormat="1" applyFont="1" applyFill="1" applyBorder="1" applyAlignment="1">
      <alignment horizontal="left" vertical="top" wrapText="1" indent="2"/>
    </xf>
    <xf numFmtId="49" fontId="114" fillId="0" borderId="121" xfId="0" applyNumberFormat="1" applyFont="1" applyFill="1" applyBorder="1" applyAlignment="1">
      <alignment horizontal="left" wrapText="1" indent="3"/>
    </xf>
    <xf numFmtId="49" fontId="114" fillId="0" borderId="121" xfId="0" applyNumberFormat="1" applyFont="1" applyFill="1" applyBorder="1" applyAlignment="1">
      <alignment horizontal="left" wrapText="1" indent="2"/>
    </xf>
    <xf numFmtId="0" fontId="114" fillId="0" borderId="121" xfId="0" applyNumberFormat="1" applyFont="1" applyFill="1" applyBorder="1" applyAlignment="1">
      <alignment horizontal="left" wrapText="1" indent="1"/>
    </xf>
    <xf numFmtId="49" fontId="114" fillId="0" borderId="121"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22" xfId="0" applyFont="1" applyFill="1" applyBorder="1" applyAlignment="1">
      <alignment horizontal="center" vertical="center" wrapText="1"/>
    </xf>
    <xf numFmtId="0" fontId="116" fillId="0" borderId="121" xfId="0" applyNumberFormat="1" applyFont="1" applyFill="1" applyBorder="1" applyAlignment="1">
      <alignment horizontal="left" vertical="center" wrapText="1"/>
    </xf>
    <xf numFmtId="0" fontId="114" fillId="0" borderId="121" xfId="0" applyFont="1" applyFill="1" applyBorder="1" applyAlignment="1">
      <alignment horizontal="left" indent="1"/>
    </xf>
    <xf numFmtId="0" fontId="6" fillId="0" borderId="121" xfId="17" applyBorder="1" applyAlignment="1" applyProtection="1"/>
    <xf numFmtId="0" fontId="117" fillId="0" borderId="121"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21"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21" xfId="0" applyFont="1" applyFill="1" applyBorder="1" applyAlignment="1">
      <alignment horizontal="center" vertical="center"/>
    </xf>
    <xf numFmtId="0" fontId="114" fillId="0" borderId="121" xfId="0" applyFont="1" applyFill="1" applyBorder="1" applyAlignment="1">
      <alignment horizontal="center" vertical="center" wrapText="1"/>
    </xf>
    <xf numFmtId="0" fontId="117" fillId="0" borderId="0" xfId="0" applyFont="1" applyFill="1"/>
    <xf numFmtId="0" fontId="114" fillId="0" borderId="121" xfId="0" applyFont="1" applyFill="1" applyBorder="1" applyAlignment="1">
      <alignment wrapText="1"/>
    </xf>
    <xf numFmtId="0" fontId="114" fillId="0" borderId="121"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21" xfId="0" applyNumberFormat="1" applyFont="1" applyFill="1" applyBorder="1" applyAlignment="1">
      <alignment horizontal="center" vertical="center" wrapText="1"/>
    </xf>
    <xf numFmtId="0" fontId="114" fillId="0" borderId="121" xfId="0" applyFont="1" applyFill="1" applyBorder="1" applyAlignment="1">
      <alignment horizontal="center"/>
    </xf>
    <xf numFmtId="0" fontId="114" fillId="0" borderId="7" xfId="0" applyFont="1" applyFill="1" applyBorder="1"/>
    <xf numFmtId="0" fontId="114" fillId="0" borderId="121" xfId="0" applyFont="1" applyFill="1" applyBorder="1" applyAlignment="1">
      <alignment horizontal="left" indent="2"/>
    </xf>
    <xf numFmtId="0" fontId="114" fillId="0" borderId="121"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21" xfId="0" applyFont="1" applyFill="1" applyBorder="1" applyAlignment="1">
      <alignment horizontal="center" vertical="center" wrapText="1"/>
    </xf>
    <xf numFmtId="0" fontId="114" fillId="78" borderId="121" xfId="0" applyFont="1" applyFill="1" applyBorder="1"/>
    <xf numFmtId="0" fontId="117" fillId="78" borderId="121" xfId="0" applyFont="1" applyFill="1" applyBorder="1"/>
    <xf numFmtId="0" fontId="117" fillId="0" borderId="121" xfId="0" applyFont="1" applyBorder="1"/>
    <xf numFmtId="0" fontId="114" fillId="0" borderId="121" xfId="0" applyFont="1" applyBorder="1"/>
    <xf numFmtId="0" fontId="0" fillId="0" borderId="121" xfId="0" applyBorder="1" applyAlignment="1">
      <alignment horizontal="left" indent="2"/>
    </xf>
    <xf numFmtId="0" fontId="0" fillId="0" borderId="122" xfId="0" applyBorder="1" applyAlignment="1">
      <alignment horizontal="left" indent="2"/>
    </xf>
    <xf numFmtId="0" fontId="0" fillId="0" borderId="121" xfId="0" applyFill="1" applyBorder="1" applyAlignment="1">
      <alignment horizontal="left" indent="2"/>
    </xf>
    <xf numFmtId="0" fontId="124" fillId="0" borderId="128" xfId="0" applyNumberFormat="1" applyFont="1" applyFill="1" applyBorder="1" applyAlignment="1">
      <alignment vertical="center" wrapText="1" readingOrder="1"/>
    </xf>
    <xf numFmtId="0" fontId="124" fillId="0" borderId="129" xfId="0" applyNumberFormat="1" applyFont="1" applyFill="1" applyBorder="1" applyAlignment="1">
      <alignment vertical="center" wrapText="1" readingOrder="1"/>
    </xf>
    <xf numFmtId="0" fontId="124" fillId="0" borderId="129" xfId="0" applyNumberFormat="1" applyFont="1" applyFill="1" applyBorder="1" applyAlignment="1">
      <alignment horizontal="left" vertical="center" wrapText="1" indent="1" readingOrder="1"/>
    </xf>
    <xf numFmtId="0" fontId="124" fillId="0" borderId="130" xfId="0" applyNumberFormat="1" applyFont="1" applyFill="1" applyBorder="1" applyAlignment="1">
      <alignment vertical="center" wrapText="1" readingOrder="1"/>
    </xf>
    <xf numFmtId="0" fontId="125" fillId="0" borderId="121" xfId="0" applyNumberFormat="1" applyFont="1" applyFill="1" applyBorder="1" applyAlignment="1">
      <alignment vertical="center" wrapText="1" readingOrder="1"/>
    </xf>
    <xf numFmtId="0" fontId="114" fillId="0" borderId="122" xfId="0" applyFont="1" applyFill="1" applyBorder="1" applyAlignment="1">
      <alignment horizontal="center" vertical="center" wrapText="1"/>
    </xf>
    <xf numFmtId="0" fontId="0" fillId="0" borderId="7" xfId="0" applyBorder="1"/>
    <xf numFmtId="0" fontId="122" fillId="0" borderId="121" xfId="0" applyFont="1" applyBorder="1"/>
    <xf numFmtId="0" fontId="114" fillId="0" borderId="113" xfId="0" applyFont="1" applyFill="1" applyBorder="1" applyAlignment="1">
      <alignment horizontal="center" vertical="center" wrapText="1"/>
    </xf>
    <xf numFmtId="170" fontId="2" fillId="0" borderId="3" xfId="20962" applyNumberFormat="1" applyFont="1" applyBorder="1" applyAlignment="1" applyProtection="1">
      <alignment horizontal="right" vertical="center" wrapText="1"/>
      <protection locked="0"/>
    </xf>
    <xf numFmtId="170" fontId="84" fillId="0" borderId="3" xfId="20962" applyNumberFormat="1" applyFont="1" applyBorder="1" applyAlignment="1" applyProtection="1">
      <alignment vertical="center" wrapText="1"/>
      <protection locked="0"/>
    </xf>
    <xf numFmtId="170" fontId="84" fillId="0" borderId="22" xfId="20962" applyNumberFormat="1" applyFont="1" applyBorder="1" applyAlignment="1" applyProtection="1">
      <alignment vertical="center" wrapText="1"/>
      <protection locked="0"/>
    </xf>
    <xf numFmtId="170" fontId="2" fillId="37" borderId="0" xfId="20962" applyNumberFormat="1" applyFont="1" applyFill="1" applyBorder="1"/>
    <xf numFmtId="170" fontId="2" fillId="37" borderId="103" xfId="20962" applyNumberFormat="1" applyFont="1" applyFill="1" applyBorder="1"/>
    <xf numFmtId="170" fontId="2" fillId="2" borderId="3" xfId="20962" applyNumberFormat="1" applyFont="1" applyFill="1" applyBorder="1" applyAlignment="1" applyProtection="1">
      <alignment vertical="center"/>
      <protection locked="0"/>
    </xf>
    <xf numFmtId="170" fontId="87" fillId="2" borderId="3" xfId="20962" applyNumberFormat="1" applyFont="1" applyFill="1" applyBorder="1" applyAlignment="1" applyProtection="1">
      <alignment vertical="center"/>
      <protection locked="0"/>
    </xf>
    <xf numFmtId="170" fontId="87" fillId="2" borderId="22" xfId="20962" applyNumberFormat="1" applyFont="1" applyFill="1" applyBorder="1" applyAlignment="1" applyProtection="1">
      <alignment vertical="center"/>
      <protection locked="0"/>
    </xf>
    <xf numFmtId="9" fontId="2" fillId="2" borderId="104" xfId="20962" applyFont="1" applyFill="1" applyBorder="1" applyAlignment="1" applyProtection="1">
      <alignment vertical="center"/>
      <protection locked="0"/>
    </xf>
    <xf numFmtId="9" fontId="87" fillId="2" borderId="104" xfId="20962" applyFont="1" applyFill="1" applyBorder="1" applyAlignment="1" applyProtection="1">
      <alignment vertical="center"/>
      <protection locked="0"/>
    </xf>
    <xf numFmtId="9" fontId="87" fillId="2" borderId="98"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169" fontId="2" fillId="0" borderId="3" xfId="7" applyNumberFormat="1" applyFont="1" applyFill="1" applyBorder="1" applyAlignment="1" applyProtection="1">
      <alignment horizontal="right"/>
      <protection locked="0"/>
    </xf>
    <xf numFmtId="169" fontId="2" fillId="36" borderId="3" xfId="7" applyNumberFormat="1" applyFont="1" applyFill="1" applyBorder="1" applyAlignment="1" applyProtection="1">
      <alignment horizontal="right"/>
    </xf>
    <xf numFmtId="169" fontId="2" fillId="36" borderId="22" xfId="7" applyNumberFormat="1" applyFont="1" applyFill="1" applyBorder="1" applyAlignment="1" applyProtection="1">
      <alignment horizontal="right"/>
    </xf>
    <xf numFmtId="169" fontId="2" fillId="36" borderId="3" xfId="7" applyNumberFormat="1" applyFont="1" applyFill="1" applyBorder="1" applyAlignment="1">
      <alignment horizontal="right"/>
    </xf>
    <xf numFmtId="169" fontId="45" fillId="0" borderId="3" xfId="7" applyNumberFormat="1" applyFont="1" applyFill="1" applyBorder="1" applyAlignment="1">
      <alignment horizontal="center"/>
    </xf>
    <xf numFmtId="169" fontId="45" fillId="3" borderId="3" xfId="7" applyNumberFormat="1" applyFont="1" applyFill="1" applyBorder="1" applyAlignment="1">
      <alignment horizontal="center"/>
    </xf>
    <xf numFmtId="169" fontId="2" fillId="3" borderId="3" xfId="7" applyNumberFormat="1" applyFont="1" applyFill="1" applyBorder="1" applyAlignment="1" applyProtection="1">
      <alignment horizontal="right"/>
    </xf>
    <xf numFmtId="169" fontId="2" fillId="3" borderId="22" xfId="7" applyNumberFormat="1" applyFont="1" applyFill="1" applyBorder="1" applyAlignment="1" applyProtection="1">
      <alignment horizontal="right"/>
    </xf>
    <xf numFmtId="169" fontId="2" fillId="3" borderId="3" xfId="7" applyNumberFormat="1" applyFont="1" applyFill="1" applyBorder="1" applyAlignment="1" applyProtection="1">
      <alignment horizontal="right"/>
      <protection locked="0"/>
    </xf>
    <xf numFmtId="169" fontId="2" fillId="0" borderId="3" xfId="7" applyNumberFormat="1" applyFont="1" applyFill="1" applyBorder="1" applyAlignment="1" applyProtection="1">
      <alignment horizontal="right" vertical="center"/>
      <protection locked="0"/>
    </xf>
    <xf numFmtId="169" fontId="2" fillId="36" borderId="25" xfId="7" applyNumberFormat="1" applyFont="1" applyFill="1" applyBorder="1" applyAlignment="1">
      <alignment horizontal="right"/>
    </xf>
    <xf numFmtId="169" fontId="2" fillId="36" borderId="25" xfId="7" applyNumberFormat="1" applyFont="1" applyFill="1" applyBorder="1" applyAlignment="1" applyProtection="1">
      <alignment horizontal="right"/>
    </xf>
    <xf numFmtId="169" fontId="2" fillId="36" borderId="26" xfId="7" applyNumberFormat="1" applyFont="1" applyFill="1" applyBorder="1" applyAlignment="1" applyProtection="1">
      <alignment horizontal="right"/>
    </xf>
    <xf numFmtId="9" fontId="84" fillId="0" borderId="23" xfId="20962" applyFont="1" applyBorder="1" applyAlignment="1"/>
    <xf numFmtId="0" fontId="2" fillId="0" borderId="94" xfId="0" applyFont="1" applyBorder="1" applyAlignment="1">
      <alignment vertical="center"/>
    </xf>
    <xf numFmtId="0" fontId="2" fillId="0" borderId="113" xfId="0" applyFont="1" applyBorder="1" applyAlignment="1">
      <alignment wrapText="1"/>
    </xf>
    <xf numFmtId="10" fontId="84" fillId="0" borderId="23" xfId="20962" applyNumberFormat="1" applyFont="1" applyBorder="1" applyAlignment="1"/>
    <xf numFmtId="10" fontId="84" fillId="0" borderId="131" xfId="20962" applyNumberFormat="1" applyFont="1" applyBorder="1" applyAlignment="1"/>
    <xf numFmtId="10" fontId="84" fillId="0" borderId="42" xfId="20962" applyNumberFormat="1" applyFont="1" applyBorder="1" applyAlignment="1"/>
    <xf numFmtId="168" fontId="3" fillId="0" borderId="0" xfId="7" applyFont="1" applyFill="1" applyAlignment="1">
      <alignment horizontal="left" vertical="center"/>
    </xf>
    <xf numFmtId="197" fontId="127" fillId="0" borderId="34" xfId="0" applyNumberFormat="1" applyFont="1" applyBorder="1" applyAlignment="1">
      <alignment vertical="center"/>
    </xf>
    <xf numFmtId="171" fontId="127" fillId="0" borderId="67" xfId="0" applyNumberFormat="1" applyFont="1" applyBorder="1" applyAlignment="1">
      <alignment horizontal="center"/>
    </xf>
    <xf numFmtId="197" fontId="127" fillId="0" borderId="13" xfId="0" applyNumberFormat="1" applyFont="1" applyBorder="1" applyAlignment="1">
      <alignment vertical="center"/>
    </xf>
    <xf numFmtId="171" fontId="127" fillId="0" borderId="65" xfId="0" applyNumberFormat="1" applyFont="1" applyBorder="1" applyAlignment="1">
      <alignment horizontal="center"/>
    </xf>
    <xf numFmtId="197" fontId="128" fillId="0" borderId="13" xfId="0" applyNumberFormat="1" applyFont="1" applyBorder="1" applyAlignment="1">
      <alignment vertical="center"/>
    </xf>
    <xf numFmtId="171" fontId="128" fillId="0" borderId="65" xfId="0" applyNumberFormat="1" applyFont="1" applyBorder="1" applyAlignment="1">
      <alignment horizontal="center"/>
    </xf>
    <xf numFmtId="0" fontId="127" fillId="0" borderId="21" xfId="0" applyFont="1" applyBorder="1" applyAlignment="1">
      <alignment horizontal="center"/>
    </xf>
    <xf numFmtId="0" fontId="88" fillId="0" borderId="11" xfId="0" applyFont="1" applyBorder="1" applyAlignment="1">
      <alignment horizontal="right" wrapText="1" indent="1"/>
    </xf>
    <xf numFmtId="0" fontId="88" fillId="0" borderId="11" xfId="0" applyFont="1" applyFill="1" applyBorder="1" applyAlignment="1">
      <alignment horizontal="right" wrapText="1" indent="1"/>
    </xf>
    <xf numFmtId="197" fontId="127" fillId="36" borderId="13" xfId="0" applyNumberFormat="1" applyFont="1" applyFill="1" applyBorder="1" applyAlignment="1">
      <alignment vertical="center"/>
    </xf>
    <xf numFmtId="171" fontId="129" fillId="0" borderId="65" xfId="0" applyNumberFormat="1" applyFont="1" applyFill="1" applyBorder="1" applyAlignment="1">
      <alignment horizontal="center"/>
    </xf>
    <xf numFmtId="197" fontId="127" fillId="0" borderId="14" xfId="0" applyNumberFormat="1" applyFont="1" applyBorder="1" applyAlignment="1">
      <alignment vertical="center"/>
    </xf>
    <xf numFmtId="171" fontId="127" fillId="0" borderId="68" xfId="0" applyNumberFormat="1" applyFont="1" applyBorder="1" applyAlignment="1">
      <alignment horizontal="center"/>
    </xf>
    <xf numFmtId="197" fontId="130" fillId="36" borderId="16" xfId="0" applyNumberFormat="1" applyFont="1" applyFill="1" applyBorder="1" applyAlignment="1">
      <alignment vertical="center"/>
    </xf>
    <xf numFmtId="171" fontId="130" fillId="36" borderId="60" xfId="0" applyNumberFormat="1" applyFont="1" applyFill="1" applyBorder="1" applyAlignment="1">
      <alignment horizontal="center"/>
    </xf>
    <xf numFmtId="197" fontId="127" fillId="0" borderId="17" xfId="0" applyNumberFormat="1" applyFont="1" applyBorder="1" applyAlignment="1">
      <alignment vertical="center"/>
    </xf>
    <xf numFmtId="171" fontId="127" fillId="0" borderId="64" xfId="0" applyNumberFormat="1" applyFont="1" applyBorder="1" applyAlignment="1">
      <alignment horizontal="center"/>
    </xf>
    <xf numFmtId="197" fontId="128" fillId="0" borderId="14" xfId="0" applyNumberFormat="1" applyFont="1" applyBorder="1" applyAlignment="1">
      <alignment vertical="center"/>
    </xf>
    <xf numFmtId="197" fontId="130" fillId="36" borderId="62" xfId="0" applyNumberFormat="1" applyFont="1" applyFill="1" applyBorder="1" applyAlignment="1">
      <alignment vertical="center"/>
    </xf>
    <xf numFmtId="171" fontId="130" fillId="36" borderId="63" xfId="0" applyNumberFormat="1" applyFont="1" applyFill="1" applyBorder="1" applyAlignment="1">
      <alignment horizontal="center"/>
    </xf>
    <xf numFmtId="169" fontId="9" fillId="37" borderId="0" xfId="7" applyNumberFormat="1" applyFont="1" applyFill="1" applyBorder="1"/>
    <xf numFmtId="169" fontId="3" fillId="0" borderId="92" xfId="7" applyNumberFormat="1" applyFont="1" applyFill="1" applyBorder="1" applyAlignment="1">
      <alignment vertical="center"/>
    </xf>
    <xf numFmtId="169" fontId="3" fillId="0" borderId="70" xfId="7" applyNumberFormat="1" applyFont="1" applyFill="1" applyBorder="1" applyAlignment="1">
      <alignment vertical="center"/>
    </xf>
    <xf numFmtId="169" fontId="3" fillId="3" borderId="90" xfId="7" applyNumberFormat="1" applyFont="1" applyFill="1" applyBorder="1" applyAlignment="1">
      <alignment vertical="center"/>
    </xf>
    <xf numFmtId="169" fontId="3" fillId="3" borderId="91" xfId="7" applyNumberFormat="1" applyFont="1" applyFill="1" applyBorder="1" applyAlignment="1">
      <alignment vertical="center"/>
    </xf>
    <xf numFmtId="169" fontId="3" fillId="0" borderId="87" xfId="7" applyNumberFormat="1" applyFont="1" applyFill="1" applyBorder="1" applyAlignment="1">
      <alignment vertical="center"/>
    </xf>
    <xf numFmtId="169" fontId="3" fillId="0" borderId="93"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97" xfId="7" applyNumberFormat="1" applyFont="1" applyFill="1" applyBorder="1" applyAlignment="1">
      <alignment vertical="center"/>
    </xf>
    <xf numFmtId="169" fontId="3" fillId="0" borderId="98" xfId="7" applyNumberFormat="1" applyFont="1" applyFill="1" applyBorder="1" applyAlignment="1">
      <alignment vertical="center"/>
    </xf>
    <xf numFmtId="197" fontId="95" fillId="3" borderId="121" xfId="5" applyNumberFormat="1" applyFont="1" applyFill="1" applyBorder="1" applyProtection="1">
      <protection locked="0"/>
    </xf>
    <xf numFmtId="170" fontId="95" fillId="3" borderId="121" xfId="8" applyNumberFormat="1" applyFont="1" applyFill="1" applyBorder="1" applyAlignment="1" applyProtection="1">
      <alignment horizontal="right" wrapText="1"/>
      <protection locked="0"/>
    </xf>
    <xf numFmtId="197" fontId="95" fillId="36" borderId="121" xfId="1" applyNumberFormat="1" applyFont="1" applyFill="1" applyBorder="1" applyProtection="1">
      <protection locked="0"/>
    </xf>
    <xf numFmtId="170" fontId="95" fillId="4" borderId="121" xfId="8" applyNumberFormat="1" applyFont="1" applyFill="1" applyBorder="1" applyAlignment="1" applyProtection="1">
      <alignment horizontal="right" wrapText="1"/>
      <protection locked="0"/>
    </xf>
    <xf numFmtId="197" fontId="95" fillId="36" borderId="121" xfId="5" applyNumberFormat="1" applyFont="1" applyFill="1" applyBorder="1" applyProtection="1">
      <protection locked="0"/>
    </xf>
    <xf numFmtId="0" fontId="95" fillId="3" borderId="121" xfId="5" applyFont="1" applyFill="1" applyBorder="1" applyProtection="1">
      <protection locked="0"/>
    </xf>
    <xf numFmtId="197" fontId="95" fillId="0" borderId="121" xfId="1" applyNumberFormat="1" applyFont="1" applyFill="1" applyBorder="1" applyProtection="1">
      <protection locked="0"/>
    </xf>
    <xf numFmtId="197" fontId="131" fillId="36" borderId="25" xfId="16" applyNumberFormat="1" applyFont="1" applyFill="1" applyBorder="1" applyAlignment="1" applyProtection="1">
      <protection locked="0"/>
    </xf>
    <xf numFmtId="3" fontId="131" fillId="36" borderId="25" xfId="16" applyNumberFormat="1" applyFont="1" applyFill="1" applyBorder="1" applyAlignment="1" applyProtection="1">
      <protection locked="0"/>
    </xf>
    <xf numFmtId="197" fontId="131" fillId="36" borderId="25" xfId="1" applyNumberFormat="1" applyFont="1" applyFill="1" applyBorder="1" applyAlignment="1" applyProtection="1">
      <protection locked="0"/>
    </xf>
    <xf numFmtId="197" fontId="95" fillId="3" borderId="25" xfId="5" applyNumberFormat="1" applyFont="1" applyFill="1" applyBorder="1" applyProtection="1">
      <protection locked="0"/>
    </xf>
    <xf numFmtId="9" fontId="106" fillId="0" borderId="106" xfId="20962" applyFont="1" applyFill="1" applyBorder="1" applyAlignment="1" applyProtection="1">
      <alignment horizontal="right" vertical="center"/>
      <protection locked="0"/>
    </xf>
    <xf numFmtId="169" fontId="117" fillId="0" borderId="121" xfId="7" applyNumberFormat="1" applyFont="1" applyFill="1" applyBorder="1"/>
    <xf numFmtId="169" fontId="114" fillId="0" borderId="121" xfId="7" applyNumberFormat="1" applyFont="1" applyFill="1" applyBorder="1"/>
    <xf numFmtId="169" fontId="114" fillId="0" borderId="121" xfId="7" applyNumberFormat="1" applyFont="1" applyBorder="1"/>
    <xf numFmtId="169" fontId="117" fillId="0" borderId="121" xfId="7" applyNumberFormat="1" applyFont="1" applyBorder="1"/>
    <xf numFmtId="169" fontId="114" fillId="0" borderId="121" xfId="7" applyNumberFormat="1" applyFont="1" applyBorder="1" applyAlignment="1">
      <alignment horizontal="left" indent="1"/>
    </xf>
    <xf numFmtId="169" fontId="114" fillId="79" borderId="121" xfId="7" applyNumberFormat="1" applyFont="1" applyFill="1" applyBorder="1"/>
    <xf numFmtId="0" fontId="114" fillId="0" borderId="0" xfId="0" applyFont="1"/>
    <xf numFmtId="169" fontId="117" fillId="79" borderId="121" xfId="7" applyNumberFormat="1" applyFont="1" applyFill="1" applyBorder="1"/>
    <xf numFmtId="169" fontId="113" fillId="0" borderId="121" xfId="7" applyNumberFormat="1" applyFont="1" applyFill="1" applyBorder="1" applyAlignment="1">
      <alignment horizontal="left" vertical="center" wrapText="1"/>
    </xf>
    <xf numFmtId="169" fontId="114" fillId="0" borderId="121" xfId="7" applyNumberFormat="1" applyFont="1" applyBorder="1" applyAlignment="1">
      <alignment horizontal="center" vertical="center" textRotation="90" wrapText="1"/>
    </xf>
    <xf numFmtId="169" fontId="114" fillId="0" borderId="121" xfId="7" applyNumberFormat="1" applyFont="1" applyBorder="1" applyAlignment="1">
      <alignment horizontal="center" vertical="center" wrapText="1"/>
    </xf>
    <xf numFmtId="169" fontId="114" fillId="0" borderId="121" xfId="7" applyNumberFormat="1" applyFont="1" applyBorder="1" applyAlignment="1">
      <alignment horizontal="center" vertical="center"/>
    </xf>
    <xf numFmtId="169" fontId="116" fillId="0" borderId="121" xfId="7" applyNumberFormat="1" applyFont="1" applyFill="1" applyBorder="1" applyAlignment="1">
      <alignment horizontal="left" vertical="center" wrapText="1"/>
    </xf>
    <xf numFmtId="169" fontId="117" fillId="0" borderId="121" xfId="7" applyNumberFormat="1" applyFont="1" applyBorder="1" applyAlignment="1">
      <alignment horizontal="center" vertical="center"/>
    </xf>
    <xf numFmtId="169" fontId="122" fillId="0" borderId="121" xfId="7" applyNumberFormat="1" applyFont="1" applyBorder="1"/>
    <xf numFmtId="9" fontId="122" fillId="0" borderId="121" xfId="20962" applyFont="1" applyBorder="1"/>
    <xf numFmtId="169" fontId="122" fillId="0" borderId="122" xfId="7" applyNumberFormat="1" applyFont="1" applyBorder="1"/>
    <xf numFmtId="9" fontId="122" fillId="0" borderId="122" xfId="20962" applyFont="1" applyBorder="1"/>
    <xf numFmtId="9" fontId="0" fillId="0" borderId="0" xfId="0" applyNumberFormat="1"/>
    <xf numFmtId="0" fontId="0" fillId="0" borderId="121" xfId="0" applyBorder="1" applyAlignment="1">
      <alignment horizontal="left" indent="3"/>
    </xf>
    <xf numFmtId="169" fontId="117" fillId="0" borderId="7" xfId="7" applyNumberFormat="1" applyFont="1" applyFill="1" applyBorder="1"/>
    <xf numFmtId="169" fontId="114" fillId="0" borderId="121" xfId="7" applyNumberFormat="1" applyFont="1" applyFill="1" applyBorder="1" applyAlignment="1">
      <alignment horizontal="left" indent="1"/>
    </xf>
    <xf numFmtId="169" fontId="114" fillId="0" borderId="121" xfId="7" applyNumberFormat="1" applyFont="1" applyFill="1" applyBorder="1" applyAlignment="1">
      <alignment horizontal="left" indent="2"/>
    </xf>
    <xf numFmtId="169" fontId="114" fillId="0" borderId="121" xfId="7" applyNumberFormat="1" applyFont="1" applyFill="1" applyBorder="1" applyAlignment="1">
      <alignment horizontal="left" indent="3"/>
    </xf>
    <xf numFmtId="169" fontId="114" fillId="0" borderId="121" xfId="7" applyNumberFormat="1" applyFont="1" applyFill="1" applyBorder="1" applyAlignment="1">
      <alignment horizontal="left" vertical="top" wrapText="1" indent="2"/>
    </xf>
    <xf numFmtId="169" fontId="114" fillId="0" borderId="121" xfId="7" applyNumberFormat="1" applyFont="1" applyFill="1" applyBorder="1" applyAlignment="1">
      <alignment horizontal="left" wrapText="1" indent="3"/>
    </xf>
    <xf numFmtId="169" fontId="114" fillId="0" borderId="121" xfId="7" applyNumberFormat="1" applyFont="1" applyFill="1" applyBorder="1" applyAlignment="1">
      <alignment horizontal="left" wrapText="1" indent="2"/>
    </xf>
    <xf numFmtId="169" fontId="114" fillId="0" borderId="121" xfId="7" applyNumberFormat="1" applyFont="1" applyFill="1" applyBorder="1" applyAlignment="1">
      <alignment horizontal="left" wrapText="1" indent="1"/>
    </xf>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6"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79" xfId="1" applyNumberFormat="1" applyFont="1" applyFill="1" applyBorder="1" applyAlignment="1" applyProtection="1">
      <alignment horizontal="center" vertical="center" wrapText="1"/>
      <protection locked="0"/>
    </xf>
    <xf numFmtId="169"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11" xfId="0" applyNumberFormat="1" applyFont="1" applyFill="1" applyBorder="1" applyAlignment="1">
      <alignment horizontal="left" vertical="center" wrapText="1"/>
    </xf>
    <xf numFmtId="0" fontId="116" fillId="0" borderId="112"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0" xfId="0" applyNumberFormat="1" applyFont="1" applyFill="1" applyBorder="1" applyAlignment="1">
      <alignment horizontal="left" vertical="center" wrapText="1"/>
    </xf>
    <xf numFmtId="0" fontId="117" fillId="0" borderId="113" xfId="0" applyFont="1" applyFill="1" applyBorder="1" applyAlignment="1">
      <alignment horizontal="center" vertical="center" wrapText="1"/>
    </xf>
    <xf numFmtId="0" fontId="117" fillId="0" borderId="114"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92" xfId="0" applyFont="1" applyFill="1" applyBorder="1" applyAlignment="1">
      <alignment horizontal="center" vertical="center" wrapText="1"/>
    </xf>
    <xf numFmtId="0" fontId="117" fillId="0" borderId="118"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21" fillId="0" borderId="121" xfId="0" applyFont="1" applyFill="1" applyBorder="1" applyAlignment="1">
      <alignment horizontal="center" vertical="center"/>
    </xf>
    <xf numFmtId="0" fontId="121" fillId="0" borderId="113" xfId="0" applyFont="1" applyFill="1" applyBorder="1" applyAlignment="1">
      <alignment horizontal="center" vertical="center"/>
    </xf>
    <xf numFmtId="0" fontId="121" fillId="0" borderId="115" xfId="0" applyFont="1" applyFill="1" applyBorder="1" applyAlignment="1">
      <alignment horizontal="center" vertical="center"/>
    </xf>
    <xf numFmtId="0" fontId="121" fillId="0" borderId="92"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21"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4" fillId="0" borderId="124" xfId="0" applyFont="1" applyFill="1" applyBorder="1" applyAlignment="1">
      <alignment horizontal="center" vertical="center" wrapText="1"/>
    </xf>
    <xf numFmtId="0" fontId="114" fillId="0" borderId="125"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4" fillId="0" borderId="7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7" fillId="0" borderId="113" xfId="0" applyFont="1" applyFill="1" applyBorder="1" applyAlignment="1">
      <alignment horizontal="center" vertical="top" wrapText="1"/>
    </xf>
    <xf numFmtId="0" fontId="117" fillId="0" borderId="115"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2"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77"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24" xfId="0" applyFont="1" applyFill="1" applyBorder="1" applyAlignment="1">
      <alignment horizontal="center" vertical="center"/>
    </xf>
    <xf numFmtId="0" fontId="114" fillId="0" borderId="125" xfId="0" applyFont="1" applyFill="1" applyBorder="1" applyAlignment="1">
      <alignment horizontal="center" vertical="center"/>
    </xf>
    <xf numFmtId="0" fontId="114" fillId="0" borderId="113" xfId="0" applyFont="1" applyFill="1" applyBorder="1" applyAlignment="1">
      <alignment horizontal="center" vertical="top" wrapText="1"/>
    </xf>
    <xf numFmtId="0" fontId="114" fillId="0" borderId="114" xfId="0" applyFont="1" applyFill="1" applyBorder="1" applyAlignment="1">
      <alignment horizontal="center" vertical="top" wrapText="1"/>
    </xf>
    <xf numFmtId="0" fontId="114" fillId="0" borderId="115" xfId="0" applyFont="1" applyFill="1" applyBorder="1" applyAlignment="1">
      <alignment horizontal="center" vertical="top" wrapText="1"/>
    </xf>
    <xf numFmtId="0" fontId="114" fillId="0" borderId="124" xfId="0" applyFont="1" applyFill="1" applyBorder="1" applyAlignment="1">
      <alignment horizontal="center" vertical="top" wrapText="1"/>
    </xf>
    <xf numFmtId="0" fontId="114" fillId="0" borderId="125"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6" xfId="0" applyNumberFormat="1" applyFont="1" applyFill="1" applyBorder="1" applyAlignment="1">
      <alignment horizontal="left" vertical="top" wrapText="1"/>
    </xf>
    <xf numFmtId="0" fontId="116" fillId="0" borderId="127" xfId="0" applyNumberFormat="1" applyFont="1" applyFill="1" applyBorder="1" applyAlignment="1">
      <alignment horizontal="left" vertical="top" wrapText="1"/>
    </xf>
    <xf numFmtId="0" fontId="122" fillId="0" borderId="122" xfId="0" applyFont="1" applyBorder="1" applyAlignment="1">
      <alignment horizontal="center" vertical="center" wrapText="1"/>
    </xf>
    <xf numFmtId="0" fontId="122" fillId="0" borderId="113" xfId="0" applyFont="1" applyBorder="1" applyAlignment="1">
      <alignment horizontal="center" vertical="center" wrapText="1"/>
    </xf>
    <xf numFmtId="0" fontId="126" fillId="0" borderId="121" xfId="0" applyFont="1" applyBorder="1" applyAlignment="1">
      <alignment horizontal="center" vertical="center"/>
    </xf>
    <xf numFmtId="0" fontId="123" fillId="0" borderId="121"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s/NBG%20Reports/FINSTAT/Quarterly_gamchvirvaloba/Pillar%20III/2021/06'2021/PE1-BPC-QQ-2021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RC"/>
      <sheetName val="3.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s>
    <sheetDataSet>
      <sheetData sheetId="0"/>
      <sheetData sheetId="1">
        <row r="1">
          <cell r="B1" t="str">
            <v>JSC ProCredit Bank</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2" sqref="C2:C5"/>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75"/>
      <c r="B1" s="216" t="s">
        <v>342</v>
      </c>
      <c r="C1" s="175"/>
    </row>
    <row r="2" spans="1:3">
      <c r="A2" s="217">
        <v>1</v>
      </c>
      <c r="B2" s="364" t="s">
        <v>343</v>
      </c>
      <c r="C2" s="99" t="s">
        <v>733</v>
      </c>
    </row>
    <row r="3" spans="1:3">
      <c r="A3" s="217">
        <v>2</v>
      </c>
      <c r="B3" s="365" t="s">
        <v>339</v>
      </c>
      <c r="C3" s="99" t="s">
        <v>734</v>
      </c>
    </row>
    <row r="4" spans="1:3">
      <c r="A4" s="217">
        <v>3</v>
      </c>
      <c r="B4" s="366" t="s">
        <v>344</v>
      </c>
      <c r="C4" s="99" t="s">
        <v>735</v>
      </c>
    </row>
    <row r="5" spans="1:3">
      <c r="A5" s="218">
        <v>4</v>
      </c>
      <c r="B5" s="367" t="s">
        <v>340</v>
      </c>
      <c r="C5" s="99" t="s">
        <v>736</v>
      </c>
    </row>
    <row r="6" spans="1:3" s="219" customFormat="1" ht="45.75" customHeight="1">
      <c r="A6" s="679" t="s">
        <v>418</v>
      </c>
      <c r="B6" s="680"/>
      <c r="C6" s="680"/>
    </row>
    <row r="7" spans="1:3" ht="15">
      <c r="A7" s="220" t="s">
        <v>29</v>
      </c>
      <c r="B7" s="216" t="s">
        <v>341</v>
      </c>
    </row>
    <row r="8" spans="1:3">
      <c r="A8" s="175">
        <v>1</v>
      </c>
      <c r="B8" s="265" t="s">
        <v>20</v>
      </c>
    </row>
    <row r="9" spans="1:3">
      <c r="A9" s="175">
        <v>2</v>
      </c>
      <c r="B9" s="266" t="s">
        <v>21</v>
      </c>
    </row>
    <row r="10" spans="1:3">
      <c r="A10" s="175">
        <v>3</v>
      </c>
      <c r="B10" s="266" t="s">
        <v>22</v>
      </c>
    </row>
    <row r="11" spans="1:3">
      <c r="A11" s="175">
        <v>4</v>
      </c>
      <c r="B11" s="266" t="s">
        <v>23</v>
      </c>
      <c r="C11" s="104"/>
    </row>
    <row r="12" spans="1:3">
      <c r="A12" s="175">
        <v>5</v>
      </c>
      <c r="B12" s="266" t="s">
        <v>24</v>
      </c>
    </row>
    <row r="13" spans="1:3">
      <c r="A13" s="175">
        <v>6</v>
      </c>
      <c r="B13" s="267" t="s">
        <v>351</v>
      </c>
    </row>
    <row r="14" spans="1:3">
      <c r="A14" s="175">
        <v>7</v>
      </c>
      <c r="B14" s="266" t="s">
        <v>345</v>
      </c>
    </row>
    <row r="15" spans="1:3">
      <c r="A15" s="175">
        <v>8</v>
      </c>
      <c r="B15" s="266" t="s">
        <v>346</v>
      </c>
    </row>
    <row r="16" spans="1:3">
      <c r="A16" s="175">
        <v>9</v>
      </c>
      <c r="B16" s="266" t="s">
        <v>25</v>
      </c>
    </row>
    <row r="17" spans="1:2">
      <c r="A17" s="363" t="s">
        <v>417</v>
      </c>
      <c r="B17" s="362" t="s">
        <v>404</v>
      </c>
    </row>
    <row r="18" spans="1:2">
      <c r="A18" s="175">
        <v>10</v>
      </c>
      <c r="B18" s="266" t="s">
        <v>26</v>
      </c>
    </row>
    <row r="19" spans="1:2">
      <c r="A19" s="175">
        <v>11</v>
      </c>
      <c r="B19" s="267" t="s">
        <v>347</v>
      </c>
    </row>
    <row r="20" spans="1:2">
      <c r="A20" s="175">
        <v>12</v>
      </c>
      <c r="B20" s="267" t="s">
        <v>27</v>
      </c>
    </row>
    <row r="21" spans="1:2">
      <c r="A21" s="419">
        <v>13</v>
      </c>
      <c r="B21" s="420" t="s">
        <v>348</v>
      </c>
    </row>
    <row r="22" spans="1:2">
      <c r="A22" s="419">
        <v>14</v>
      </c>
      <c r="B22" s="421" t="s">
        <v>375</v>
      </c>
    </row>
    <row r="23" spans="1:2">
      <c r="A23" s="422">
        <v>15</v>
      </c>
      <c r="B23" s="423" t="s">
        <v>28</v>
      </c>
    </row>
    <row r="24" spans="1:2">
      <c r="A24" s="422">
        <v>15.1</v>
      </c>
      <c r="B24" s="424" t="s">
        <v>431</v>
      </c>
    </row>
    <row r="25" spans="1:2">
      <c r="A25" s="422">
        <v>16</v>
      </c>
      <c r="B25" s="424" t="s">
        <v>494</v>
      </c>
    </row>
    <row r="26" spans="1:2">
      <c r="A26" s="422">
        <v>17</v>
      </c>
      <c r="B26" s="424" t="s">
        <v>535</v>
      </c>
    </row>
    <row r="27" spans="1:2">
      <c r="A27" s="422">
        <v>18</v>
      </c>
      <c r="B27" s="424" t="s">
        <v>705</v>
      </c>
    </row>
    <row r="28" spans="1:2">
      <c r="A28" s="422">
        <v>19</v>
      </c>
      <c r="B28" s="424" t="s">
        <v>706</v>
      </c>
    </row>
    <row r="29" spans="1:2">
      <c r="A29" s="422">
        <v>20</v>
      </c>
      <c r="B29" s="525" t="s">
        <v>536</v>
      </c>
    </row>
    <row r="30" spans="1:2">
      <c r="A30" s="422">
        <v>21</v>
      </c>
      <c r="B30" s="424" t="s">
        <v>702</v>
      </c>
    </row>
    <row r="31" spans="1:2">
      <c r="A31" s="422">
        <v>22</v>
      </c>
      <c r="B31" s="424" t="s">
        <v>537</v>
      </c>
    </row>
    <row r="32" spans="1:2">
      <c r="A32" s="422">
        <v>23</v>
      </c>
      <c r="B32" s="424" t="s">
        <v>538</v>
      </c>
    </row>
    <row r="33" spans="1:2">
      <c r="A33" s="422">
        <v>24</v>
      </c>
      <c r="B33" s="424" t="s">
        <v>539</v>
      </c>
    </row>
    <row r="34" spans="1:2">
      <c r="A34" s="422">
        <v>25</v>
      </c>
      <c r="B34" s="424" t="s">
        <v>540</v>
      </c>
    </row>
    <row r="35" spans="1:2">
      <c r="A35" s="422">
        <v>26</v>
      </c>
      <c r="B35" s="424" t="s">
        <v>723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6" sqref="C6:C52"/>
    </sheetView>
  </sheetViews>
  <sheetFormatPr defaultColWidth="9.140625" defaultRowHeight="12.75"/>
  <cols>
    <col min="1" max="1" width="9.5703125" style="107" bestFit="1" customWidth="1"/>
    <col min="2" max="2" width="132.42578125" style="4" customWidth="1"/>
    <col min="3" max="3" width="18.42578125" style="4" customWidth="1"/>
    <col min="4" max="16384" width="9.140625" style="4"/>
  </cols>
  <sheetData>
    <row r="1" spans="1:3">
      <c r="A1" s="2" t="s">
        <v>30</v>
      </c>
      <c r="B1" s="3" t="str">
        <f>'Info '!C2</f>
        <v>JSC ProCredit Bank</v>
      </c>
    </row>
    <row r="2" spans="1:3" s="94" customFormat="1" ht="15.75" customHeight="1">
      <c r="A2" s="94" t="s">
        <v>31</v>
      </c>
      <c r="B2" s="443">
        <f>'4. Off-Balance'!B2</f>
        <v>44469</v>
      </c>
    </row>
    <row r="3" spans="1:3" s="94" customFormat="1" ht="15.75" customHeight="1"/>
    <row r="4" spans="1:3" ht="13.5" thickBot="1">
      <c r="A4" s="107" t="s">
        <v>244</v>
      </c>
      <c r="B4" s="156" t="s">
        <v>243</v>
      </c>
    </row>
    <row r="5" spans="1:3">
      <c r="A5" s="108" t="s">
        <v>6</v>
      </c>
      <c r="B5" s="109"/>
      <c r="C5" s="110" t="s">
        <v>73</v>
      </c>
    </row>
    <row r="6" spans="1:3">
      <c r="A6" s="111">
        <v>1</v>
      </c>
      <c r="B6" s="112" t="s">
        <v>242</v>
      </c>
      <c r="C6" s="113">
        <v>251320595.32679999</v>
      </c>
    </row>
    <row r="7" spans="1:3">
      <c r="A7" s="111">
        <v>2</v>
      </c>
      <c r="B7" s="114" t="s">
        <v>241</v>
      </c>
      <c r="C7" s="115">
        <v>100351374.99000001</v>
      </c>
    </row>
    <row r="8" spans="1:3">
      <c r="A8" s="111">
        <v>3</v>
      </c>
      <c r="B8" s="116" t="s">
        <v>240</v>
      </c>
      <c r="C8" s="115">
        <v>51324298.829999998</v>
      </c>
    </row>
    <row r="9" spans="1:3">
      <c r="A9" s="111">
        <v>4</v>
      </c>
      <c r="B9" s="116" t="s">
        <v>239</v>
      </c>
      <c r="C9" s="115"/>
    </row>
    <row r="10" spans="1:3">
      <c r="A10" s="111">
        <v>5</v>
      </c>
      <c r="B10" s="116" t="s">
        <v>238</v>
      </c>
      <c r="C10" s="115"/>
    </row>
    <row r="11" spans="1:3">
      <c r="A11" s="111">
        <v>6</v>
      </c>
      <c r="B11" s="117" t="s">
        <v>237</v>
      </c>
      <c r="C11" s="115">
        <v>99644921.506799996</v>
      </c>
    </row>
    <row r="12" spans="1:3" s="82" customFormat="1">
      <c r="A12" s="111">
        <v>7</v>
      </c>
      <c r="B12" s="112" t="s">
        <v>236</v>
      </c>
      <c r="C12" s="118">
        <v>7518825.0800000001</v>
      </c>
    </row>
    <row r="13" spans="1:3" s="82" customFormat="1">
      <c r="A13" s="111">
        <v>8</v>
      </c>
      <c r="B13" s="119" t="s">
        <v>235</v>
      </c>
      <c r="C13" s="120"/>
    </row>
    <row r="14" spans="1:3" s="82" customFormat="1" ht="25.5">
      <c r="A14" s="111">
        <v>9</v>
      </c>
      <c r="B14" s="121" t="s">
        <v>234</v>
      </c>
      <c r="C14" s="120"/>
    </row>
    <row r="15" spans="1:3" s="82" customFormat="1">
      <c r="A15" s="111">
        <v>10</v>
      </c>
      <c r="B15" s="122" t="s">
        <v>233</v>
      </c>
      <c r="C15" s="120">
        <v>1324252.9000000004</v>
      </c>
    </row>
    <row r="16" spans="1:3" s="82" customFormat="1">
      <c r="A16" s="111">
        <v>11</v>
      </c>
      <c r="B16" s="123" t="s">
        <v>232</v>
      </c>
      <c r="C16" s="120"/>
    </row>
    <row r="17" spans="1:3" s="82" customFormat="1">
      <c r="A17" s="111">
        <v>12</v>
      </c>
      <c r="B17" s="122" t="s">
        <v>231</v>
      </c>
      <c r="C17" s="120"/>
    </row>
    <row r="18" spans="1:3" s="82" customFormat="1">
      <c r="A18" s="111">
        <v>13</v>
      </c>
      <c r="B18" s="122" t="s">
        <v>230</v>
      </c>
      <c r="C18" s="120"/>
    </row>
    <row r="19" spans="1:3" s="82" customFormat="1">
      <c r="A19" s="111">
        <v>14</v>
      </c>
      <c r="B19" s="122" t="s">
        <v>229</v>
      </c>
      <c r="C19" s="120"/>
    </row>
    <row r="20" spans="1:3" s="82" customFormat="1">
      <c r="A20" s="111">
        <v>15</v>
      </c>
      <c r="B20" s="122" t="s">
        <v>228</v>
      </c>
      <c r="C20" s="120"/>
    </row>
    <row r="21" spans="1:3" s="82" customFormat="1" ht="25.5">
      <c r="A21" s="111">
        <v>16</v>
      </c>
      <c r="B21" s="121" t="s">
        <v>227</v>
      </c>
      <c r="C21" s="120"/>
    </row>
    <row r="22" spans="1:3" s="82" customFormat="1">
      <c r="A22" s="111">
        <v>17</v>
      </c>
      <c r="B22" s="124" t="s">
        <v>226</v>
      </c>
      <c r="C22" s="120">
        <v>6194572.1799999997</v>
      </c>
    </row>
    <row r="23" spans="1:3" s="82" customFormat="1">
      <c r="A23" s="111">
        <v>18</v>
      </c>
      <c r="B23" s="121" t="s">
        <v>225</v>
      </c>
      <c r="C23" s="120">
        <v>0</v>
      </c>
    </row>
    <row r="24" spans="1:3" s="82" customFormat="1" ht="25.5">
      <c r="A24" s="111">
        <v>19</v>
      </c>
      <c r="B24" s="121" t="s">
        <v>202</v>
      </c>
      <c r="C24" s="120">
        <v>0</v>
      </c>
    </row>
    <row r="25" spans="1:3" s="82" customFormat="1">
      <c r="A25" s="111">
        <v>20</v>
      </c>
      <c r="B25" s="125" t="s">
        <v>224</v>
      </c>
      <c r="C25" s="120">
        <v>0</v>
      </c>
    </row>
    <row r="26" spans="1:3" s="82" customFormat="1">
      <c r="A26" s="111">
        <v>21</v>
      </c>
      <c r="B26" s="125" t="s">
        <v>223</v>
      </c>
      <c r="C26" s="120">
        <v>0</v>
      </c>
    </row>
    <row r="27" spans="1:3" s="82" customFormat="1">
      <c r="A27" s="111">
        <v>22</v>
      </c>
      <c r="B27" s="125" t="s">
        <v>222</v>
      </c>
      <c r="C27" s="120">
        <v>0</v>
      </c>
    </row>
    <row r="28" spans="1:3" s="82" customFormat="1">
      <c r="A28" s="111">
        <v>23</v>
      </c>
      <c r="B28" s="126" t="s">
        <v>221</v>
      </c>
      <c r="C28" s="118">
        <v>243801770.24679998</v>
      </c>
    </row>
    <row r="29" spans="1:3" s="82" customFormat="1">
      <c r="A29" s="127"/>
      <c r="B29" s="128"/>
      <c r="C29" s="120"/>
    </row>
    <row r="30" spans="1:3" s="82" customFormat="1">
      <c r="A30" s="127">
        <v>24</v>
      </c>
      <c r="B30" s="126" t="s">
        <v>220</v>
      </c>
      <c r="C30" s="118">
        <v>0</v>
      </c>
    </row>
    <row r="31" spans="1:3" s="82" customFormat="1">
      <c r="A31" s="127">
        <v>25</v>
      </c>
      <c r="B31" s="116" t="s">
        <v>219</v>
      </c>
      <c r="C31" s="129">
        <v>0</v>
      </c>
    </row>
    <row r="32" spans="1:3" s="82" customFormat="1">
      <c r="A32" s="127">
        <v>26</v>
      </c>
      <c r="B32" s="130" t="s">
        <v>300</v>
      </c>
      <c r="C32" s="120"/>
    </row>
    <row r="33" spans="1:3" s="82" customFormat="1">
      <c r="A33" s="127">
        <v>27</v>
      </c>
      <c r="B33" s="130" t="s">
        <v>218</v>
      </c>
      <c r="C33" s="120"/>
    </row>
    <row r="34" spans="1:3" s="82" customFormat="1">
      <c r="A34" s="127">
        <v>28</v>
      </c>
      <c r="B34" s="116" t="s">
        <v>217</v>
      </c>
      <c r="C34" s="120"/>
    </row>
    <row r="35" spans="1:3" s="82" customFormat="1">
      <c r="A35" s="127">
        <v>29</v>
      </c>
      <c r="B35" s="126" t="s">
        <v>216</v>
      </c>
      <c r="C35" s="118">
        <v>0</v>
      </c>
    </row>
    <row r="36" spans="1:3" s="82" customFormat="1">
      <c r="A36" s="127">
        <v>30</v>
      </c>
      <c r="B36" s="121" t="s">
        <v>215</v>
      </c>
      <c r="C36" s="120">
        <v>0</v>
      </c>
    </row>
    <row r="37" spans="1:3" s="82" customFormat="1">
      <c r="A37" s="127">
        <v>31</v>
      </c>
      <c r="B37" s="122" t="s">
        <v>214</v>
      </c>
      <c r="C37" s="120">
        <v>0</v>
      </c>
    </row>
    <row r="38" spans="1:3" s="82" customFormat="1" ht="25.5">
      <c r="A38" s="127">
        <v>32</v>
      </c>
      <c r="B38" s="121" t="s">
        <v>213</v>
      </c>
      <c r="C38" s="120">
        <v>0</v>
      </c>
    </row>
    <row r="39" spans="1:3" s="82" customFormat="1" ht="25.5">
      <c r="A39" s="127">
        <v>33</v>
      </c>
      <c r="B39" s="121" t="s">
        <v>202</v>
      </c>
      <c r="C39" s="120">
        <v>0</v>
      </c>
    </row>
    <row r="40" spans="1:3" s="82" customFormat="1">
      <c r="A40" s="127">
        <v>34</v>
      </c>
      <c r="B40" s="125" t="s">
        <v>212</v>
      </c>
      <c r="C40" s="120">
        <v>0</v>
      </c>
    </row>
    <row r="41" spans="1:3" s="82" customFormat="1">
      <c r="A41" s="127">
        <v>35</v>
      </c>
      <c r="B41" s="126" t="s">
        <v>211</v>
      </c>
      <c r="C41" s="118">
        <v>0</v>
      </c>
    </row>
    <row r="42" spans="1:3" s="82" customFormat="1">
      <c r="A42" s="127"/>
      <c r="B42" s="128"/>
      <c r="C42" s="120"/>
    </row>
    <row r="43" spans="1:3" s="82" customFormat="1">
      <c r="A43" s="127">
        <v>36</v>
      </c>
      <c r="B43" s="131" t="s">
        <v>210</v>
      </c>
      <c r="C43" s="118">
        <v>54063600.753497064</v>
      </c>
    </row>
    <row r="44" spans="1:3" s="82" customFormat="1">
      <c r="A44" s="127">
        <v>37</v>
      </c>
      <c r="B44" s="116" t="s">
        <v>209</v>
      </c>
      <c r="C44" s="120">
        <v>36941300</v>
      </c>
    </row>
    <row r="45" spans="1:3" s="82" customFormat="1">
      <c r="A45" s="127">
        <v>38</v>
      </c>
      <c r="B45" s="116" t="s">
        <v>208</v>
      </c>
      <c r="C45" s="120"/>
    </row>
    <row r="46" spans="1:3" s="82" customFormat="1">
      <c r="A46" s="127">
        <v>39</v>
      </c>
      <c r="B46" s="116" t="s">
        <v>207</v>
      </c>
      <c r="C46" s="120">
        <v>17122300.753497068</v>
      </c>
    </row>
    <row r="47" spans="1:3" s="82" customFormat="1">
      <c r="A47" s="127">
        <v>40</v>
      </c>
      <c r="B47" s="131" t="s">
        <v>206</v>
      </c>
      <c r="C47" s="118">
        <v>0</v>
      </c>
    </row>
    <row r="48" spans="1:3" s="82" customFormat="1">
      <c r="A48" s="127">
        <v>41</v>
      </c>
      <c r="B48" s="121" t="s">
        <v>205</v>
      </c>
      <c r="C48" s="120">
        <v>0</v>
      </c>
    </row>
    <row r="49" spans="1:3" s="82" customFormat="1">
      <c r="A49" s="127">
        <v>42</v>
      </c>
      <c r="B49" s="122" t="s">
        <v>204</v>
      </c>
      <c r="C49" s="120">
        <v>0</v>
      </c>
    </row>
    <row r="50" spans="1:3" s="82" customFormat="1">
      <c r="A50" s="127">
        <v>43</v>
      </c>
      <c r="B50" s="121" t="s">
        <v>203</v>
      </c>
      <c r="C50" s="120">
        <v>0</v>
      </c>
    </row>
    <row r="51" spans="1:3" s="82" customFormat="1" ht="25.5">
      <c r="A51" s="127">
        <v>44</v>
      </c>
      <c r="B51" s="121" t="s">
        <v>202</v>
      </c>
      <c r="C51" s="120">
        <v>0</v>
      </c>
    </row>
    <row r="52" spans="1:3" s="82" customFormat="1" ht="13.5" thickBot="1">
      <c r="A52" s="132">
        <v>45</v>
      </c>
      <c r="B52" s="133" t="s">
        <v>201</v>
      </c>
      <c r="C52" s="134">
        <v>54063600.753497064</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L28" sqref="L28"/>
    </sheetView>
  </sheetViews>
  <sheetFormatPr defaultColWidth="9.140625" defaultRowHeight="12.75"/>
  <cols>
    <col min="1" max="1" width="9.42578125" style="281" bestFit="1" customWidth="1"/>
    <col min="2" max="2" width="59" style="281" customWidth="1"/>
    <col min="3" max="3" width="16.7109375" style="281" bestFit="1" customWidth="1"/>
    <col min="4" max="4" width="13.28515625" style="281" bestFit="1" customWidth="1"/>
    <col min="5" max="16384" width="9.140625" style="281"/>
  </cols>
  <sheetData>
    <row r="1" spans="1:6" ht="15">
      <c r="A1" s="343" t="s">
        <v>30</v>
      </c>
      <c r="B1" s="3" t="str">
        <f>'Info '!C2</f>
        <v>JSC ProCredit Bank</v>
      </c>
    </row>
    <row r="2" spans="1:6" s="248" customFormat="1" ht="15.75" customHeight="1">
      <c r="A2" s="248" t="s">
        <v>31</v>
      </c>
      <c r="B2" s="443">
        <f>'4. Off-Balance'!B2</f>
        <v>44469</v>
      </c>
    </row>
    <row r="3" spans="1:6" s="248" customFormat="1" ht="15.75" customHeight="1"/>
    <row r="4" spans="1:6" ht="13.5" thickBot="1">
      <c r="A4" s="307" t="s">
        <v>403</v>
      </c>
      <c r="B4" s="351" t="s">
        <v>404</v>
      </c>
    </row>
    <row r="5" spans="1:6" s="352" customFormat="1" ht="12.75" customHeight="1">
      <c r="A5" s="417"/>
      <c r="B5" s="418" t="s">
        <v>407</v>
      </c>
      <c r="C5" s="344" t="s">
        <v>405</v>
      </c>
      <c r="D5" s="345" t="s">
        <v>406</v>
      </c>
    </row>
    <row r="6" spans="1:6" s="353" customFormat="1">
      <c r="A6" s="346">
        <v>1</v>
      </c>
      <c r="B6" s="409" t="s">
        <v>408</v>
      </c>
      <c r="C6" s="409"/>
      <c r="D6" s="347"/>
    </row>
    <row r="7" spans="1:6" s="353" customFormat="1">
      <c r="A7" s="348" t="s">
        <v>394</v>
      </c>
      <c r="B7" s="410" t="s">
        <v>409</v>
      </c>
      <c r="C7" s="401">
        <v>4.4999999999999998E-2</v>
      </c>
      <c r="D7" s="402">
        <f>C7*'5. RWA '!$C$13</f>
        <v>68963572.662492797</v>
      </c>
      <c r="E7" s="601"/>
      <c r="F7" s="601"/>
    </row>
    <row r="8" spans="1:6" s="353" customFormat="1">
      <c r="A8" s="348" t="s">
        <v>395</v>
      </c>
      <c r="B8" s="410" t="s">
        <v>410</v>
      </c>
      <c r="C8" s="403">
        <v>0.06</v>
      </c>
      <c r="D8" s="402">
        <f>C8*'5. RWA '!$C$13</f>
        <v>91951430.216657057</v>
      </c>
      <c r="E8" s="601"/>
      <c r="F8" s="601"/>
    </row>
    <row r="9" spans="1:6" s="353" customFormat="1">
      <c r="A9" s="348" t="s">
        <v>396</v>
      </c>
      <c r="B9" s="410" t="s">
        <v>411</v>
      </c>
      <c r="C9" s="403">
        <v>0.08</v>
      </c>
      <c r="D9" s="402">
        <f>C9*'5. RWA '!$C$13</f>
        <v>122601906.95554276</v>
      </c>
      <c r="E9" s="601"/>
      <c r="F9" s="601"/>
    </row>
    <row r="10" spans="1:6" s="353" customFormat="1">
      <c r="A10" s="346" t="s">
        <v>397</v>
      </c>
      <c r="B10" s="409" t="s">
        <v>412</v>
      </c>
      <c r="C10" s="404"/>
      <c r="D10" s="411"/>
      <c r="E10" s="601"/>
      <c r="F10" s="601"/>
    </row>
    <row r="11" spans="1:6" s="354" customFormat="1">
      <c r="A11" s="349" t="s">
        <v>398</v>
      </c>
      <c r="B11" s="400" t="s">
        <v>478</v>
      </c>
      <c r="C11" s="405">
        <v>0</v>
      </c>
      <c r="D11" s="402">
        <v>0</v>
      </c>
      <c r="E11" s="601"/>
      <c r="F11" s="601"/>
    </row>
    <row r="12" spans="1:6" s="354" customFormat="1">
      <c r="A12" s="349" t="s">
        <v>399</v>
      </c>
      <c r="B12" s="400" t="s">
        <v>413</v>
      </c>
      <c r="C12" s="405">
        <v>0</v>
      </c>
      <c r="D12" s="402">
        <v>0</v>
      </c>
      <c r="E12" s="601"/>
      <c r="F12" s="601"/>
    </row>
    <row r="13" spans="1:6" s="354" customFormat="1">
      <c r="A13" s="349" t="s">
        <v>400</v>
      </c>
      <c r="B13" s="400" t="s">
        <v>414</v>
      </c>
      <c r="C13" s="405">
        <v>0</v>
      </c>
      <c r="D13" s="402">
        <v>0</v>
      </c>
      <c r="E13" s="601"/>
      <c r="F13" s="601"/>
    </row>
    <row r="14" spans="1:6" s="354" customFormat="1">
      <c r="A14" s="346" t="s">
        <v>401</v>
      </c>
      <c r="B14" s="409" t="s">
        <v>475</v>
      </c>
      <c r="C14" s="406"/>
      <c r="D14" s="412"/>
      <c r="E14" s="601"/>
      <c r="F14" s="601"/>
    </row>
    <row r="15" spans="1:6" s="354" customFormat="1">
      <c r="A15" s="349">
        <v>3.1</v>
      </c>
      <c r="B15" s="400" t="s">
        <v>419</v>
      </c>
      <c r="C15" s="405">
        <v>1.2089038894430063E-2</v>
      </c>
      <c r="D15" s="402">
        <v>18526740.271460652</v>
      </c>
      <c r="E15" s="601"/>
      <c r="F15" s="601"/>
    </row>
    <row r="16" spans="1:6" s="354" customFormat="1">
      <c r="A16" s="349">
        <v>3.2</v>
      </c>
      <c r="B16" s="400" t="s">
        <v>420</v>
      </c>
      <c r="C16" s="405">
        <v>1.615811147732964E-2</v>
      </c>
      <c r="D16" s="402">
        <v>24762690.999010701</v>
      </c>
      <c r="E16" s="601"/>
      <c r="F16" s="601"/>
    </row>
    <row r="17" spans="1:6" s="353" customFormat="1">
      <c r="A17" s="349">
        <v>3.3</v>
      </c>
      <c r="B17" s="400" t="s">
        <v>421</v>
      </c>
      <c r="C17" s="405">
        <v>3.0054628944815562E-2</v>
      </c>
      <c r="D17" s="402">
        <v>46059435.268445492</v>
      </c>
      <c r="E17" s="601"/>
      <c r="F17" s="601"/>
    </row>
    <row r="18" spans="1:6" s="352" customFormat="1" ht="12.75" customHeight="1">
      <c r="A18" s="415"/>
      <c r="B18" s="416" t="s">
        <v>474</v>
      </c>
      <c r="C18" s="407" t="s">
        <v>405</v>
      </c>
      <c r="D18" s="413" t="s">
        <v>406</v>
      </c>
      <c r="E18" s="601"/>
      <c r="F18" s="601"/>
    </row>
    <row r="19" spans="1:6" s="353" customFormat="1">
      <c r="A19" s="350">
        <v>4</v>
      </c>
      <c r="B19" s="400" t="s">
        <v>415</v>
      </c>
      <c r="C19" s="405">
        <f>C7+C11+C12+C13+C15</f>
        <v>5.7089038894430059E-2</v>
      </c>
      <c r="D19" s="402">
        <f>C19*'5. RWA '!$C$13</f>
        <v>87490312.933953449</v>
      </c>
      <c r="E19" s="601"/>
      <c r="F19" s="601"/>
    </row>
    <row r="20" spans="1:6" s="353" customFormat="1">
      <c r="A20" s="350">
        <v>5</v>
      </c>
      <c r="B20" s="400" t="s">
        <v>135</v>
      </c>
      <c r="C20" s="405">
        <f>C8+C11+C12+C13+C16</f>
        <v>7.6158111477329635E-2</v>
      </c>
      <c r="D20" s="402">
        <f>C20*'5. RWA '!$C$13</f>
        <v>116714121.21566775</v>
      </c>
      <c r="E20" s="601"/>
      <c r="F20" s="601"/>
    </row>
    <row r="21" spans="1:6" s="353" customFormat="1" ht="13.5" thickBot="1">
      <c r="A21" s="355" t="s">
        <v>402</v>
      </c>
      <c r="B21" s="356" t="s">
        <v>416</v>
      </c>
      <c r="C21" s="408">
        <f>C9+C11+C12+C13+C17</f>
        <v>0.11005462894481556</v>
      </c>
      <c r="D21" s="414">
        <f>C21*'5. RWA '!$C$13</f>
        <v>168661342.22398823</v>
      </c>
      <c r="E21" s="601"/>
      <c r="F21" s="601"/>
    </row>
    <row r="22" spans="1:6">
      <c r="F22" s="307"/>
    </row>
    <row r="23" spans="1:6" ht="51">
      <c r="B23" s="306"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3" sqref="B3"/>
      <selection pane="topRight" activeCell="B3" sqref="B3"/>
      <selection pane="bottomLeft" activeCell="B3" sqref="B3"/>
      <selection pane="bottomRight" activeCell="C6" sqref="C6:C4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'[4]1. key ratios '!B1</f>
        <v>JSC ProCredit Bank</v>
      </c>
      <c r="E1" s="4"/>
      <c r="F1" s="4"/>
    </row>
    <row r="2" spans="1:6" s="94" customFormat="1" ht="15.75" customHeight="1">
      <c r="A2" s="2" t="s">
        <v>31</v>
      </c>
      <c r="B2" s="443">
        <f>'1. key ratios '!B2</f>
        <v>44469</v>
      </c>
    </row>
    <row r="3" spans="1:6" s="94" customFormat="1" ht="15.75" customHeight="1">
      <c r="A3" s="135"/>
    </row>
    <row r="4" spans="1:6" s="94" customFormat="1" ht="15.75" customHeight="1" thickBot="1">
      <c r="A4" s="94" t="s">
        <v>86</v>
      </c>
      <c r="B4" s="239" t="s">
        <v>284</v>
      </c>
      <c r="D4" s="54" t="s">
        <v>73</v>
      </c>
    </row>
    <row r="5" spans="1:6" ht="25.5">
      <c r="A5" s="136" t="s">
        <v>6</v>
      </c>
      <c r="B5" s="270" t="s">
        <v>338</v>
      </c>
      <c r="C5" s="137" t="s">
        <v>91</v>
      </c>
      <c r="D5" s="138" t="s">
        <v>92</v>
      </c>
    </row>
    <row r="6" spans="1:6" ht="15.75">
      <c r="A6" s="100">
        <v>1</v>
      </c>
      <c r="B6" s="139" t="s">
        <v>35</v>
      </c>
      <c r="C6" s="602">
        <v>46395488.299999997</v>
      </c>
      <c r="D6" s="603"/>
      <c r="E6" s="140"/>
    </row>
    <row r="7" spans="1:6" ht="15.75">
      <c r="A7" s="100">
        <v>2</v>
      </c>
      <c r="B7" s="141" t="s">
        <v>36</v>
      </c>
      <c r="C7" s="604">
        <v>237456409.32999998</v>
      </c>
      <c r="D7" s="605"/>
      <c r="E7" s="140"/>
    </row>
    <row r="8" spans="1:6" ht="15.75">
      <c r="A8" s="100">
        <v>3</v>
      </c>
      <c r="B8" s="141" t="s">
        <v>37</v>
      </c>
      <c r="C8" s="604">
        <v>125662567.48999999</v>
      </c>
      <c r="D8" s="605"/>
      <c r="E8" s="140"/>
    </row>
    <row r="9" spans="1:6" ht="15.75">
      <c r="A9" s="100">
        <v>4</v>
      </c>
      <c r="B9" s="141" t="s">
        <v>38</v>
      </c>
      <c r="C9" s="604">
        <v>0</v>
      </c>
      <c r="D9" s="605"/>
      <c r="E9" s="140"/>
    </row>
    <row r="10" spans="1:6" ht="15.75">
      <c r="A10" s="100">
        <v>5</v>
      </c>
      <c r="B10" s="141" t="s">
        <v>39</v>
      </c>
      <c r="C10" s="604">
        <v>37872870.439999998</v>
      </c>
      <c r="D10" s="605"/>
      <c r="E10" s="140"/>
    </row>
    <row r="11" spans="1:6" ht="15.75">
      <c r="A11" s="100">
        <v>6.1</v>
      </c>
      <c r="B11" s="240" t="s">
        <v>40</v>
      </c>
      <c r="C11" s="606">
        <v>1366338827.1700001</v>
      </c>
      <c r="D11" s="607"/>
      <c r="E11" s="142"/>
    </row>
    <row r="12" spans="1:6" ht="15.75">
      <c r="A12" s="608">
        <v>6.2</v>
      </c>
      <c r="B12" s="241" t="s">
        <v>41</v>
      </c>
      <c r="C12" s="606">
        <v>-46959371.290000007</v>
      </c>
      <c r="D12" s="607"/>
      <c r="E12" s="142"/>
    </row>
    <row r="13" spans="1:6" ht="15.75">
      <c r="A13" s="608" t="s">
        <v>708</v>
      </c>
      <c r="B13" s="609" t="s">
        <v>756</v>
      </c>
      <c r="C13" s="606">
        <v>-17122300.753497068</v>
      </c>
      <c r="D13" s="607" t="s">
        <v>757</v>
      </c>
      <c r="E13" s="140"/>
    </row>
    <row r="14" spans="1:6" ht="15.75">
      <c r="A14" s="608" t="s">
        <v>708</v>
      </c>
      <c r="B14" s="610" t="s">
        <v>758</v>
      </c>
      <c r="C14" s="606">
        <v>0</v>
      </c>
      <c r="D14" s="607"/>
      <c r="E14" s="140"/>
    </row>
    <row r="15" spans="1:6" ht="15.75">
      <c r="A15" s="608">
        <v>6</v>
      </c>
      <c r="B15" s="141" t="s">
        <v>42</v>
      </c>
      <c r="C15" s="611">
        <v>1319379454.8800001</v>
      </c>
      <c r="D15" s="607"/>
      <c r="E15" s="140"/>
    </row>
    <row r="16" spans="1:6" ht="15.75">
      <c r="A16" s="100">
        <v>7</v>
      </c>
      <c r="B16" s="141" t="s">
        <v>43</v>
      </c>
      <c r="C16" s="604">
        <v>6652077.6300000008</v>
      </c>
      <c r="D16" s="605"/>
      <c r="E16" s="140"/>
    </row>
    <row r="17" spans="1:5" ht="15.75">
      <c r="A17" s="100">
        <v>8</v>
      </c>
      <c r="B17" s="268" t="s">
        <v>197</v>
      </c>
      <c r="C17" s="604">
        <v>101384.04</v>
      </c>
      <c r="D17" s="605"/>
      <c r="E17" s="140"/>
    </row>
    <row r="18" spans="1:5" ht="15.75">
      <c r="A18" s="100">
        <v>9</v>
      </c>
      <c r="B18" s="141" t="s">
        <v>44</v>
      </c>
      <c r="C18" s="604">
        <v>6358647.0299999993</v>
      </c>
      <c r="D18" s="605"/>
      <c r="E18" s="140"/>
    </row>
    <row r="19" spans="1:5" ht="15.75">
      <c r="A19" s="100">
        <v>9.1</v>
      </c>
      <c r="B19" s="143" t="s">
        <v>88</v>
      </c>
      <c r="C19" s="606">
        <v>6194572.1799999997</v>
      </c>
      <c r="D19" s="605" t="s">
        <v>759</v>
      </c>
      <c r="E19" s="140"/>
    </row>
    <row r="20" spans="1:5" ht="15.75">
      <c r="A20" s="100">
        <v>9.1999999999999993</v>
      </c>
      <c r="B20" s="143" t="s">
        <v>89</v>
      </c>
      <c r="C20" s="606"/>
      <c r="D20" s="605"/>
      <c r="E20" s="140"/>
    </row>
    <row r="21" spans="1:5" ht="15.75">
      <c r="A21" s="100">
        <v>9.3000000000000007</v>
      </c>
      <c r="B21" s="242" t="s">
        <v>266</v>
      </c>
      <c r="C21" s="606"/>
      <c r="D21" s="605"/>
      <c r="E21" s="140"/>
    </row>
    <row r="22" spans="1:5" ht="15.75">
      <c r="A22" s="100">
        <v>10</v>
      </c>
      <c r="B22" s="141" t="s">
        <v>45</v>
      </c>
      <c r="C22" s="604">
        <v>52020756.600000001</v>
      </c>
      <c r="D22" s="605"/>
      <c r="E22" s="140"/>
    </row>
    <row r="23" spans="1:5" ht="15.75">
      <c r="A23" s="100">
        <v>10.1</v>
      </c>
      <c r="B23" s="143" t="s">
        <v>90</v>
      </c>
      <c r="C23" s="604">
        <v>1324252.9000000004</v>
      </c>
      <c r="D23" s="612" t="s">
        <v>760</v>
      </c>
      <c r="E23" s="146"/>
    </row>
    <row r="24" spans="1:5" ht="15.75">
      <c r="A24" s="100">
        <v>11</v>
      </c>
      <c r="B24" s="144" t="s">
        <v>46</v>
      </c>
      <c r="C24" s="613">
        <v>36741187.331500001</v>
      </c>
      <c r="D24" s="614"/>
      <c r="E24" s="140"/>
    </row>
    <row r="25" spans="1:5" ht="15.75">
      <c r="A25" s="100">
        <v>12</v>
      </c>
      <c r="B25" s="145" t="s">
        <v>47</v>
      </c>
      <c r="C25" s="615">
        <v>1868640843.0715001</v>
      </c>
      <c r="D25" s="616"/>
      <c r="E25" s="140"/>
    </row>
    <row r="26" spans="1:5" ht="15.75">
      <c r="A26" s="100">
        <v>13</v>
      </c>
      <c r="B26" s="141" t="s">
        <v>49</v>
      </c>
      <c r="C26" s="617">
        <v>0</v>
      </c>
      <c r="D26" s="618"/>
      <c r="E26" s="140"/>
    </row>
    <row r="27" spans="1:5" ht="15.75">
      <c r="A27" s="100">
        <v>14</v>
      </c>
      <c r="B27" s="141" t="s">
        <v>50</v>
      </c>
      <c r="C27" s="604">
        <v>302185095.49000001</v>
      </c>
      <c r="D27" s="605"/>
      <c r="E27" s="140"/>
    </row>
    <row r="28" spans="1:5" ht="15.75">
      <c r="A28" s="100">
        <v>15</v>
      </c>
      <c r="B28" s="141" t="s">
        <v>51</v>
      </c>
      <c r="C28" s="604">
        <v>361032699.05999994</v>
      </c>
      <c r="D28" s="605"/>
      <c r="E28" s="140"/>
    </row>
    <row r="29" spans="1:5" ht="15.75">
      <c r="A29" s="100">
        <v>16</v>
      </c>
      <c r="B29" s="141" t="s">
        <v>52</v>
      </c>
      <c r="C29" s="604">
        <v>339600119.95000005</v>
      </c>
      <c r="D29" s="605"/>
      <c r="E29" s="140"/>
    </row>
    <row r="30" spans="1:5" ht="15.75">
      <c r="A30" s="100">
        <v>17</v>
      </c>
      <c r="B30" s="141" t="s">
        <v>53</v>
      </c>
      <c r="C30" s="604">
        <v>0</v>
      </c>
      <c r="D30" s="605"/>
      <c r="E30" s="140"/>
    </row>
    <row r="31" spans="1:5" ht="15.75">
      <c r="A31" s="100">
        <v>18</v>
      </c>
      <c r="B31" s="141" t="s">
        <v>54</v>
      </c>
      <c r="C31" s="604">
        <v>514235410.38137007</v>
      </c>
      <c r="D31" s="605"/>
      <c r="E31" s="140"/>
    </row>
    <row r="32" spans="1:5" ht="15.75">
      <c r="A32" s="100">
        <v>19</v>
      </c>
      <c r="B32" s="141" t="s">
        <v>55</v>
      </c>
      <c r="C32" s="604">
        <v>8876357.7599999998</v>
      </c>
      <c r="D32" s="605"/>
      <c r="E32" s="140"/>
    </row>
    <row r="33" spans="1:5" ht="15.75">
      <c r="A33" s="100">
        <v>20</v>
      </c>
      <c r="B33" s="141" t="s">
        <v>56</v>
      </c>
      <c r="C33" s="604">
        <v>41958065.979999997</v>
      </c>
      <c r="D33" s="605"/>
      <c r="E33" s="140"/>
    </row>
    <row r="34" spans="1:5" ht="15.75">
      <c r="A34" s="100">
        <v>20.100000000000001</v>
      </c>
      <c r="B34" s="147" t="s">
        <v>761</v>
      </c>
      <c r="C34" s="613">
        <v>1437753.351</v>
      </c>
      <c r="D34" s="614"/>
      <c r="E34" s="146"/>
    </row>
    <row r="35" spans="1:5" ht="15.75">
      <c r="A35" s="100">
        <v>21</v>
      </c>
      <c r="B35" s="144" t="s">
        <v>57</v>
      </c>
      <c r="C35" s="613">
        <v>49432500</v>
      </c>
      <c r="D35" s="614"/>
      <c r="E35" s="140"/>
    </row>
    <row r="36" spans="1:5" ht="15.75">
      <c r="A36" s="100">
        <v>21.1</v>
      </c>
      <c r="B36" s="147" t="s">
        <v>762</v>
      </c>
      <c r="C36" s="619">
        <v>36941300</v>
      </c>
      <c r="D36" s="605" t="s">
        <v>763</v>
      </c>
      <c r="E36" s="140"/>
    </row>
    <row r="37" spans="1:5" ht="15.75">
      <c r="A37" s="100">
        <v>22</v>
      </c>
      <c r="B37" s="145" t="s">
        <v>58</v>
      </c>
      <c r="C37" s="615">
        <v>1617320248.6213701</v>
      </c>
      <c r="D37" s="616"/>
      <c r="E37" s="140"/>
    </row>
    <row r="38" spans="1:5" ht="15.75">
      <c r="A38" s="100">
        <v>23</v>
      </c>
      <c r="B38" s="144" t="s">
        <v>60</v>
      </c>
      <c r="C38" s="604">
        <v>100351374.99000001</v>
      </c>
      <c r="D38" s="605" t="s">
        <v>764</v>
      </c>
      <c r="E38" s="140"/>
    </row>
    <row r="39" spans="1:5" ht="15.75">
      <c r="A39" s="100">
        <v>24</v>
      </c>
      <c r="B39" s="144" t="s">
        <v>61</v>
      </c>
      <c r="C39" s="604">
        <v>0</v>
      </c>
      <c r="D39" s="605"/>
      <c r="E39" s="140"/>
    </row>
    <row r="40" spans="1:5" ht="15.75">
      <c r="A40" s="100">
        <v>25</v>
      </c>
      <c r="B40" s="144" t="s">
        <v>62</v>
      </c>
      <c r="C40" s="604">
        <v>0</v>
      </c>
      <c r="D40" s="605"/>
      <c r="E40" s="140"/>
    </row>
    <row r="41" spans="1:5" ht="15.75">
      <c r="A41" s="100">
        <v>26</v>
      </c>
      <c r="B41" s="144" t="s">
        <v>63</v>
      </c>
      <c r="C41" s="604">
        <v>51324298.829999998</v>
      </c>
      <c r="D41" s="605" t="s">
        <v>765</v>
      </c>
      <c r="E41" s="140"/>
    </row>
    <row r="42" spans="1:5" ht="15.75">
      <c r="A42" s="100">
        <v>27</v>
      </c>
      <c r="B42" s="144" t="s">
        <v>64</v>
      </c>
      <c r="C42" s="604">
        <v>0</v>
      </c>
      <c r="D42" s="605"/>
      <c r="E42" s="146"/>
    </row>
    <row r="43" spans="1:5" ht="15.75">
      <c r="A43" s="100">
        <v>28</v>
      </c>
      <c r="B43" s="144" t="s">
        <v>65</v>
      </c>
      <c r="C43" s="604">
        <v>99644921.506799996</v>
      </c>
      <c r="D43" s="605" t="s">
        <v>766</v>
      </c>
    </row>
    <row r="44" spans="1:5" ht="15.75">
      <c r="A44" s="100">
        <v>29</v>
      </c>
      <c r="B44" s="144" t="s">
        <v>66</v>
      </c>
      <c r="C44" s="604">
        <v>0</v>
      </c>
      <c r="D44" s="605"/>
    </row>
    <row r="45" spans="1:5" ht="16.5" thickBot="1">
      <c r="A45" s="148">
        <v>30</v>
      </c>
      <c r="B45" s="149" t="s">
        <v>264</v>
      </c>
      <c r="C45" s="620">
        <v>251320595.32679999</v>
      </c>
      <c r="D45" s="62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3" sqref="B3"/>
      <selection pane="topRight" activeCell="B3" sqref="B3"/>
      <selection pane="bottomLeft" activeCell="B3" sqref="B3"/>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52" bestFit="1" customWidth="1"/>
    <col min="17" max="17" width="14.7109375" style="52" customWidth="1"/>
    <col min="18" max="18" width="13" style="52" bestFit="1" customWidth="1"/>
    <col min="19" max="19" width="34.85546875" style="52" customWidth="1"/>
    <col min="20" max="16384" width="9.140625" style="52"/>
  </cols>
  <sheetData>
    <row r="1" spans="1:19">
      <c r="A1" s="2" t="s">
        <v>30</v>
      </c>
      <c r="B1" s="3" t="str">
        <f>'Info '!C2</f>
        <v>JSC ProCredit Bank</v>
      </c>
    </row>
    <row r="2" spans="1:19">
      <c r="A2" s="2" t="s">
        <v>31</v>
      </c>
      <c r="B2" s="443">
        <f>'4. Off-Balance'!B2</f>
        <v>44469</v>
      </c>
    </row>
    <row r="4" spans="1:19" ht="26.25" thickBot="1">
      <c r="A4" s="4" t="s">
        <v>247</v>
      </c>
      <c r="B4" s="292" t="s">
        <v>373</v>
      </c>
    </row>
    <row r="5" spans="1:19" s="278" customFormat="1">
      <c r="A5" s="273"/>
      <c r="B5" s="274"/>
      <c r="C5" s="275" t="s">
        <v>0</v>
      </c>
      <c r="D5" s="275" t="s">
        <v>1</v>
      </c>
      <c r="E5" s="275" t="s">
        <v>2</v>
      </c>
      <c r="F5" s="275" t="s">
        <v>3</v>
      </c>
      <c r="G5" s="275" t="s">
        <v>4</v>
      </c>
      <c r="H5" s="275" t="s">
        <v>5</v>
      </c>
      <c r="I5" s="275" t="s">
        <v>8</v>
      </c>
      <c r="J5" s="275" t="s">
        <v>9</v>
      </c>
      <c r="K5" s="275" t="s">
        <v>10</v>
      </c>
      <c r="L5" s="275" t="s">
        <v>11</v>
      </c>
      <c r="M5" s="275" t="s">
        <v>12</v>
      </c>
      <c r="N5" s="275" t="s">
        <v>13</v>
      </c>
      <c r="O5" s="275" t="s">
        <v>356</v>
      </c>
      <c r="P5" s="275" t="s">
        <v>357</v>
      </c>
      <c r="Q5" s="275" t="s">
        <v>358</v>
      </c>
      <c r="R5" s="276" t="s">
        <v>359</v>
      </c>
      <c r="S5" s="277" t="s">
        <v>360</v>
      </c>
    </row>
    <row r="6" spans="1:19" s="278" customFormat="1" ht="99" customHeight="1">
      <c r="A6" s="279"/>
      <c r="B6" s="701" t="s">
        <v>361</v>
      </c>
      <c r="C6" s="697">
        <v>0</v>
      </c>
      <c r="D6" s="698"/>
      <c r="E6" s="697">
        <v>0.2</v>
      </c>
      <c r="F6" s="698"/>
      <c r="G6" s="697">
        <v>0.35</v>
      </c>
      <c r="H6" s="698"/>
      <c r="I6" s="697">
        <v>0.5</v>
      </c>
      <c r="J6" s="698"/>
      <c r="K6" s="697">
        <v>0.75</v>
      </c>
      <c r="L6" s="698"/>
      <c r="M6" s="697">
        <v>1</v>
      </c>
      <c r="N6" s="698"/>
      <c r="O6" s="697">
        <v>1.5</v>
      </c>
      <c r="P6" s="698"/>
      <c r="Q6" s="697">
        <v>2.5</v>
      </c>
      <c r="R6" s="698"/>
      <c r="S6" s="699" t="s">
        <v>246</v>
      </c>
    </row>
    <row r="7" spans="1:19" s="278" customFormat="1" ht="30.75" customHeight="1">
      <c r="A7" s="279"/>
      <c r="B7" s="702"/>
      <c r="C7" s="269" t="s">
        <v>249</v>
      </c>
      <c r="D7" s="269" t="s">
        <v>248</v>
      </c>
      <c r="E7" s="269" t="s">
        <v>249</v>
      </c>
      <c r="F7" s="269" t="s">
        <v>248</v>
      </c>
      <c r="G7" s="269" t="s">
        <v>249</v>
      </c>
      <c r="H7" s="269" t="s">
        <v>248</v>
      </c>
      <c r="I7" s="269" t="s">
        <v>249</v>
      </c>
      <c r="J7" s="269" t="s">
        <v>248</v>
      </c>
      <c r="K7" s="269" t="s">
        <v>249</v>
      </c>
      <c r="L7" s="269" t="s">
        <v>248</v>
      </c>
      <c r="M7" s="269" t="s">
        <v>249</v>
      </c>
      <c r="N7" s="269" t="s">
        <v>248</v>
      </c>
      <c r="O7" s="269" t="s">
        <v>249</v>
      </c>
      <c r="P7" s="269" t="s">
        <v>248</v>
      </c>
      <c r="Q7" s="269" t="s">
        <v>249</v>
      </c>
      <c r="R7" s="269" t="s">
        <v>248</v>
      </c>
      <c r="S7" s="700"/>
    </row>
    <row r="8" spans="1:19" s="152" customFormat="1">
      <c r="A8" s="150">
        <v>1</v>
      </c>
      <c r="B8" s="1" t="s">
        <v>94</v>
      </c>
      <c r="C8" s="151">
        <v>74688311.170000002</v>
      </c>
      <c r="D8" s="151"/>
      <c r="E8" s="151"/>
      <c r="F8" s="151"/>
      <c r="G8" s="151"/>
      <c r="H8" s="151"/>
      <c r="I8" s="151"/>
      <c r="J8" s="151"/>
      <c r="K8" s="151"/>
      <c r="L8" s="151"/>
      <c r="M8" s="151">
        <v>200641807.04220003</v>
      </c>
      <c r="N8" s="151"/>
      <c r="O8" s="151"/>
      <c r="P8" s="151"/>
      <c r="Q8" s="151"/>
      <c r="R8" s="151"/>
      <c r="S8" s="293">
        <v>200641807.04220003</v>
      </c>
    </row>
    <row r="9" spans="1:19" s="152" customFormat="1">
      <c r="A9" s="150">
        <v>2</v>
      </c>
      <c r="B9" s="1" t="s">
        <v>95</v>
      </c>
      <c r="C9" s="151"/>
      <c r="D9" s="151"/>
      <c r="E9" s="151"/>
      <c r="F9" s="151"/>
      <c r="G9" s="151"/>
      <c r="H9" s="151"/>
      <c r="I9" s="151"/>
      <c r="J9" s="151"/>
      <c r="K9" s="151"/>
      <c r="L9" s="151"/>
      <c r="M9" s="151"/>
      <c r="N9" s="151"/>
      <c r="O9" s="151"/>
      <c r="P9" s="151"/>
      <c r="Q9" s="151"/>
      <c r="R9" s="151"/>
      <c r="S9" s="293">
        <v>0</v>
      </c>
    </row>
    <row r="10" spans="1:19" s="152" customFormat="1">
      <c r="A10" s="150">
        <v>3</v>
      </c>
      <c r="B10" s="1" t="s">
        <v>267</v>
      </c>
      <c r="C10" s="151"/>
      <c r="D10" s="151"/>
      <c r="E10" s="151"/>
      <c r="F10" s="151"/>
      <c r="G10" s="151"/>
      <c r="H10" s="151"/>
      <c r="I10" s="151"/>
      <c r="J10" s="151"/>
      <c r="K10" s="151"/>
      <c r="L10" s="151"/>
      <c r="M10" s="151"/>
      <c r="N10" s="151"/>
      <c r="O10" s="151"/>
      <c r="P10" s="151"/>
      <c r="Q10" s="151"/>
      <c r="R10" s="151"/>
      <c r="S10" s="293">
        <v>0</v>
      </c>
    </row>
    <row r="11" spans="1:19" s="152" customFormat="1">
      <c r="A11" s="150">
        <v>4</v>
      </c>
      <c r="B11" s="1" t="s">
        <v>96</v>
      </c>
      <c r="C11" s="151"/>
      <c r="D11" s="151"/>
      <c r="E11" s="151"/>
      <c r="F11" s="151"/>
      <c r="G11" s="151"/>
      <c r="H11" s="151"/>
      <c r="I11" s="151"/>
      <c r="J11" s="151"/>
      <c r="K11" s="151"/>
      <c r="L11" s="151"/>
      <c r="M11" s="151"/>
      <c r="N11" s="151"/>
      <c r="O11" s="151"/>
      <c r="P11" s="151"/>
      <c r="Q11" s="151"/>
      <c r="R11" s="151"/>
      <c r="S11" s="293">
        <v>0</v>
      </c>
    </row>
    <row r="12" spans="1:19" s="152" customFormat="1">
      <c r="A12" s="150">
        <v>5</v>
      </c>
      <c r="B12" s="1" t="s">
        <v>97</v>
      </c>
      <c r="C12" s="151"/>
      <c r="D12" s="151"/>
      <c r="E12" s="151"/>
      <c r="F12" s="151"/>
      <c r="G12" s="151"/>
      <c r="H12" s="151"/>
      <c r="I12" s="151"/>
      <c r="J12" s="151"/>
      <c r="K12" s="151"/>
      <c r="L12" s="151"/>
      <c r="M12" s="151"/>
      <c r="N12" s="151"/>
      <c r="O12" s="151"/>
      <c r="P12" s="151"/>
      <c r="Q12" s="151"/>
      <c r="R12" s="151"/>
      <c r="S12" s="293">
        <v>0</v>
      </c>
    </row>
    <row r="13" spans="1:19" s="152" customFormat="1">
      <c r="A13" s="150">
        <v>6</v>
      </c>
      <c r="B13" s="1" t="s">
        <v>98</v>
      </c>
      <c r="C13" s="151"/>
      <c r="D13" s="151"/>
      <c r="E13" s="151">
        <v>123862095.24749999</v>
      </c>
      <c r="F13" s="151"/>
      <c r="G13" s="151"/>
      <c r="H13" s="151"/>
      <c r="I13" s="151">
        <v>3554077.8045000001</v>
      </c>
      <c r="J13" s="151"/>
      <c r="K13" s="151"/>
      <c r="L13" s="151"/>
      <c r="M13" s="151">
        <v>0</v>
      </c>
      <c r="N13" s="151"/>
      <c r="O13" s="151"/>
      <c r="P13" s="151"/>
      <c r="Q13" s="151"/>
      <c r="R13" s="151"/>
      <c r="S13" s="293">
        <v>26549457.951749999</v>
      </c>
    </row>
    <row r="14" spans="1:19" s="152" customFormat="1">
      <c r="A14" s="150">
        <v>7</v>
      </c>
      <c r="B14" s="1" t="s">
        <v>99</v>
      </c>
      <c r="C14" s="151"/>
      <c r="D14" s="151"/>
      <c r="E14" s="151"/>
      <c r="F14" s="151"/>
      <c r="G14" s="151">
        <v>0</v>
      </c>
      <c r="H14" s="151"/>
      <c r="I14" s="151">
        <v>0</v>
      </c>
      <c r="J14" s="151"/>
      <c r="K14" s="151">
        <v>0</v>
      </c>
      <c r="L14" s="151"/>
      <c r="M14" s="151">
        <v>910897889.81130004</v>
      </c>
      <c r="N14" s="151">
        <v>76743663.272090003</v>
      </c>
      <c r="O14" s="151">
        <v>0</v>
      </c>
      <c r="P14" s="151"/>
      <c r="Q14" s="151"/>
      <c r="R14" s="151"/>
      <c r="S14" s="293">
        <v>987641553.08339</v>
      </c>
    </row>
    <row r="15" spans="1:19" s="152" customFormat="1">
      <c r="A15" s="150">
        <v>8</v>
      </c>
      <c r="B15" s="1" t="s">
        <v>100</v>
      </c>
      <c r="C15" s="151"/>
      <c r="D15" s="151"/>
      <c r="E15" s="151"/>
      <c r="F15" s="151"/>
      <c r="G15" s="151">
        <v>0</v>
      </c>
      <c r="H15" s="151"/>
      <c r="I15" s="151">
        <v>0</v>
      </c>
      <c r="J15" s="151"/>
      <c r="K15" s="151">
        <v>390928614.82489997</v>
      </c>
      <c r="L15" s="151"/>
      <c r="M15" s="151">
        <v>0</v>
      </c>
      <c r="N15" s="151"/>
      <c r="O15" s="151">
        <v>0</v>
      </c>
      <c r="P15" s="151"/>
      <c r="Q15" s="151"/>
      <c r="R15" s="151"/>
      <c r="S15" s="293">
        <v>293196461.11867499</v>
      </c>
    </row>
    <row r="16" spans="1:19" s="152" customFormat="1">
      <c r="A16" s="150">
        <v>9</v>
      </c>
      <c r="B16" s="1" t="s">
        <v>101</v>
      </c>
      <c r="C16" s="151"/>
      <c r="D16" s="151"/>
      <c r="E16" s="151"/>
      <c r="F16" s="151"/>
      <c r="G16" s="151">
        <v>0</v>
      </c>
      <c r="H16" s="151"/>
      <c r="I16" s="151">
        <v>0</v>
      </c>
      <c r="J16" s="151"/>
      <c r="K16" s="151">
        <v>0</v>
      </c>
      <c r="L16" s="151"/>
      <c r="M16" s="151">
        <v>0</v>
      </c>
      <c r="N16" s="151"/>
      <c r="O16" s="151">
        <v>0</v>
      </c>
      <c r="P16" s="151"/>
      <c r="Q16" s="151"/>
      <c r="R16" s="151"/>
      <c r="S16" s="293">
        <v>0</v>
      </c>
    </row>
    <row r="17" spans="1:19" s="152" customFormat="1">
      <c r="A17" s="150">
        <v>10</v>
      </c>
      <c r="B17" s="1" t="s">
        <v>102</v>
      </c>
      <c r="C17" s="151"/>
      <c r="D17" s="151"/>
      <c r="E17" s="151"/>
      <c r="F17" s="151"/>
      <c r="G17" s="151">
        <v>0</v>
      </c>
      <c r="H17" s="151"/>
      <c r="I17" s="151">
        <v>0</v>
      </c>
      <c r="J17" s="151"/>
      <c r="K17" s="151">
        <v>0</v>
      </c>
      <c r="L17" s="151"/>
      <c r="M17" s="151">
        <v>7512300.4246000005</v>
      </c>
      <c r="N17" s="151"/>
      <c r="O17" s="151">
        <v>0</v>
      </c>
      <c r="P17" s="151"/>
      <c r="Q17" s="151"/>
      <c r="R17" s="151"/>
      <c r="S17" s="293">
        <v>7512300.4246000005</v>
      </c>
    </row>
    <row r="18" spans="1:19" s="152" customFormat="1">
      <c r="A18" s="150">
        <v>11</v>
      </c>
      <c r="B18" s="1" t="s">
        <v>103</v>
      </c>
      <c r="C18" s="151"/>
      <c r="D18" s="151"/>
      <c r="E18" s="151"/>
      <c r="F18" s="151"/>
      <c r="G18" s="151">
        <v>0</v>
      </c>
      <c r="H18" s="151"/>
      <c r="I18" s="151">
        <v>0</v>
      </c>
      <c r="J18" s="151"/>
      <c r="K18" s="151">
        <v>0</v>
      </c>
      <c r="L18" s="151"/>
      <c r="M18" s="151">
        <v>0</v>
      </c>
      <c r="N18" s="151"/>
      <c r="O18" s="151">
        <v>38775535.212700002</v>
      </c>
      <c r="P18" s="151"/>
      <c r="Q18" s="151">
        <v>4978329.7200000007</v>
      </c>
      <c r="R18" s="151"/>
      <c r="S18" s="293">
        <v>70609127.119049996</v>
      </c>
    </row>
    <row r="19" spans="1:19" s="152" customFormat="1">
      <c r="A19" s="150">
        <v>12</v>
      </c>
      <c r="B19" s="1" t="s">
        <v>104</v>
      </c>
      <c r="C19" s="151"/>
      <c r="D19" s="151"/>
      <c r="E19" s="151"/>
      <c r="F19" s="151"/>
      <c r="G19" s="151"/>
      <c r="H19" s="151"/>
      <c r="I19" s="151"/>
      <c r="J19" s="151"/>
      <c r="K19" s="151"/>
      <c r="L19" s="151"/>
      <c r="M19" s="151"/>
      <c r="N19" s="151"/>
      <c r="O19" s="151"/>
      <c r="P19" s="151"/>
      <c r="Q19" s="151"/>
      <c r="R19" s="151"/>
      <c r="S19" s="293">
        <v>0</v>
      </c>
    </row>
    <row r="20" spans="1:19" s="152" customFormat="1">
      <c r="A20" s="150">
        <v>13</v>
      </c>
      <c r="B20" s="1" t="s">
        <v>245</v>
      </c>
      <c r="C20" s="151"/>
      <c r="D20" s="151"/>
      <c r="E20" s="151"/>
      <c r="F20" s="151"/>
      <c r="G20" s="151"/>
      <c r="H20" s="151"/>
      <c r="I20" s="151"/>
      <c r="J20" s="151"/>
      <c r="K20" s="151"/>
      <c r="L20" s="151"/>
      <c r="M20" s="151"/>
      <c r="N20" s="151"/>
      <c r="O20" s="151"/>
      <c r="P20" s="151"/>
      <c r="Q20" s="151"/>
      <c r="R20" s="151"/>
      <c r="S20" s="293">
        <v>0</v>
      </c>
    </row>
    <row r="21" spans="1:19" s="152" customFormat="1">
      <c r="A21" s="150">
        <v>14</v>
      </c>
      <c r="B21" s="1" t="s">
        <v>106</v>
      </c>
      <c r="C21" s="151">
        <v>46395488.299999997</v>
      </c>
      <c r="D21" s="151"/>
      <c r="E21" s="151">
        <v>0</v>
      </c>
      <c r="F21" s="151"/>
      <c r="G21" s="151">
        <v>0</v>
      </c>
      <c r="H21" s="151"/>
      <c r="I21" s="151">
        <v>0</v>
      </c>
      <c r="J21" s="151"/>
      <c r="K21" s="151">
        <v>0</v>
      </c>
      <c r="L21" s="151"/>
      <c r="M21" s="151">
        <v>81036063.49970001</v>
      </c>
      <c r="N21" s="151"/>
      <c r="O21" s="151">
        <v>0</v>
      </c>
      <c r="P21" s="151"/>
      <c r="Q21" s="151">
        <v>0</v>
      </c>
      <c r="R21" s="151"/>
      <c r="S21" s="293">
        <v>81036063.49970001</v>
      </c>
    </row>
    <row r="22" spans="1:19" ht="13.5" thickBot="1">
      <c r="A22" s="153"/>
      <c r="B22" s="154" t="s">
        <v>107</v>
      </c>
      <c r="C22" s="155">
        <v>121083799.47</v>
      </c>
      <c r="D22" s="155">
        <v>0</v>
      </c>
      <c r="E22" s="155">
        <v>123862095.24749999</v>
      </c>
      <c r="F22" s="155">
        <v>0</v>
      </c>
      <c r="G22" s="155">
        <v>0</v>
      </c>
      <c r="H22" s="155">
        <v>0</v>
      </c>
      <c r="I22" s="155">
        <v>3554077.8045000001</v>
      </c>
      <c r="J22" s="155">
        <v>0</v>
      </c>
      <c r="K22" s="155">
        <v>390928614.82489997</v>
      </c>
      <c r="L22" s="155">
        <v>0</v>
      </c>
      <c r="M22" s="155">
        <v>1200088060.7778001</v>
      </c>
      <c r="N22" s="155">
        <v>76743663.272090003</v>
      </c>
      <c r="O22" s="155">
        <v>38775535.212700002</v>
      </c>
      <c r="P22" s="155">
        <v>0</v>
      </c>
      <c r="Q22" s="155">
        <v>4978329.7200000007</v>
      </c>
      <c r="R22" s="155">
        <v>0</v>
      </c>
      <c r="S22" s="294">
        <v>1667186770.2393651</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3" sqref="B3"/>
      <selection pane="topRight" activeCell="B3" sqref="B3"/>
      <selection pane="bottomLeft" activeCell="B3" sqref="B3"/>
      <selection pane="bottomRight" activeCell="C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52"/>
  </cols>
  <sheetData>
    <row r="1" spans="1:22">
      <c r="A1" s="2" t="s">
        <v>30</v>
      </c>
      <c r="B1" s="3" t="str">
        <f>'Info '!C2</f>
        <v>JSC ProCredit Bank</v>
      </c>
    </row>
    <row r="2" spans="1:22">
      <c r="A2" s="2" t="s">
        <v>31</v>
      </c>
      <c r="B2" s="443">
        <f>'4. Off-Balance'!B2</f>
        <v>44469</v>
      </c>
    </row>
    <row r="4" spans="1:22" ht="13.5" thickBot="1">
      <c r="A4" s="4" t="s">
        <v>364</v>
      </c>
      <c r="B4" s="156" t="s">
        <v>93</v>
      </c>
      <c r="V4" s="54" t="s">
        <v>73</v>
      </c>
    </row>
    <row r="5" spans="1:22" ht="12.75" customHeight="1">
      <c r="A5" s="157"/>
      <c r="B5" s="158"/>
      <c r="C5" s="703" t="s">
        <v>275</v>
      </c>
      <c r="D5" s="704"/>
      <c r="E5" s="704"/>
      <c r="F5" s="704"/>
      <c r="G5" s="704"/>
      <c r="H5" s="704"/>
      <c r="I5" s="704"/>
      <c r="J5" s="704"/>
      <c r="K5" s="704"/>
      <c r="L5" s="705"/>
      <c r="M5" s="706" t="s">
        <v>276</v>
      </c>
      <c r="N5" s="707"/>
      <c r="O5" s="707"/>
      <c r="P5" s="707"/>
      <c r="Q5" s="707"/>
      <c r="R5" s="707"/>
      <c r="S5" s="708"/>
      <c r="T5" s="711" t="s">
        <v>362</v>
      </c>
      <c r="U5" s="711" t="s">
        <v>363</v>
      </c>
      <c r="V5" s="709" t="s">
        <v>119</v>
      </c>
    </row>
    <row r="6" spans="1:22" s="106" customFormat="1" ht="102">
      <c r="A6" s="103"/>
      <c r="B6" s="159"/>
      <c r="C6" s="160" t="s">
        <v>108</v>
      </c>
      <c r="D6" s="245" t="s">
        <v>109</v>
      </c>
      <c r="E6" s="186" t="s">
        <v>278</v>
      </c>
      <c r="F6" s="186" t="s">
        <v>279</v>
      </c>
      <c r="G6" s="245" t="s">
        <v>282</v>
      </c>
      <c r="H6" s="245" t="s">
        <v>277</v>
      </c>
      <c r="I6" s="245" t="s">
        <v>110</v>
      </c>
      <c r="J6" s="245" t="s">
        <v>111</v>
      </c>
      <c r="K6" s="161" t="s">
        <v>112</v>
      </c>
      <c r="L6" s="162" t="s">
        <v>113</v>
      </c>
      <c r="M6" s="160" t="s">
        <v>280</v>
      </c>
      <c r="N6" s="161" t="s">
        <v>114</v>
      </c>
      <c r="O6" s="161" t="s">
        <v>115</v>
      </c>
      <c r="P6" s="161" t="s">
        <v>116</v>
      </c>
      <c r="Q6" s="161" t="s">
        <v>117</v>
      </c>
      <c r="R6" s="161" t="s">
        <v>118</v>
      </c>
      <c r="S6" s="271" t="s">
        <v>281</v>
      </c>
      <c r="T6" s="712"/>
      <c r="U6" s="712"/>
      <c r="V6" s="710"/>
    </row>
    <row r="7" spans="1:22" s="152" customFormat="1">
      <c r="A7" s="163">
        <v>1</v>
      </c>
      <c r="B7" s="1" t="s">
        <v>94</v>
      </c>
      <c r="C7" s="164"/>
      <c r="D7" s="151"/>
      <c r="E7" s="151"/>
      <c r="F7" s="151"/>
      <c r="G7" s="151"/>
      <c r="H7" s="151"/>
      <c r="I7" s="151"/>
      <c r="J7" s="151"/>
      <c r="K7" s="151"/>
      <c r="L7" s="165"/>
      <c r="M7" s="164"/>
      <c r="N7" s="151"/>
      <c r="O7" s="151">
        <v>172942750</v>
      </c>
      <c r="P7" s="151"/>
      <c r="Q7" s="151"/>
      <c r="R7" s="151"/>
      <c r="S7" s="165"/>
      <c r="T7" s="280">
        <v>172942750</v>
      </c>
      <c r="U7" s="280"/>
      <c r="V7" s="166">
        <v>172942750</v>
      </c>
    </row>
    <row r="8" spans="1:22" s="152" customFormat="1">
      <c r="A8" s="163">
        <v>2</v>
      </c>
      <c r="B8" s="1" t="s">
        <v>95</v>
      </c>
      <c r="C8" s="164"/>
      <c r="D8" s="151"/>
      <c r="E8" s="151"/>
      <c r="F8" s="151"/>
      <c r="G8" s="151"/>
      <c r="H8" s="151"/>
      <c r="I8" s="151"/>
      <c r="J8" s="151"/>
      <c r="K8" s="151"/>
      <c r="L8" s="165"/>
      <c r="M8" s="164"/>
      <c r="N8" s="151"/>
      <c r="O8" s="151"/>
      <c r="P8" s="151"/>
      <c r="Q8" s="151"/>
      <c r="R8" s="151"/>
      <c r="S8" s="165"/>
      <c r="T8" s="280">
        <v>0</v>
      </c>
      <c r="U8" s="280"/>
      <c r="V8" s="166">
        <v>0</v>
      </c>
    </row>
    <row r="9" spans="1:22" s="152" customFormat="1">
      <c r="A9" s="163">
        <v>3</v>
      </c>
      <c r="B9" s="1" t="s">
        <v>268</v>
      </c>
      <c r="C9" s="164"/>
      <c r="D9" s="151"/>
      <c r="E9" s="151"/>
      <c r="F9" s="151"/>
      <c r="G9" s="151"/>
      <c r="H9" s="151"/>
      <c r="I9" s="151"/>
      <c r="J9" s="151"/>
      <c r="K9" s="151"/>
      <c r="L9" s="165"/>
      <c r="M9" s="164"/>
      <c r="N9" s="151"/>
      <c r="O9" s="151"/>
      <c r="P9" s="151"/>
      <c r="Q9" s="151"/>
      <c r="R9" s="151"/>
      <c r="S9" s="165"/>
      <c r="T9" s="280">
        <v>0</v>
      </c>
      <c r="U9" s="280"/>
      <c r="V9" s="166">
        <v>0</v>
      </c>
    </row>
    <row r="10" spans="1:22" s="152" customFormat="1">
      <c r="A10" s="163">
        <v>4</v>
      </c>
      <c r="B10" s="1" t="s">
        <v>96</v>
      </c>
      <c r="C10" s="164"/>
      <c r="D10" s="151"/>
      <c r="E10" s="151"/>
      <c r="F10" s="151"/>
      <c r="G10" s="151"/>
      <c r="H10" s="151"/>
      <c r="I10" s="151"/>
      <c r="J10" s="151"/>
      <c r="K10" s="151"/>
      <c r="L10" s="165"/>
      <c r="M10" s="164"/>
      <c r="N10" s="151"/>
      <c r="O10" s="151"/>
      <c r="P10" s="151"/>
      <c r="Q10" s="151"/>
      <c r="R10" s="151"/>
      <c r="S10" s="165"/>
      <c r="T10" s="280">
        <v>0</v>
      </c>
      <c r="U10" s="280"/>
      <c r="V10" s="166">
        <v>0</v>
      </c>
    </row>
    <row r="11" spans="1:22" s="152" customFormat="1">
      <c r="A11" s="163">
        <v>5</v>
      </c>
      <c r="B11" s="1" t="s">
        <v>97</v>
      </c>
      <c r="C11" s="164"/>
      <c r="D11" s="151"/>
      <c r="E11" s="151"/>
      <c r="F11" s="151"/>
      <c r="G11" s="151"/>
      <c r="H11" s="151"/>
      <c r="I11" s="151"/>
      <c r="J11" s="151"/>
      <c r="K11" s="151"/>
      <c r="L11" s="165"/>
      <c r="M11" s="164"/>
      <c r="N11" s="151"/>
      <c r="O11" s="151"/>
      <c r="P11" s="151"/>
      <c r="Q11" s="151"/>
      <c r="R11" s="151"/>
      <c r="S11" s="165"/>
      <c r="T11" s="280">
        <v>0</v>
      </c>
      <c r="U11" s="280"/>
      <c r="V11" s="166">
        <v>0</v>
      </c>
    </row>
    <row r="12" spans="1:22" s="152" customFormat="1">
      <c r="A12" s="163">
        <v>6</v>
      </c>
      <c r="B12" s="1" t="s">
        <v>98</v>
      </c>
      <c r="C12" s="164"/>
      <c r="D12" s="151"/>
      <c r="E12" s="151"/>
      <c r="F12" s="151"/>
      <c r="G12" s="151"/>
      <c r="H12" s="151"/>
      <c r="I12" s="151"/>
      <c r="J12" s="151"/>
      <c r="K12" s="151"/>
      <c r="L12" s="165"/>
      <c r="M12" s="164"/>
      <c r="N12" s="151"/>
      <c r="O12" s="151"/>
      <c r="P12" s="151"/>
      <c r="Q12" s="151"/>
      <c r="R12" s="151"/>
      <c r="S12" s="165"/>
      <c r="T12" s="280">
        <v>0</v>
      </c>
      <c r="U12" s="280"/>
      <c r="V12" s="166">
        <v>0</v>
      </c>
    </row>
    <row r="13" spans="1:22" s="152" customFormat="1">
      <c r="A13" s="163">
        <v>7</v>
      </c>
      <c r="B13" s="1" t="s">
        <v>99</v>
      </c>
      <c r="C13" s="164"/>
      <c r="D13" s="151">
        <v>916315.55579999997</v>
      </c>
      <c r="E13" s="151"/>
      <c r="F13" s="151"/>
      <c r="G13" s="151"/>
      <c r="H13" s="151"/>
      <c r="I13" s="151"/>
      <c r="J13" s="151"/>
      <c r="K13" s="151"/>
      <c r="L13" s="165"/>
      <c r="M13" s="164"/>
      <c r="N13" s="151"/>
      <c r="O13" s="151">
        <v>111204087.9558</v>
      </c>
      <c r="P13" s="151"/>
      <c r="Q13" s="151"/>
      <c r="R13" s="151"/>
      <c r="S13" s="165"/>
      <c r="T13" s="280">
        <v>111826514.1771</v>
      </c>
      <c r="U13" s="280">
        <v>293889.3345</v>
      </c>
      <c r="V13" s="166">
        <v>112120403.5116</v>
      </c>
    </row>
    <row r="14" spans="1:22" s="152" customFormat="1">
      <c r="A14" s="163">
        <v>8</v>
      </c>
      <c r="B14" s="1" t="s">
        <v>100</v>
      </c>
      <c r="C14" s="164"/>
      <c r="D14" s="151">
        <v>88416.668000000005</v>
      </c>
      <c r="E14" s="151"/>
      <c r="F14" s="151"/>
      <c r="G14" s="151"/>
      <c r="H14" s="151"/>
      <c r="I14" s="151"/>
      <c r="J14" s="151"/>
      <c r="K14" s="151"/>
      <c r="L14" s="165"/>
      <c r="M14" s="164"/>
      <c r="N14" s="151"/>
      <c r="O14" s="151">
        <v>8412151.6455999985</v>
      </c>
      <c r="P14" s="151"/>
      <c r="Q14" s="151"/>
      <c r="R14" s="151"/>
      <c r="S14" s="165"/>
      <c r="T14" s="280">
        <v>8500568.3135999981</v>
      </c>
      <c r="U14" s="280"/>
      <c r="V14" s="166">
        <v>8500568.3135999981</v>
      </c>
    </row>
    <row r="15" spans="1:22" s="152" customFormat="1">
      <c r="A15" s="163">
        <v>9</v>
      </c>
      <c r="B15" s="1" t="s">
        <v>101</v>
      </c>
      <c r="C15" s="164"/>
      <c r="D15" s="151">
        <v>0</v>
      </c>
      <c r="E15" s="151"/>
      <c r="F15" s="151"/>
      <c r="G15" s="151"/>
      <c r="H15" s="151"/>
      <c r="I15" s="151"/>
      <c r="J15" s="151"/>
      <c r="K15" s="151"/>
      <c r="L15" s="165"/>
      <c r="M15" s="164"/>
      <c r="N15" s="151"/>
      <c r="O15" s="151">
        <v>0</v>
      </c>
      <c r="P15" s="151"/>
      <c r="Q15" s="151"/>
      <c r="R15" s="151"/>
      <c r="S15" s="165"/>
      <c r="T15" s="280">
        <v>0</v>
      </c>
      <c r="U15" s="280"/>
      <c r="V15" s="166">
        <v>0</v>
      </c>
    </row>
    <row r="16" spans="1:22" s="152" customFormat="1">
      <c r="A16" s="163">
        <v>10</v>
      </c>
      <c r="B16" s="1" t="s">
        <v>102</v>
      </c>
      <c r="C16" s="164"/>
      <c r="D16" s="151">
        <v>0</v>
      </c>
      <c r="E16" s="151"/>
      <c r="F16" s="151"/>
      <c r="G16" s="151"/>
      <c r="H16" s="151"/>
      <c r="I16" s="151"/>
      <c r="J16" s="151"/>
      <c r="K16" s="151"/>
      <c r="L16" s="165"/>
      <c r="M16" s="164"/>
      <c r="N16" s="151"/>
      <c r="O16" s="151">
        <v>988858.04099999997</v>
      </c>
      <c r="P16" s="151"/>
      <c r="Q16" s="151"/>
      <c r="R16" s="151"/>
      <c r="S16" s="165"/>
      <c r="T16" s="280">
        <v>988858.04099999997</v>
      </c>
      <c r="U16" s="280"/>
      <c r="V16" s="166">
        <v>988858.04099999997</v>
      </c>
    </row>
    <row r="17" spans="1:22" s="152" customFormat="1">
      <c r="A17" s="163">
        <v>11</v>
      </c>
      <c r="B17" s="1" t="s">
        <v>103</v>
      </c>
      <c r="C17" s="164"/>
      <c r="D17" s="151">
        <v>569050.29390000005</v>
      </c>
      <c r="E17" s="151"/>
      <c r="F17" s="151"/>
      <c r="G17" s="151"/>
      <c r="H17" s="151"/>
      <c r="I17" s="151"/>
      <c r="J17" s="151"/>
      <c r="K17" s="151"/>
      <c r="L17" s="165"/>
      <c r="M17" s="164"/>
      <c r="N17" s="151"/>
      <c r="O17" s="151">
        <v>2699534.9994999999</v>
      </c>
      <c r="P17" s="151"/>
      <c r="Q17" s="151"/>
      <c r="R17" s="151"/>
      <c r="S17" s="165"/>
      <c r="T17" s="280">
        <v>3268585.2933999998</v>
      </c>
      <c r="U17" s="280"/>
      <c r="V17" s="166">
        <v>3268585.2933999998</v>
      </c>
    </row>
    <row r="18" spans="1:22" s="152" customFormat="1">
      <c r="A18" s="163">
        <v>12</v>
      </c>
      <c r="B18" s="1" t="s">
        <v>104</v>
      </c>
      <c r="C18" s="164"/>
      <c r="D18" s="151"/>
      <c r="E18" s="151"/>
      <c r="F18" s="151"/>
      <c r="G18" s="151"/>
      <c r="H18" s="151"/>
      <c r="I18" s="151"/>
      <c r="J18" s="151"/>
      <c r="K18" s="151"/>
      <c r="L18" s="165"/>
      <c r="M18" s="164"/>
      <c r="N18" s="151"/>
      <c r="O18" s="151"/>
      <c r="P18" s="151"/>
      <c r="Q18" s="151"/>
      <c r="R18" s="151"/>
      <c r="S18" s="165"/>
      <c r="T18" s="280">
        <v>0</v>
      </c>
      <c r="U18" s="280"/>
      <c r="V18" s="166">
        <v>0</v>
      </c>
    </row>
    <row r="19" spans="1:22" s="152" customFormat="1">
      <c r="A19" s="163">
        <v>13</v>
      </c>
      <c r="B19" s="1" t="s">
        <v>105</v>
      </c>
      <c r="C19" s="164"/>
      <c r="D19" s="151"/>
      <c r="E19" s="151"/>
      <c r="F19" s="151"/>
      <c r="G19" s="151"/>
      <c r="H19" s="151"/>
      <c r="I19" s="151"/>
      <c r="J19" s="151"/>
      <c r="K19" s="151"/>
      <c r="L19" s="165"/>
      <c r="M19" s="164"/>
      <c r="N19" s="151"/>
      <c r="O19" s="151"/>
      <c r="P19" s="151"/>
      <c r="Q19" s="151"/>
      <c r="R19" s="151"/>
      <c r="S19" s="165"/>
      <c r="T19" s="280">
        <v>0</v>
      </c>
      <c r="U19" s="280"/>
      <c r="V19" s="166">
        <v>0</v>
      </c>
    </row>
    <row r="20" spans="1:22" s="152" customFormat="1">
      <c r="A20" s="163">
        <v>14</v>
      </c>
      <c r="B20" s="1" t="s">
        <v>106</v>
      </c>
      <c r="C20" s="164">
        <v>0</v>
      </c>
      <c r="D20" s="151">
        <v>0</v>
      </c>
      <c r="E20" s="151">
        <v>0</v>
      </c>
      <c r="F20" s="151">
        <v>0</v>
      </c>
      <c r="G20" s="151">
        <v>0</v>
      </c>
      <c r="H20" s="151">
        <v>0</v>
      </c>
      <c r="I20" s="151">
        <v>0</v>
      </c>
      <c r="J20" s="151">
        <v>0</v>
      </c>
      <c r="K20" s="151">
        <v>0</v>
      </c>
      <c r="L20" s="165">
        <v>0</v>
      </c>
      <c r="M20" s="164">
        <v>0</v>
      </c>
      <c r="N20" s="151">
        <v>0</v>
      </c>
      <c r="O20" s="151">
        <v>0</v>
      </c>
      <c r="P20" s="151">
        <v>0</v>
      </c>
      <c r="Q20" s="151">
        <v>0</v>
      </c>
      <c r="R20" s="151">
        <v>0</v>
      </c>
      <c r="S20" s="165">
        <v>0</v>
      </c>
      <c r="T20" s="280">
        <v>0</v>
      </c>
      <c r="U20" s="280"/>
      <c r="V20" s="166">
        <v>0</v>
      </c>
    </row>
    <row r="21" spans="1:22" ht="13.5" thickBot="1">
      <c r="A21" s="153"/>
      <c r="B21" s="167" t="s">
        <v>107</v>
      </c>
      <c r="C21" s="168">
        <v>0</v>
      </c>
      <c r="D21" s="155">
        <v>1573782.5177000002</v>
      </c>
      <c r="E21" s="155">
        <v>0</v>
      </c>
      <c r="F21" s="155">
        <v>0</v>
      </c>
      <c r="G21" s="155">
        <v>0</v>
      </c>
      <c r="H21" s="155">
        <v>0</v>
      </c>
      <c r="I21" s="155">
        <v>0</v>
      </c>
      <c r="J21" s="155">
        <v>0</v>
      </c>
      <c r="K21" s="155">
        <v>0</v>
      </c>
      <c r="L21" s="169">
        <v>0</v>
      </c>
      <c r="M21" s="168">
        <v>0</v>
      </c>
      <c r="N21" s="155">
        <v>0</v>
      </c>
      <c r="O21" s="155">
        <v>296247382.6419</v>
      </c>
      <c r="P21" s="155">
        <v>0</v>
      </c>
      <c r="Q21" s="155">
        <v>0</v>
      </c>
      <c r="R21" s="155">
        <v>0</v>
      </c>
      <c r="S21" s="169">
        <v>0</v>
      </c>
      <c r="T21" s="169">
        <v>297527275.8251</v>
      </c>
      <c r="U21" s="169">
        <v>293889.3345</v>
      </c>
      <c r="V21" s="170">
        <v>297821165.15960002</v>
      </c>
    </row>
    <row r="24" spans="1:22">
      <c r="A24" s="7"/>
      <c r="B24" s="7"/>
      <c r="C24" s="80"/>
      <c r="D24" s="80"/>
      <c r="E24" s="80"/>
    </row>
    <row r="25" spans="1:22">
      <c r="A25" s="171"/>
      <c r="B25" s="171"/>
      <c r="C25" s="7"/>
      <c r="D25" s="80"/>
      <c r="E25" s="80"/>
    </row>
    <row r="26" spans="1:22">
      <c r="A26" s="171"/>
      <c r="B26" s="81"/>
      <c r="C26" s="7"/>
      <c r="D26" s="80"/>
      <c r="E26" s="80"/>
    </row>
    <row r="27" spans="1:22">
      <c r="A27" s="171"/>
      <c r="B27" s="171"/>
      <c r="C27" s="7"/>
      <c r="D27" s="80"/>
      <c r="E27" s="80"/>
    </row>
    <row r="28" spans="1:22">
      <c r="A28" s="171"/>
      <c r="B28" s="81"/>
      <c r="C28" s="7"/>
      <c r="D28" s="80"/>
      <c r="E28" s="8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3" sqref="B3"/>
      <selection pane="topRight" activeCell="B3" sqref="B3"/>
      <selection pane="bottomLeft" activeCell="B3" sqref="B3"/>
      <selection pane="bottomRight" activeCell="C8" sqref="C8:H21"/>
    </sheetView>
  </sheetViews>
  <sheetFormatPr defaultColWidth="9.140625" defaultRowHeight="12.75"/>
  <cols>
    <col min="1" max="1" width="10.5703125" style="4" bestFit="1" customWidth="1"/>
    <col min="2" max="2" width="101.85546875" style="4" customWidth="1"/>
    <col min="3" max="3" width="13.7109375" style="281" customWidth="1"/>
    <col min="4" max="4" width="14.85546875" style="281" bestFit="1" customWidth="1"/>
    <col min="5" max="5" width="17.7109375" style="281" customWidth="1"/>
    <col min="6" max="6" width="15.85546875" style="281" customWidth="1"/>
    <col min="7" max="7" width="17.42578125" style="281" customWidth="1"/>
    <col min="8" max="8" width="15.28515625" style="281" customWidth="1"/>
    <col min="9" max="16384" width="9.140625" style="52"/>
  </cols>
  <sheetData>
    <row r="1" spans="1:9">
      <c r="A1" s="2" t="s">
        <v>30</v>
      </c>
      <c r="B1" s="4" t="str">
        <f>'Info '!C2</f>
        <v>JSC ProCredit Bank</v>
      </c>
      <c r="C1" s="3">
        <f>'Info '!D2</f>
        <v>0</v>
      </c>
    </row>
    <row r="2" spans="1:9">
      <c r="A2" s="2" t="s">
        <v>31</v>
      </c>
      <c r="B2" s="444">
        <f>'4. Off-Balance'!B2</f>
        <v>44469</v>
      </c>
      <c r="C2" s="443">
        <v>44286</v>
      </c>
    </row>
    <row r="4" spans="1:9" ht="13.5" thickBot="1">
      <c r="A4" s="2" t="s">
        <v>251</v>
      </c>
      <c r="B4" s="156" t="s">
        <v>374</v>
      </c>
    </row>
    <row r="5" spans="1:9">
      <c r="A5" s="157"/>
      <c r="B5" s="172"/>
      <c r="C5" s="282" t="s">
        <v>0</v>
      </c>
      <c r="D5" s="282" t="s">
        <v>1</v>
      </c>
      <c r="E5" s="282" t="s">
        <v>2</v>
      </c>
      <c r="F5" s="282" t="s">
        <v>3</v>
      </c>
      <c r="G5" s="283" t="s">
        <v>4</v>
      </c>
      <c r="H5" s="284" t="s">
        <v>5</v>
      </c>
      <c r="I5" s="173"/>
    </row>
    <row r="6" spans="1:9" s="173" customFormat="1" ht="12.75" customHeight="1">
      <c r="A6" s="174"/>
      <c r="B6" s="715" t="s">
        <v>250</v>
      </c>
      <c r="C6" s="717" t="s">
        <v>366</v>
      </c>
      <c r="D6" s="719" t="s">
        <v>365</v>
      </c>
      <c r="E6" s="720"/>
      <c r="F6" s="717" t="s">
        <v>370</v>
      </c>
      <c r="G6" s="717" t="s">
        <v>371</v>
      </c>
      <c r="H6" s="713" t="s">
        <v>369</v>
      </c>
    </row>
    <row r="7" spans="1:9" ht="38.25">
      <c r="A7" s="176"/>
      <c r="B7" s="716"/>
      <c r="C7" s="718"/>
      <c r="D7" s="285" t="s">
        <v>368</v>
      </c>
      <c r="E7" s="285" t="s">
        <v>367</v>
      </c>
      <c r="F7" s="718"/>
      <c r="G7" s="718"/>
      <c r="H7" s="714"/>
      <c r="I7" s="173"/>
    </row>
    <row r="8" spans="1:9">
      <c r="A8" s="174">
        <v>1</v>
      </c>
      <c r="B8" s="1" t="s">
        <v>94</v>
      </c>
      <c r="C8" s="286">
        <v>275330118.21220005</v>
      </c>
      <c r="D8" s="287"/>
      <c r="E8" s="286"/>
      <c r="F8" s="286">
        <v>200641807.04220003</v>
      </c>
      <c r="G8" s="288">
        <v>27699057.042200029</v>
      </c>
      <c r="H8" s="290">
        <v>0.10060307685210106</v>
      </c>
    </row>
    <row r="9" spans="1:9" ht="15" customHeight="1">
      <c r="A9" s="174">
        <v>2</v>
      </c>
      <c r="B9" s="1" t="s">
        <v>95</v>
      </c>
      <c r="C9" s="286">
        <v>0</v>
      </c>
      <c r="D9" s="287"/>
      <c r="E9" s="286"/>
      <c r="F9" s="286">
        <v>0</v>
      </c>
      <c r="G9" s="288">
        <v>0</v>
      </c>
      <c r="H9" s="290"/>
    </row>
    <row r="10" spans="1:9">
      <c r="A10" s="174">
        <v>3</v>
      </c>
      <c r="B10" s="1" t="s">
        <v>268</v>
      </c>
      <c r="C10" s="286">
        <v>0</v>
      </c>
      <c r="D10" s="287"/>
      <c r="E10" s="286"/>
      <c r="F10" s="286">
        <v>0</v>
      </c>
      <c r="G10" s="288">
        <v>0</v>
      </c>
      <c r="H10" s="290"/>
    </row>
    <row r="11" spans="1:9">
      <c r="A11" s="174">
        <v>4</v>
      </c>
      <c r="B11" s="1" t="s">
        <v>96</v>
      </c>
      <c r="C11" s="286">
        <v>0</v>
      </c>
      <c r="D11" s="287"/>
      <c r="E11" s="286"/>
      <c r="F11" s="286">
        <v>0</v>
      </c>
      <c r="G11" s="288">
        <v>0</v>
      </c>
      <c r="H11" s="290"/>
    </row>
    <row r="12" spans="1:9">
      <c r="A12" s="174">
        <v>5</v>
      </c>
      <c r="B12" s="1" t="s">
        <v>97</v>
      </c>
      <c r="C12" s="286">
        <v>0</v>
      </c>
      <c r="D12" s="287"/>
      <c r="E12" s="286"/>
      <c r="F12" s="286">
        <v>0</v>
      </c>
      <c r="G12" s="288">
        <v>0</v>
      </c>
      <c r="H12" s="290"/>
    </row>
    <row r="13" spans="1:9">
      <c r="A13" s="174">
        <v>6</v>
      </c>
      <c r="B13" s="1" t="s">
        <v>98</v>
      </c>
      <c r="C13" s="286">
        <v>127416173.05199999</v>
      </c>
      <c r="D13" s="287"/>
      <c r="E13" s="286"/>
      <c r="F13" s="286">
        <v>26549457.951749999</v>
      </c>
      <c r="G13" s="288">
        <v>26549457.951749999</v>
      </c>
      <c r="H13" s="290">
        <v>0.20836803771303714</v>
      </c>
    </row>
    <row r="14" spans="1:9">
      <c r="A14" s="174">
        <v>7</v>
      </c>
      <c r="B14" s="1" t="s">
        <v>99</v>
      </c>
      <c r="C14" s="286">
        <v>910897889.81130004</v>
      </c>
      <c r="D14" s="287">
        <v>162526718.48079997</v>
      </c>
      <c r="E14" s="286">
        <v>76743663.272090003</v>
      </c>
      <c r="F14" s="286">
        <v>987641553.08339</v>
      </c>
      <c r="G14" s="288">
        <v>875521149.57178998</v>
      </c>
      <c r="H14" s="290">
        <v>0.8864766238707118</v>
      </c>
    </row>
    <row r="15" spans="1:9">
      <c r="A15" s="174">
        <v>8</v>
      </c>
      <c r="B15" s="1" t="s">
        <v>100</v>
      </c>
      <c r="C15" s="286">
        <v>390928614.82489997</v>
      </c>
      <c r="D15" s="287"/>
      <c r="E15" s="286"/>
      <c r="F15" s="286">
        <v>293196461.11867499</v>
      </c>
      <c r="G15" s="288">
        <v>284695892.80507499</v>
      </c>
      <c r="H15" s="290">
        <v>0.72825544615758697</v>
      </c>
    </row>
    <row r="16" spans="1:9">
      <c r="A16" s="174">
        <v>9</v>
      </c>
      <c r="B16" s="1" t="s">
        <v>101</v>
      </c>
      <c r="C16" s="286">
        <v>0</v>
      </c>
      <c r="D16" s="287"/>
      <c r="E16" s="286"/>
      <c r="F16" s="286">
        <v>0</v>
      </c>
      <c r="G16" s="288">
        <v>0</v>
      </c>
      <c r="H16" s="290"/>
    </row>
    <row r="17" spans="1:8">
      <c r="A17" s="174">
        <v>10</v>
      </c>
      <c r="B17" s="1" t="s">
        <v>102</v>
      </c>
      <c r="C17" s="286">
        <v>7512300.4246000005</v>
      </c>
      <c r="D17" s="287"/>
      <c r="E17" s="286"/>
      <c r="F17" s="286">
        <v>7512300.4246000005</v>
      </c>
      <c r="G17" s="288">
        <v>6523442.3836000003</v>
      </c>
      <c r="H17" s="290">
        <v>0.8683681448944911</v>
      </c>
    </row>
    <row r="18" spans="1:8">
      <c r="A18" s="174">
        <v>11</v>
      </c>
      <c r="B18" s="1" t="s">
        <v>103</v>
      </c>
      <c r="C18" s="286">
        <v>43753864.932700001</v>
      </c>
      <c r="D18" s="287"/>
      <c r="E18" s="286"/>
      <c r="F18" s="286">
        <v>70609127.119049996</v>
      </c>
      <c r="G18" s="288">
        <v>67340541.825649992</v>
      </c>
      <c r="H18" s="290">
        <v>1.5390764205454726</v>
      </c>
    </row>
    <row r="19" spans="1:8">
      <c r="A19" s="174">
        <v>12</v>
      </c>
      <c r="B19" s="1" t="s">
        <v>104</v>
      </c>
      <c r="C19" s="286">
        <v>0</v>
      </c>
      <c r="D19" s="287"/>
      <c r="E19" s="286"/>
      <c r="F19" s="286">
        <v>0</v>
      </c>
      <c r="G19" s="288">
        <v>0</v>
      </c>
      <c r="H19" s="290"/>
    </row>
    <row r="20" spans="1:8">
      <c r="A20" s="174">
        <v>13</v>
      </c>
      <c r="B20" s="1" t="s">
        <v>245</v>
      </c>
      <c r="C20" s="286">
        <v>0</v>
      </c>
      <c r="D20" s="287"/>
      <c r="E20" s="286"/>
      <c r="F20" s="286">
        <v>0</v>
      </c>
      <c r="G20" s="288">
        <v>0</v>
      </c>
      <c r="H20" s="290"/>
    </row>
    <row r="21" spans="1:8">
      <c r="A21" s="174">
        <v>14</v>
      </c>
      <c r="B21" s="1" t="s">
        <v>106</v>
      </c>
      <c r="C21" s="286">
        <v>127431551.79969999</v>
      </c>
      <c r="D21" s="287"/>
      <c r="E21" s="286"/>
      <c r="F21" s="286">
        <v>81036063.49970001</v>
      </c>
      <c r="G21" s="288">
        <v>81036063.49970001</v>
      </c>
      <c r="H21" s="290">
        <v>0.63591836052561346</v>
      </c>
    </row>
    <row r="22" spans="1:8" ht="13.5" thickBot="1">
      <c r="A22" s="177"/>
      <c r="B22" s="178" t="s">
        <v>107</v>
      </c>
      <c r="C22" s="289">
        <f>SUM(C8:C21)</f>
        <v>1883270513.0573997</v>
      </c>
      <c r="D22" s="289">
        <f>SUM(D8:D21)</f>
        <v>162526718.48079997</v>
      </c>
      <c r="E22" s="289">
        <f>SUM(E8:E21)</f>
        <v>76743663.272090003</v>
      </c>
      <c r="F22" s="289">
        <f>SUM(F8:F21)</f>
        <v>1667186770.2393651</v>
      </c>
      <c r="G22" s="289">
        <f>SUM(G8:G21)</f>
        <v>1369365605.0797651</v>
      </c>
      <c r="H22" s="291">
        <f>G22/(C22+E22)</f>
        <v>0.69865086774227847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F23" sqref="F23:K24"/>
    </sheetView>
  </sheetViews>
  <sheetFormatPr defaultColWidth="9.140625" defaultRowHeight="12.75"/>
  <cols>
    <col min="1" max="1" width="10.5703125" style="281" bestFit="1" customWidth="1"/>
    <col min="2" max="2" width="104.140625" style="281" customWidth="1"/>
    <col min="3" max="3" width="12.7109375" style="281" customWidth="1"/>
    <col min="4" max="5" width="13.5703125" style="281" bestFit="1" customWidth="1"/>
    <col min="6" max="11" width="12.7109375" style="281" customWidth="1"/>
    <col min="12" max="16384" width="9.140625" style="281"/>
  </cols>
  <sheetData>
    <row r="1" spans="1:11">
      <c r="A1" s="281" t="s">
        <v>30</v>
      </c>
      <c r="B1" s="3" t="str">
        <f>'Info '!C2</f>
        <v>JSC ProCredit Bank</v>
      </c>
    </row>
    <row r="2" spans="1:11">
      <c r="A2" s="281" t="s">
        <v>31</v>
      </c>
      <c r="B2" s="443">
        <f>'4. Off-Balance'!B2</f>
        <v>44469</v>
      </c>
      <c r="C2" s="307"/>
      <c r="D2" s="307"/>
    </row>
    <row r="3" spans="1:11">
      <c r="B3" s="307"/>
      <c r="C3" s="307"/>
      <c r="D3" s="307"/>
    </row>
    <row r="4" spans="1:11" ht="13.5" thickBot="1">
      <c r="A4" s="281" t="s">
        <v>247</v>
      </c>
      <c r="B4" s="333" t="s">
        <v>375</v>
      </c>
      <c r="C4" s="307"/>
      <c r="D4" s="307"/>
    </row>
    <row r="5" spans="1:11" ht="30" customHeight="1">
      <c r="A5" s="721"/>
      <c r="B5" s="722"/>
      <c r="C5" s="723" t="s">
        <v>427</v>
      </c>
      <c r="D5" s="723"/>
      <c r="E5" s="723"/>
      <c r="F5" s="723" t="s">
        <v>428</v>
      </c>
      <c r="G5" s="723"/>
      <c r="H5" s="723"/>
      <c r="I5" s="723" t="s">
        <v>429</v>
      </c>
      <c r="J5" s="723"/>
      <c r="K5" s="724"/>
    </row>
    <row r="6" spans="1:11">
      <c r="A6" s="308"/>
      <c r="B6" s="309"/>
      <c r="C6" s="59" t="s">
        <v>69</v>
      </c>
      <c r="D6" s="59" t="s">
        <v>70</v>
      </c>
      <c r="E6" s="59" t="s">
        <v>71</v>
      </c>
      <c r="F6" s="59" t="s">
        <v>69</v>
      </c>
      <c r="G6" s="59" t="s">
        <v>70</v>
      </c>
      <c r="H6" s="59" t="s">
        <v>71</v>
      </c>
      <c r="I6" s="59" t="s">
        <v>69</v>
      </c>
      <c r="J6" s="59" t="s">
        <v>70</v>
      </c>
      <c r="K6" s="59" t="s">
        <v>71</v>
      </c>
    </row>
    <row r="7" spans="1:11">
      <c r="A7" s="310" t="s">
        <v>378</v>
      </c>
      <c r="B7" s="311"/>
      <c r="C7" s="311"/>
      <c r="D7" s="311"/>
      <c r="E7" s="311"/>
      <c r="F7" s="311"/>
      <c r="G7" s="311"/>
      <c r="H7" s="311"/>
      <c r="I7" s="311"/>
      <c r="J7" s="311"/>
      <c r="K7" s="312"/>
    </row>
    <row r="8" spans="1:11">
      <c r="A8" s="313">
        <v>1</v>
      </c>
      <c r="B8" s="314" t="s">
        <v>376</v>
      </c>
      <c r="C8" s="622"/>
      <c r="D8" s="622"/>
      <c r="E8" s="622"/>
      <c r="F8" s="623">
        <v>91122562.224456534</v>
      </c>
      <c r="G8" s="623">
        <v>310507487.99957389</v>
      </c>
      <c r="H8" s="623">
        <v>401630050.22403044</v>
      </c>
      <c r="I8" s="623">
        <v>71759531.495543495</v>
      </c>
      <c r="J8" s="623">
        <v>219590648.66739997</v>
      </c>
      <c r="K8" s="624">
        <v>291350180.16294348</v>
      </c>
    </row>
    <row r="9" spans="1:11">
      <c r="A9" s="310" t="s">
        <v>379</v>
      </c>
      <c r="B9" s="311"/>
      <c r="C9" s="625"/>
      <c r="D9" s="625"/>
      <c r="E9" s="625"/>
      <c r="F9" s="625"/>
      <c r="G9" s="625"/>
      <c r="H9" s="625"/>
      <c r="I9" s="625"/>
      <c r="J9" s="625"/>
      <c r="K9" s="626"/>
    </row>
    <row r="10" spans="1:11">
      <c r="A10" s="315">
        <v>2</v>
      </c>
      <c r="B10" s="316" t="s">
        <v>387</v>
      </c>
      <c r="C10" s="627">
        <v>43286187.967043482</v>
      </c>
      <c r="D10" s="628">
        <v>418289709.70804679</v>
      </c>
      <c r="E10" s="628">
        <v>461575897.67509025</v>
      </c>
      <c r="F10" s="628">
        <v>8672300.7980695684</v>
      </c>
      <c r="G10" s="628">
        <v>71324694.968182683</v>
      </c>
      <c r="H10" s="628">
        <v>79996995.766252249</v>
      </c>
      <c r="I10" s="628">
        <v>2050318.5792499997</v>
      </c>
      <c r="J10" s="628">
        <v>16856211.450609405</v>
      </c>
      <c r="K10" s="629">
        <v>18906530.029859405</v>
      </c>
    </row>
    <row r="11" spans="1:11">
      <c r="A11" s="315">
        <v>3</v>
      </c>
      <c r="B11" s="316" t="s">
        <v>381</v>
      </c>
      <c r="C11" s="627">
        <v>185628505.72415218</v>
      </c>
      <c r="D11" s="628">
        <v>827007820.56421196</v>
      </c>
      <c r="E11" s="628">
        <v>1012636326.2883642</v>
      </c>
      <c r="F11" s="628">
        <v>50644857.497559778</v>
      </c>
      <c r="G11" s="628">
        <v>104805462.58723792</v>
      </c>
      <c r="H11" s="628">
        <v>155450320.08479771</v>
      </c>
      <c r="I11" s="628">
        <v>44200908.964413032</v>
      </c>
      <c r="J11" s="628">
        <v>98198421.792197287</v>
      </c>
      <c r="K11" s="629">
        <v>142399330.75661033</v>
      </c>
    </row>
    <row r="12" spans="1:11">
      <c r="A12" s="315">
        <v>4</v>
      </c>
      <c r="B12" s="316" t="s">
        <v>382</v>
      </c>
      <c r="C12" s="627">
        <v>9021739.1304347832</v>
      </c>
      <c r="D12" s="628">
        <v>0</v>
      </c>
      <c r="E12" s="628">
        <v>9021739.1304347832</v>
      </c>
      <c r="F12" s="628">
        <v>0</v>
      </c>
      <c r="G12" s="628">
        <v>0</v>
      </c>
      <c r="H12" s="628">
        <v>0</v>
      </c>
      <c r="I12" s="628">
        <v>0</v>
      </c>
      <c r="J12" s="628">
        <v>0</v>
      </c>
      <c r="K12" s="629">
        <v>0</v>
      </c>
    </row>
    <row r="13" spans="1:11">
      <c r="A13" s="315">
        <v>5</v>
      </c>
      <c r="B13" s="316" t="s">
        <v>390</v>
      </c>
      <c r="C13" s="627">
        <v>92235759.933152169</v>
      </c>
      <c r="D13" s="628">
        <v>205083274.41012391</v>
      </c>
      <c r="E13" s="628">
        <v>297319034.34327608</v>
      </c>
      <c r="F13" s="628">
        <v>20081199.29402554</v>
      </c>
      <c r="G13" s="628">
        <v>59483214.924905427</v>
      </c>
      <c r="H13" s="628">
        <v>79564414.21893096</v>
      </c>
      <c r="I13" s="628">
        <v>9460466.5403641313</v>
      </c>
      <c r="J13" s="628">
        <v>45995799.67338369</v>
      </c>
      <c r="K13" s="629">
        <v>55456266.213747822</v>
      </c>
    </row>
    <row r="14" spans="1:11">
      <c r="A14" s="315">
        <v>6</v>
      </c>
      <c r="B14" s="316" t="s">
        <v>422</v>
      </c>
      <c r="C14" s="627"/>
      <c r="D14" s="628"/>
      <c r="E14" s="628">
        <v>0</v>
      </c>
      <c r="F14" s="628"/>
      <c r="G14" s="628"/>
      <c r="H14" s="628">
        <v>0</v>
      </c>
      <c r="I14" s="628"/>
      <c r="J14" s="628"/>
      <c r="K14" s="629">
        <v>0</v>
      </c>
    </row>
    <row r="15" spans="1:11">
      <c r="A15" s="315">
        <v>7</v>
      </c>
      <c r="B15" s="316" t="s">
        <v>423</v>
      </c>
      <c r="C15" s="627">
        <v>11358576.201304352</v>
      </c>
      <c r="D15" s="628">
        <v>14680944.423153266</v>
      </c>
      <c r="E15" s="628">
        <v>26039520.62445762</v>
      </c>
      <c r="F15" s="628">
        <v>3339010.2081521731</v>
      </c>
      <c r="G15" s="628">
        <v>4669787.0391304344</v>
      </c>
      <c r="H15" s="628">
        <v>8008797.2472826075</v>
      </c>
      <c r="I15" s="628">
        <v>3339010.2081521731</v>
      </c>
      <c r="J15" s="628">
        <v>4669787.0391304344</v>
      </c>
      <c r="K15" s="629">
        <v>8008797.2472826075</v>
      </c>
    </row>
    <row r="16" spans="1:11">
      <c r="A16" s="315">
        <v>8</v>
      </c>
      <c r="B16" s="317" t="s">
        <v>383</v>
      </c>
      <c r="C16" s="627">
        <v>341530768.95608699</v>
      </c>
      <c r="D16" s="628">
        <v>1465061749.1055357</v>
      </c>
      <c r="E16" s="628">
        <v>1806592518.0616226</v>
      </c>
      <c r="F16" s="628">
        <v>82737367.797807068</v>
      </c>
      <c r="G16" s="628">
        <v>240283159.51945645</v>
      </c>
      <c r="H16" s="628">
        <v>323020527.31726354</v>
      </c>
      <c r="I16" s="628">
        <v>59050704.292179339</v>
      </c>
      <c r="J16" s="628">
        <v>165720219.95532084</v>
      </c>
      <c r="K16" s="629">
        <v>224770924.24750015</v>
      </c>
    </row>
    <row r="17" spans="1:11">
      <c r="A17" s="310" t="s">
        <v>380</v>
      </c>
      <c r="B17" s="311"/>
      <c r="C17" s="625"/>
      <c r="D17" s="625"/>
      <c r="E17" s="625"/>
      <c r="F17" s="625"/>
      <c r="G17" s="625"/>
      <c r="H17" s="625"/>
      <c r="I17" s="625"/>
      <c r="J17" s="625"/>
      <c r="K17" s="626"/>
    </row>
    <row r="18" spans="1:11">
      <c r="A18" s="315">
        <v>9</v>
      </c>
      <c r="B18" s="316" t="s">
        <v>386</v>
      </c>
      <c r="C18" s="627">
        <v>0</v>
      </c>
      <c r="D18" s="628">
        <v>0</v>
      </c>
      <c r="E18" s="628">
        <v>0</v>
      </c>
      <c r="F18" s="628">
        <v>0</v>
      </c>
      <c r="G18" s="628">
        <v>0</v>
      </c>
      <c r="H18" s="628">
        <v>0</v>
      </c>
      <c r="I18" s="628">
        <v>0</v>
      </c>
      <c r="J18" s="628">
        <v>0</v>
      </c>
      <c r="K18" s="629">
        <v>0</v>
      </c>
    </row>
    <row r="19" spans="1:11">
      <c r="A19" s="315">
        <v>10</v>
      </c>
      <c r="B19" s="316" t="s">
        <v>424</v>
      </c>
      <c r="C19" s="627">
        <v>350524746.5658499</v>
      </c>
      <c r="D19" s="628">
        <v>933695494.89090097</v>
      </c>
      <c r="E19" s="628">
        <v>1284220241.4567509</v>
      </c>
      <c r="F19" s="628">
        <v>6214326.3526456505</v>
      </c>
      <c r="G19" s="628">
        <v>15608743.035803257</v>
      </c>
      <c r="H19" s="628">
        <v>21823069.388448909</v>
      </c>
      <c r="I19" s="628">
        <v>25577357.081558693</v>
      </c>
      <c r="J19" s="628">
        <v>106673161.24873804</v>
      </c>
      <c r="K19" s="629">
        <v>132250518.33029673</v>
      </c>
    </row>
    <row r="20" spans="1:11">
      <c r="A20" s="315">
        <v>11</v>
      </c>
      <c r="B20" s="316" t="s">
        <v>385</v>
      </c>
      <c r="C20" s="627">
        <v>2483976.6609728248</v>
      </c>
      <c r="D20" s="628">
        <v>172196846.20630434</v>
      </c>
      <c r="E20" s="628">
        <v>174680822.86727718</v>
      </c>
      <c r="F20" s="628">
        <v>790355.30770652194</v>
      </c>
      <c r="G20" s="628">
        <v>43211501.992065214</v>
      </c>
      <c r="H20" s="628">
        <v>44001857.299771734</v>
      </c>
      <c r="I20" s="628">
        <v>790355.30770652194</v>
      </c>
      <c r="J20" s="628">
        <v>43211501.992065214</v>
      </c>
      <c r="K20" s="629">
        <v>44001857.299771734</v>
      </c>
    </row>
    <row r="21" spans="1:11" ht="13.5" thickBot="1">
      <c r="A21" s="318">
        <v>12</v>
      </c>
      <c r="B21" s="319" t="s">
        <v>384</v>
      </c>
      <c r="C21" s="630">
        <v>353008723.22682273</v>
      </c>
      <c r="D21" s="631">
        <v>1105892341.0972054</v>
      </c>
      <c r="E21" s="630">
        <v>1458901064.324028</v>
      </c>
      <c r="F21" s="631">
        <v>7004681.6603521723</v>
      </c>
      <c r="G21" s="631">
        <v>58820245.027868472</v>
      </c>
      <c r="H21" s="631">
        <v>65824926.688220643</v>
      </c>
      <c r="I21" s="631">
        <v>26367712.389265217</v>
      </c>
      <c r="J21" s="631">
        <v>149884663.24080324</v>
      </c>
      <c r="K21" s="632">
        <v>176252375.63006845</v>
      </c>
    </row>
    <row r="22" spans="1:11" ht="38.25" customHeight="1" thickBot="1">
      <c r="A22" s="320"/>
      <c r="B22" s="321"/>
      <c r="C22" s="321"/>
      <c r="D22" s="321"/>
      <c r="E22" s="321"/>
      <c r="F22" s="725" t="s">
        <v>426</v>
      </c>
      <c r="G22" s="723"/>
      <c r="H22" s="723"/>
      <c r="I22" s="725" t="s">
        <v>391</v>
      </c>
      <c r="J22" s="723"/>
      <c r="K22" s="724"/>
    </row>
    <row r="23" spans="1:11">
      <c r="A23" s="322">
        <v>13</v>
      </c>
      <c r="B23" s="323" t="s">
        <v>376</v>
      </c>
      <c r="C23" s="324"/>
      <c r="D23" s="324"/>
      <c r="E23" s="324"/>
      <c r="F23" s="635">
        <v>91122562.224456534</v>
      </c>
      <c r="G23" s="635">
        <v>310507487.99957389</v>
      </c>
      <c r="H23" s="635">
        <v>401630050.22403038</v>
      </c>
      <c r="I23" s="635">
        <v>71759531.495543495</v>
      </c>
      <c r="J23" s="635">
        <v>219590648.66739997</v>
      </c>
      <c r="K23" s="636">
        <v>291350180.16294342</v>
      </c>
    </row>
    <row r="24" spans="1:11" ht="13.5" thickBot="1">
      <c r="A24" s="325">
        <v>14</v>
      </c>
      <c r="B24" s="326" t="s">
        <v>388</v>
      </c>
      <c r="C24" s="327"/>
      <c r="D24" s="328"/>
      <c r="E24" s="329"/>
      <c r="F24" s="637">
        <v>75732686.137454897</v>
      </c>
      <c r="G24" s="637">
        <v>181462914.491588</v>
      </c>
      <c r="H24" s="637">
        <v>257195600.62904289</v>
      </c>
      <c r="I24" s="637">
        <v>32682991.902914118</v>
      </c>
      <c r="J24" s="637">
        <v>41430054.988830209</v>
      </c>
      <c r="K24" s="638">
        <v>56192731.061875045</v>
      </c>
    </row>
    <row r="25" spans="1:11" ht="13.5" thickBot="1">
      <c r="A25" s="330">
        <v>15</v>
      </c>
      <c r="B25" s="331" t="s">
        <v>389</v>
      </c>
      <c r="C25" s="332"/>
      <c r="D25" s="332"/>
      <c r="E25" s="332"/>
      <c r="F25" s="633">
        <v>1.2032131285964029</v>
      </c>
      <c r="G25" s="633">
        <v>1.7111346903555213</v>
      </c>
      <c r="H25" s="633">
        <v>1.5615743396921764</v>
      </c>
      <c r="I25" s="633">
        <v>2.1956230845911384</v>
      </c>
      <c r="J25" s="633">
        <v>5.3002741301357901</v>
      </c>
      <c r="K25" s="634">
        <v>5.1848375164775558</v>
      </c>
    </row>
    <row r="27" spans="1:11" ht="25.5">
      <c r="B27" s="306"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95" zoomScaleNormal="95" workbookViewId="0">
      <pane xSplit="1" ySplit="5" topLeftCell="B6" activePane="bottomRight" state="frozen"/>
      <selection activeCell="B3" sqref="B3"/>
      <selection pane="topRight" activeCell="B3" sqref="B3"/>
      <selection pane="bottomLeft" activeCell="B3" sqref="B3"/>
      <selection pane="bottomRight" activeCell="K30" sqref="K30"/>
    </sheetView>
  </sheetViews>
  <sheetFormatPr defaultColWidth="9.140625" defaultRowHeight="12.75"/>
  <cols>
    <col min="1" max="1" width="10.5703125" style="4" bestFit="1" customWidth="1"/>
    <col min="2" max="2" width="33.85546875" style="4" bestFit="1" customWidth="1"/>
    <col min="3" max="3" width="13.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52"/>
  </cols>
  <sheetData>
    <row r="1" spans="1:14">
      <c r="A1" s="4" t="s">
        <v>30</v>
      </c>
      <c r="B1" s="3" t="str">
        <f>'Info '!C2</f>
        <v>JSC ProCredit Bank</v>
      </c>
    </row>
    <row r="2" spans="1:14" ht="14.25" customHeight="1">
      <c r="A2" s="4" t="s">
        <v>31</v>
      </c>
      <c r="B2" s="443">
        <f>'4. Off-Balance'!B2</f>
        <v>44469</v>
      </c>
    </row>
    <row r="3" spans="1:14" ht="14.25" customHeight="1"/>
    <row r="4" spans="1:14" ht="13.5" thickBot="1">
      <c r="A4" s="4" t="s">
        <v>263</v>
      </c>
      <c r="B4" s="244" t="s">
        <v>28</v>
      </c>
    </row>
    <row r="5" spans="1:14" s="183" customFormat="1">
      <c r="A5" s="179"/>
      <c r="B5" s="180"/>
      <c r="C5" s="181" t="s">
        <v>0</v>
      </c>
      <c r="D5" s="181" t="s">
        <v>1</v>
      </c>
      <c r="E5" s="181" t="s">
        <v>2</v>
      </c>
      <c r="F5" s="181" t="s">
        <v>3</v>
      </c>
      <c r="G5" s="181" t="s">
        <v>4</v>
      </c>
      <c r="H5" s="181" t="s">
        <v>5</v>
      </c>
      <c r="I5" s="181" t="s">
        <v>8</v>
      </c>
      <c r="J5" s="181" t="s">
        <v>9</v>
      </c>
      <c r="K5" s="181" t="s">
        <v>10</v>
      </c>
      <c r="L5" s="181" t="s">
        <v>11</v>
      </c>
      <c r="M5" s="181" t="s">
        <v>12</v>
      </c>
      <c r="N5" s="182" t="s">
        <v>13</v>
      </c>
    </row>
    <row r="6" spans="1:14" ht="25.5">
      <c r="A6" s="184"/>
      <c r="B6" s="185"/>
      <c r="C6" s="186" t="s">
        <v>262</v>
      </c>
      <c r="D6" s="187" t="s">
        <v>261</v>
      </c>
      <c r="E6" s="188" t="s">
        <v>260</v>
      </c>
      <c r="F6" s="189">
        <v>0</v>
      </c>
      <c r="G6" s="189">
        <v>0.2</v>
      </c>
      <c r="H6" s="189">
        <v>0.35</v>
      </c>
      <c r="I6" s="189">
        <v>0.5</v>
      </c>
      <c r="J6" s="189">
        <v>0.75</v>
      </c>
      <c r="K6" s="189">
        <v>1</v>
      </c>
      <c r="L6" s="189">
        <v>1.5</v>
      </c>
      <c r="M6" s="189">
        <v>2.5</v>
      </c>
      <c r="N6" s="243" t="s">
        <v>274</v>
      </c>
    </row>
    <row r="7" spans="1:14" ht="15">
      <c r="A7" s="190">
        <v>1</v>
      </c>
      <c r="B7" s="191" t="s">
        <v>259</v>
      </c>
      <c r="C7" s="192">
        <f>SUM(C8:C13)</f>
        <v>104613800</v>
      </c>
      <c r="D7" s="185"/>
      <c r="E7" s="193">
        <f t="shared" ref="E7:M7" si="0">SUM(E8:E13)</f>
        <v>2092276</v>
      </c>
      <c r="F7" s="194">
        <f>SUM(F8:F13)</f>
        <v>0</v>
      </c>
      <c r="G7" s="194">
        <f t="shared" si="0"/>
        <v>2092276</v>
      </c>
      <c r="H7" s="194">
        <f t="shared" si="0"/>
        <v>0</v>
      </c>
      <c r="I7" s="194">
        <f t="shared" si="0"/>
        <v>0</v>
      </c>
      <c r="J7" s="194">
        <f t="shared" si="0"/>
        <v>0</v>
      </c>
      <c r="K7" s="194">
        <f t="shared" si="0"/>
        <v>0</v>
      </c>
      <c r="L7" s="194">
        <f t="shared" si="0"/>
        <v>0</v>
      </c>
      <c r="M7" s="194">
        <f t="shared" si="0"/>
        <v>0</v>
      </c>
      <c r="N7" s="195">
        <f>SUM(N8:N13)</f>
        <v>418455.2</v>
      </c>
    </row>
    <row r="8" spans="1:14" ht="15">
      <c r="A8" s="190">
        <v>1.1000000000000001</v>
      </c>
      <c r="B8" s="196" t="s">
        <v>257</v>
      </c>
      <c r="C8" s="639">
        <v>104613800</v>
      </c>
      <c r="D8" s="640">
        <v>0.02</v>
      </c>
      <c r="E8" s="641">
        <v>2092276</v>
      </c>
      <c r="F8" s="639"/>
      <c r="G8" s="639">
        <v>2092276</v>
      </c>
      <c r="H8" s="639">
        <v>0</v>
      </c>
      <c r="I8" s="639">
        <v>0</v>
      </c>
      <c r="J8" s="639">
        <v>0</v>
      </c>
      <c r="K8" s="639">
        <v>0</v>
      </c>
      <c r="L8" s="639">
        <v>0</v>
      </c>
      <c r="M8" s="639">
        <v>0</v>
      </c>
      <c r="N8" s="195">
        <f>SUMPRODUCT($F$6:$M$6,F8:M8)</f>
        <v>418455.2</v>
      </c>
    </row>
    <row r="9" spans="1:14" ht="15">
      <c r="A9" s="190">
        <v>1.2</v>
      </c>
      <c r="B9" s="196" t="s">
        <v>256</v>
      </c>
      <c r="C9" s="639">
        <v>0</v>
      </c>
      <c r="D9" s="640">
        <v>0.05</v>
      </c>
      <c r="E9" s="641">
        <v>0</v>
      </c>
      <c r="F9" s="639"/>
      <c r="G9" s="639"/>
      <c r="H9" s="639"/>
      <c r="I9" s="639"/>
      <c r="J9" s="639"/>
      <c r="K9" s="639"/>
      <c r="L9" s="639"/>
      <c r="M9" s="639"/>
      <c r="N9" s="195">
        <f t="shared" ref="N9:N12" si="1">SUMPRODUCT($F$6:$M$6,F9:M9)</f>
        <v>0</v>
      </c>
    </row>
    <row r="10" spans="1:14" ht="15">
      <c r="A10" s="190">
        <v>1.3</v>
      </c>
      <c r="B10" s="196" t="s">
        <v>255</v>
      </c>
      <c r="C10" s="639">
        <v>0</v>
      </c>
      <c r="D10" s="640">
        <v>0.08</v>
      </c>
      <c r="E10" s="641">
        <v>0</v>
      </c>
      <c r="F10" s="639"/>
      <c r="G10" s="639"/>
      <c r="H10" s="639"/>
      <c r="I10" s="639"/>
      <c r="J10" s="639"/>
      <c r="K10" s="639"/>
      <c r="L10" s="639"/>
      <c r="M10" s="639"/>
      <c r="N10" s="195">
        <f>SUMPRODUCT($F$6:$M$6,F10:M10)</f>
        <v>0</v>
      </c>
    </row>
    <row r="11" spans="1:14" ht="15">
      <c r="A11" s="190">
        <v>1.4</v>
      </c>
      <c r="B11" s="196" t="s">
        <v>254</v>
      </c>
      <c r="C11" s="639">
        <v>0</v>
      </c>
      <c r="D11" s="640">
        <v>0.11</v>
      </c>
      <c r="E11" s="641">
        <v>0</v>
      </c>
      <c r="F11" s="639"/>
      <c r="G11" s="639"/>
      <c r="H11" s="639"/>
      <c r="I11" s="639"/>
      <c r="J11" s="639"/>
      <c r="K11" s="639"/>
      <c r="L11" s="639"/>
      <c r="M11" s="639"/>
      <c r="N11" s="195">
        <f t="shared" si="1"/>
        <v>0</v>
      </c>
    </row>
    <row r="12" spans="1:14" ht="15">
      <c r="A12" s="190">
        <v>1.5</v>
      </c>
      <c r="B12" s="196" t="s">
        <v>253</v>
      </c>
      <c r="C12" s="639">
        <v>0</v>
      </c>
      <c r="D12" s="640">
        <v>0.14000000000000001</v>
      </c>
      <c r="E12" s="641">
        <v>0</v>
      </c>
      <c r="F12" s="639"/>
      <c r="G12" s="639"/>
      <c r="H12" s="639"/>
      <c r="I12" s="639"/>
      <c r="J12" s="639"/>
      <c r="K12" s="639"/>
      <c r="L12" s="639"/>
      <c r="M12" s="639"/>
      <c r="N12" s="195">
        <f t="shared" si="1"/>
        <v>0</v>
      </c>
    </row>
    <row r="13" spans="1:14" ht="15">
      <c r="A13" s="190">
        <v>1.6</v>
      </c>
      <c r="B13" s="197" t="s">
        <v>252</v>
      </c>
      <c r="C13" s="639">
        <v>0</v>
      </c>
      <c r="D13" s="642"/>
      <c r="E13" s="639"/>
      <c r="F13" s="639"/>
      <c r="G13" s="639"/>
      <c r="H13" s="639"/>
      <c r="I13" s="639"/>
      <c r="J13" s="639"/>
      <c r="K13" s="639"/>
      <c r="L13" s="639"/>
      <c r="M13" s="639"/>
      <c r="N13" s="195">
        <f>SUMPRODUCT($F$6:$M$6,F13:M13)</f>
        <v>0</v>
      </c>
    </row>
    <row r="14" spans="1:14" ht="15.75">
      <c r="A14" s="190">
        <v>2</v>
      </c>
      <c r="B14" s="198" t="s">
        <v>258</v>
      </c>
      <c r="C14" s="643">
        <v>0</v>
      </c>
      <c r="D14" s="644"/>
      <c r="E14" s="641">
        <v>0</v>
      </c>
      <c r="F14" s="639">
        <v>0</v>
      </c>
      <c r="G14" s="639">
        <v>0</v>
      </c>
      <c r="H14" s="639">
        <v>0</v>
      </c>
      <c r="I14" s="639">
        <v>0</v>
      </c>
      <c r="J14" s="639">
        <v>0</v>
      </c>
      <c r="K14" s="639">
        <v>0</v>
      </c>
      <c r="L14" s="639">
        <v>0</v>
      </c>
      <c r="M14" s="639">
        <v>0</v>
      </c>
      <c r="N14" s="195">
        <f>SUM(N15:N20)</f>
        <v>0</v>
      </c>
    </row>
    <row r="15" spans="1:14" ht="15">
      <c r="A15" s="190">
        <v>2.1</v>
      </c>
      <c r="B15" s="197" t="s">
        <v>257</v>
      </c>
      <c r="C15" s="639"/>
      <c r="D15" s="640">
        <v>5.0000000000000001E-3</v>
      </c>
      <c r="E15" s="641">
        <v>0</v>
      </c>
      <c r="F15" s="639"/>
      <c r="G15" s="639"/>
      <c r="H15" s="639"/>
      <c r="I15" s="639"/>
      <c r="J15" s="639"/>
      <c r="K15" s="639"/>
      <c r="L15" s="639"/>
      <c r="M15" s="639"/>
      <c r="N15" s="195">
        <f>SUMPRODUCT($F$6:$M$6,F15:M15)</f>
        <v>0</v>
      </c>
    </row>
    <row r="16" spans="1:14" ht="15">
      <c r="A16" s="190">
        <v>2.2000000000000002</v>
      </c>
      <c r="B16" s="197" t="s">
        <v>256</v>
      </c>
      <c r="C16" s="639"/>
      <c r="D16" s="640">
        <v>0.01</v>
      </c>
      <c r="E16" s="641">
        <v>0</v>
      </c>
      <c r="F16" s="639"/>
      <c r="G16" s="639"/>
      <c r="H16" s="639"/>
      <c r="I16" s="639"/>
      <c r="J16" s="639"/>
      <c r="K16" s="639"/>
      <c r="L16" s="639"/>
      <c r="M16" s="639"/>
      <c r="N16" s="195">
        <f t="shared" ref="N16:N20" si="2">SUMPRODUCT($F$6:$M$6,F16:M16)</f>
        <v>0</v>
      </c>
    </row>
    <row r="17" spans="1:14" ht="15">
      <c r="A17" s="190">
        <v>2.2999999999999998</v>
      </c>
      <c r="B17" s="197" t="s">
        <v>255</v>
      </c>
      <c r="C17" s="639"/>
      <c r="D17" s="640">
        <v>0.02</v>
      </c>
      <c r="E17" s="641">
        <v>0</v>
      </c>
      <c r="F17" s="639"/>
      <c r="G17" s="639"/>
      <c r="H17" s="639"/>
      <c r="I17" s="639"/>
      <c r="J17" s="639"/>
      <c r="K17" s="639"/>
      <c r="L17" s="639"/>
      <c r="M17" s="639"/>
      <c r="N17" s="195">
        <f t="shared" si="2"/>
        <v>0</v>
      </c>
    </row>
    <row r="18" spans="1:14" ht="15">
      <c r="A18" s="190">
        <v>2.4</v>
      </c>
      <c r="B18" s="197" t="s">
        <v>254</v>
      </c>
      <c r="C18" s="639"/>
      <c r="D18" s="640">
        <v>0.03</v>
      </c>
      <c r="E18" s="641">
        <v>0</v>
      </c>
      <c r="F18" s="639"/>
      <c r="G18" s="639"/>
      <c r="H18" s="639"/>
      <c r="I18" s="639"/>
      <c r="J18" s="639"/>
      <c r="K18" s="639"/>
      <c r="L18" s="639"/>
      <c r="M18" s="639"/>
      <c r="N18" s="195">
        <f t="shared" si="2"/>
        <v>0</v>
      </c>
    </row>
    <row r="19" spans="1:14" ht="15">
      <c r="A19" s="190">
        <v>2.5</v>
      </c>
      <c r="B19" s="197" t="s">
        <v>253</v>
      </c>
      <c r="C19" s="639"/>
      <c r="D19" s="640">
        <v>0.04</v>
      </c>
      <c r="E19" s="641">
        <v>0</v>
      </c>
      <c r="F19" s="639"/>
      <c r="G19" s="639"/>
      <c r="H19" s="639"/>
      <c r="I19" s="639"/>
      <c r="J19" s="639"/>
      <c r="K19" s="639"/>
      <c r="L19" s="639"/>
      <c r="M19" s="639"/>
      <c r="N19" s="195">
        <f t="shared" si="2"/>
        <v>0</v>
      </c>
    </row>
    <row r="20" spans="1:14" ht="15">
      <c r="A20" s="190">
        <v>2.6</v>
      </c>
      <c r="B20" s="197" t="s">
        <v>252</v>
      </c>
      <c r="C20" s="639"/>
      <c r="D20" s="642"/>
      <c r="E20" s="645"/>
      <c r="F20" s="639"/>
      <c r="G20" s="639"/>
      <c r="H20" s="639"/>
      <c r="I20" s="639"/>
      <c r="J20" s="639"/>
      <c r="K20" s="639"/>
      <c r="L20" s="639"/>
      <c r="M20" s="639"/>
      <c r="N20" s="195">
        <f t="shared" si="2"/>
        <v>0</v>
      </c>
    </row>
    <row r="21" spans="1:14" ht="16.5" thickBot="1">
      <c r="A21" s="199"/>
      <c r="B21" s="200" t="s">
        <v>107</v>
      </c>
      <c r="C21" s="646">
        <v>104613800</v>
      </c>
      <c r="D21" s="647"/>
      <c r="E21" s="648">
        <v>2092276</v>
      </c>
      <c r="F21" s="649">
        <v>0</v>
      </c>
      <c r="G21" s="649">
        <v>2092276</v>
      </c>
      <c r="H21" s="649">
        <v>0</v>
      </c>
      <c r="I21" s="649">
        <v>0</v>
      </c>
      <c r="J21" s="649">
        <v>0</v>
      </c>
      <c r="K21" s="649">
        <v>0</v>
      </c>
      <c r="L21" s="649">
        <v>0</v>
      </c>
      <c r="M21" s="649">
        <v>0</v>
      </c>
      <c r="N21" s="201">
        <f>N14+N7</f>
        <v>418455.2</v>
      </c>
    </row>
    <row r="22" spans="1:14">
      <c r="E22" s="202"/>
      <c r="F22" s="202"/>
      <c r="G22" s="202"/>
      <c r="H22" s="202"/>
      <c r="I22" s="202"/>
      <c r="J22" s="202"/>
      <c r="K22" s="202"/>
      <c r="L22" s="202"/>
      <c r="M22" s="202"/>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7" zoomScale="90" zoomScaleNormal="90" workbookViewId="0">
      <selection activeCell="C38" sqref="C38"/>
    </sheetView>
  </sheetViews>
  <sheetFormatPr defaultRowHeight="15"/>
  <cols>
    <col min="1" max="1" width="11.42578125" customWidth="1"/>
    <col min="2" max="2" width="76.85546875" style="368" customWidth="1"/>
    <col min="3" max="3" width="22.85546875" customWidth="1"/>
  </cols>
  <sheetData>
    <row r="1" spans="1:3">
      <c r="A1" s="2" t="s">
        <v>30</v>
      </c>
      <c r="B1" s="3" t="str">
        <f>'Info '!C2</f>
        <v>JSC ProCredit Bank</v>
      </c>
    </row>
    <row r="2" spans="1:3">
      <c r="A2" s="2" t="s">
        <v>31</v>
      </c>
      <c r="B2" s="443">
        <f>'4. Off-Balance'!B2</f>
        <v>44469</v>
      </c>
    </row>
    <row r="3" spans="1:3">
      <c r="A3" s="4"/>
      <c r="B3"/>
    </row>
    <row r="4" spans="1:3">
      <c r="A4" s="4" t="s">
        <v>430</v>
      </c>
      <c r="B4" t="s">
        <v>431</v>
      </c>
    </row>
    <row r="5" spans="1:3">
      <c r="A5" s="369" t="s">
        <v>432</v>
      </c>
      <c r="B5" s="370"/>
      <c r="C5" s="371"/>
    </row>
    <row r="6" spans="1:3" ht="24">
      <c r="A6" s="372">
        <v>1</v>
      </c>
      <c r="B6" s="373" t="s">
        <v>482</v>
      </c>
      <c r="C6" s="374">
        <v>1890789338.1374002</v>
      </c>
    </row>
    <row r="7" spans="1:3">
      <c r="A7" s="372">
        <v>2</v>
      </c>
      <c r="B7" s="373" t="s">
        <v>433</v>
      </c>
      <c r="C7" s="374">
        <v>-7518825.0800000001</v>
      </c>
    </row>
    <row r="8" spans="1:3" ht="24">
      <c r="A8" s="375">
        <v>3</v>
      </c>
      <c r="B8" s="376" t="s">
        <v>434</v>
      </c>
      <c r="C8" s="374">
        <v>1883270513.0574002</v>
      </c>
    </row>
    <row r="9" spans="1:3">
      <c r="A9" s="369" t="s">
        <v>435</v>
      </c>
      <c r="B9" s="370"/>
      <c r="C9" s="377"/>
    </row>
    <row r="10" spans="1:3" ht="24">
      <c r="A10" s="378">
        <v>4</v>
      </c>
      <c r="B10" s="379" t="s">
        <v>436</v>
      </c>
      <c r="C10" s="374"/>
    </row>
    <row r="11" spans="1:3">
      <c r="A11" s="378">
        <v>5</v>
      </c>
      <c r="B11" s="380" t="s">
        <v>437</v>
      </c>
      <c r="C11" s="374"/>
    </row>
    <row r="12" spans="1:3">
      <c r="A12" s="378" t="s">
        <v>438</v>
      </c>
      <c r="B12" s="380" t="s">
        <v>439</v>
      </c>
      <c r="C12" s="374">
        <v>2092276</v>
      </c>
    </row>
    <row r="13" spans="1:3" ht="24">
      <c r="A13" s="381">
        <v>6</v>
      </c>
      <c r="B13" s="379" t="s">
        <v>440</v>
      </c>
      <c r="C13" s="374"/>
    </row>
    <row r="14" spans="1:3">
      <c r="A14" s="381">
        <v>7</v>
      </c>
      <c r="B14" s="382" t="s">
        <v>441</v>
      </c>
      <c r="C14" s="374"/>
    </row>
    <row r="15" spans="1:3">
      <c r="A15" s="383">
        <v>8</v>
      </c>
      <c r="B15" s="384" t="s">
        <v>442</v>
      </c>
      <c r="C15" s="374"/>
    </row>
    <row r="16" spans="1:3">
      <c r="A16" s="381">
        <v>9</v>
      </c>
      <c r="B16" s="382" t="s">
        <v>443</v>
      </c>
      <c r="C16" s="374"/>
    </row>
    <row r="17" spans="1:3">
      <c r="A17" s="381">
        <v>10</v>
      </c>
      <c r="B17" s="382" t="s">
        <v>444</v>
      </c>
      <c r="C17" s="374"/>
    </row>
    <row r="18" spans="1:3">
      <c r="A18" s="385">
        <v>11</v>
      </c>
      <c r="B18" s="386" t="s">
        <v>445</v>
      </c>
      <c r="C18" s="387">
        <v>2092276</v>
      </c>
    </row>
    <row r="19" spans="1:3">
      <c r="A19" s="388" t="s">
        <v>446</v>
      </c>
      <c r="B19" s="389"/>
      <c r="C19" s="390"/>
    </row>
    <row r="20" spans="1:3" ht="24">
      <c r="A20" s="391">
        <v>12</v>
      </c>
      <c r="B20" s="379" t="s">
        <v>447</v>
      </c>
      <c r="C20" s="374"/>
    </row>
    <row r="21" spans="1:3">
      <c r="A21" s="391">
        <v>13</v>
      </c>
      <c r="B21" s="379" t="s">
        <v>448</v>
      </c>
      <c r="C21" s="374"/>
    </row>
    <row r="22" spans="1:3">
      <c r="A22" s="391">
        <v>14</v>
      </c>
      <c r="B22" s="379" t="s">
        <v>449</v>
      </c>
      <c r="C22" s="374"/>
    </row>
    <row r="23" spans="1:3" ht="24">
      <c r="A23" s="391" t="s">
        <v>450</v>
      </c>
      <c r="B23" s="379" t="s">
        <v>451</v>
      </c>
      <c r="C23" s="374"/>
    </row>
    <row r="24" spans="1:3">
      <c r="A24" s="391">
        <v>15</v>
      </c>
      <c r="B24" s="379" t="s">
        <v>452</v>
      </c>
      <c r="C24" s="374"/>
    </row>
    <row r="25" spans="1:3">
      <c r="A25" s="391" t="s">
        <v>453</v>
      </c>
      <c r="B25" s="379" t="s">
        <v>454</v>
      </c>
      <c r="C25" s="374"/>
    </row>
    <row r="26" spans="1:3">
      <c r="A26" s="392">
        <v>16</v>
      </c>
      <c r="B26" s="393" t="s">
        <v>455</v>
      </c>
      <c r="C26" s="387">
        <v>0</v>
      </c>
    </row>
    <row r="27" spans="1:3">
      <c r="A27" s="369" t="s">
        <v>456</v>
      </c>
      <c r="B27" s="370"/>
      <c r="C27" s="377"/>
    </row>
    <row r="28" spans="1:3">
      <c r="A28" s="394">
        <v>17</v>
      </c>
      <c r="B28" s="380" t="s">
        <v>457</v>
      </c>
      <c r="C28" s="374"/>
    </row>
    <row r="29" spans="1:3">
      <c r="A29" s="394">
        <v>18</v>
      </c>
      <c r="B29" s="380" t="s">
        <v>458</v>
      </c>
      <c r="C29" s="374"/>
    </row>
    <row r="30" spans="1:3">
      <c r="A30" s="392">
        <v>19</v>
      </c>
      <c r="B30" s="393" t="s">
        <v>459</v>
      </c>
      <c r="C30" s="387">
        <v>0</v>
      </c>
    </row>
    <row r="31" spans="1:3">
      <c r="A31" s="369" t="s">
        <v>460</v>
      </c>
      <c r="B31" s="370"/>
      <c r="C31" s="377"/>
    </row>
    <row r="32" spans="1:3" ht="24">
      <c r="A32" s="394" t="s">
        <v>461</v>
      </c>
      <c r="B32" s="379" t="s">
        <v>462</v>
      </c>
      <c r="C32" s="395"/>
    </row>
    <row r="33" spans="1:3">
      <c r="A33" s="394" t="s">
        <v>463</v>
      </c>
      <c r="B33" s="380" t="s">
        <v>464</v>
      </c>
      <c r="C33" s="395"/>
    </row>
    <row r="34" spans="1:3">
      <c r="A34" s="369" t="s">
        <v>465</v>
      </c>
      <c r="B34" s="370"/>
      <c r="C34" s="377"/>
    </row>
    <row r="35" spans="1:3">
      <c r="A35" s="396">
        <v>20</v>
      </c>
      <c r="B35" s="397" t="s">
        <v>466</v>
      </c>
      <c r="C35" s="387">
        <v>243801770.24679998</v>
      </c>
    </row>
    <row r="36" spans="1:3">
      <c r="A36" s="392">
        <v>21</v>
      </c>
      <c r="B36" s="393" t="s">
        <v>467</v>
      </c>
      <c r="C36" s="387">
        <v>1885362789.0574002</v>
      </c>
    </row>
    <row r="37" spans="1:3">
      <c r="A37" s="369" t="s">
        <v>468</v>
      </c>
      <c r="B37" s="370"/>
      <c r="C37" s="377"/>
    </row>
    <row r="38" spans="1:3">
      <c r="A38" s="392">
        <v>22</v>
      </c>
      <c r="B38" s="393" t="s">
        <v>468</v>
      </c>
      <c r="C38" s="650">
        <v>0.12931292145035403</v>
      </c>
    </row>
    <row r="39" spans="1:3">
      <c r="A39" s="369" t="s">
        <v>469</v>
      </c>
      <c r="B39" s="370"/>
      <c r="C39" s="377"/>
    </row>
    <row r="40" spans="1:3">
      <c r="A40" s="398" t="s">
        <v>470</v>
      </c>
      <c r="B40" s="379" t="s">
        <v>471</v>
      </c>
      <c r="C40" s="395"/>
    </row>
    <row r="41" spans="1:3" ht="24">
      <c r="A41" s="399" t="s">
        <v>472</v>
      </c>
      <c r="B41" s="373" t="s">
        <v>473</v>
      </c>
      <c r="C41" s="395"/>
    </row>
    <row r="43" spans="1:3">
      <c r="B43" s="368" t="s">
        <v>483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C8" sqref="C8:G39"/>
    </sheetView>
  </sheetViews>
  <sheetFormatPr defaultRowHeight="15"/>
  <cols>
    <col min="1" max="1" width="8.7109375" style="281"/>
    <col min="2" max="2" width="82.5703125" style="451" customWidth="1"/>
    <col min="3" max="7" width="17.5703125" style="281" customWidth="1"/>
  </cols>
  <sheetData>
    <row r="1" spans="1:7">
      <c r="A1" s="281" t="s">
        <v>30</v>
      </c>
      <c r="B1" s="3" t="str">
        <f>'Info '!C2</f>
        <v>JSC ProCredit Bank</v>
      </c>
    </row>
    <row r="2" spans="1:7">
      <c r="A2" s="281" t="s">
        <v>31</v>
      </c>
      <c r="B2" s="443">
        <f>'4. Off-Balance'!B2</f>
        <v>44469</v>
      </c>
    </row>
    <row r="4" spans="1:7" ht="15.75" thickBot="1">
      <c r="A4" s="281" t="s">
        <v>533</v>
      </c>
      <c r="B4" s="452" t="s">
        <v>494</v>
      </c>
    </row>
    <row r="5" spans="1:7">
      <c r="A5" s="453"/>
      <c r="B5" s="454"/>
      <c r="C5" s="726" t="s">
        <v>495</v>
      </c>
      <c r="D5" s="726"/>
      <c r="E5" s="726"/>
      <c r="F5" s="726"/>
      <c r="G5" s="727" t="s">
        <v>496</v>
      </c>
    </row>
    <row r="6" spans="1:7">
      <c r="A6" s="455"/>
      <c r="B6" s="456"/>
      <c r="C6" s="457" t="s">
        <v>497</v>
      </c>
      <c r="D6" s="458" t="s">
        <v>498</v>
      </c>
      <c r="E6" s="458" t="s">
        <v>499</v>
      </c>
      <c r="F6" s="458" t="s">
        <v>500</v>
      </c>
      <c r="G6" s="728"/>
    </row>
    <row r="7" spans="1:7">
      <c r="A7" s="459"/>
      <c r="B7" s="460" t="s">
        <v>501</v>
      </c>
      <c r="C7" s="461"/>
      <c r="D7" s="461"/>
      <c r="E7" s="461"/>
      <c r="F7" s="461"/>
      <c r="G7" s="462"/>
    </row>
    <row r="8" spans="1:7">
      <c r="A8" s="463">
        <v>1</v>
      </c>
      <c r="B8" s="464" t="s">
        <v>502</v>
      </c>
      <c r="C8" s="465">
        <v>243801770.24680001</v>
      </c>
      <c r="D8" s="465">
        <v>0</v>
      </c>
      <c r="E8" s="465">
        <v>0</v>
      </c>
      <c r="F8" s="465">
        <v>600972349.2148</v>
      </c>
      <c r="G8" s="466">
        <v>844774119.46160007</v>
      </c>
    </row>
    <row r="9" spans="1:7">
      <c r="A9" s="463">
        <v>2</v>
      </c>
      <c r="B9" s="467" t="s">
        <v>503</v>
      </c>
      <c r="C9" s="465">
        <v>243801770.24680001</v>
      </c>
      <c r="D9" s="465">
        <v>0</v>
      </c>
      <c r="E9" s="465">
        <v>0</v>
      </c>
      <c r="F9" s="465">
        <v>36941300</v>
      </c>
      <c r="G9" s="466">
        <v>280743070.24680001</v>
      </c>
    </row>
    <row r="10" spans="1:7">
      <c r="A10" s="463">
        <v>3</v>
      </c>
      <c r="B10" s="467" t="s">
        <v>504</v>
      </c>
      <c r="C10" s="468"/>
      <c r="D10" s="468"/>
      <c r="E10" s="468"/>
      <c r="F10" s="465">
        <v>564031049.2148</v>
      </c>
      <c r="G10" s="466">
        <v>564031049.2148</v>
      </c>
    </row>
    <row r="11" spans="1:7" ht="14.45" customHeight="1">
      <c r="A11" s="463">
        <v>4</v>
      </c>
      <c r="B11" s="464" t="s">
        <v>505</v>
      </c>
      <c r="C11" s="465">
        <v>259245855.30220002</v>
      </c>
      <c r="D11" s="465">
        <v>74241938.853025019</v>
      </c>
      <c r="E11" s="465">
        <v>66500538.953125</v>
      </c>
      <c r="F11" s="465">
        <v>26903946.6415</v>
      </c>
      <c r="G11" s="466">
        <v>387346951.09379745</v>
      </c>
    </row>
    <row r="12" spans="1:7">
      <c r="A12" s="463">
        <v>5</v>
      </c>
      <c r="B12" s="467" t="s">
        <v>506</v>
      </c>
      <c r="C12" s="465">
        <v>234854112.41060001</v>
      </c>
      <c r="D12" s="469">
        <v>70768509.786525011</v>
      </c>
      <c r="E12" s="465">
        <v>56807865.552725002</v>
      </c>
      <c r="F12" s="465">
        <v>24015759.403200001</v>
      </c>
      <c r="G12" s="466">
        <v>367123934.79539746</v>
      </c>
    </row>
    <row r="13" spans="1:7">
      <c r="A13" s="463">
        <v>6</v>
      </c>
      <c r="B13" s="467" t="s">
        <v>507</v>
      </c>
      <c r="C13" s="465">
        <v>24391742.891599998</v>
      </c>
      <c r="D13" s="469">
        <v>3473429.0665000007</v>
      </c>
      <c r="E13" s="465">
        <v>9692673.4004000016</v>
      </c>
      <c r="F13" s="465">
        <v>2888187.2382999999</v>
      </c>
      <c r="G13" s="466">
        <v>20223016.2984</v>
      </c>
    </row>
    <row r="14" spans="1:7">
      <c r="A14" s="463">
        <v>7</v>
      </c>
      <c r="B14" s="464" t="s">
        <v>508</v>
      </c>
      <c r="C14" s="465">
        <v>414288605.06930006</v>
      </c>
      <c r="D14" s="465">
        <v>57838440.938600004</v>
      </c>
      <c r="E14" s="465">
        <v>65906076.854200006</v>
      </c>
      <c r="F14" s="465">
        <v>1272899.4099999999</v>
      </c>
      <c r="G14" s="466">
        <v>255593165.81090003</v>
      </c>
    </row>
    <row r="15" spans="1:7" ht="39">
      <c r="A15" s="463">
        <v>8</v>
      </c>
      <c r="B15" s="467" t="s">
        <v>509</v>
      </c>
      <c r="C15" s="465">
        <v>386168914.41900003</v>
      </c>
      <c r="D15" s="469">
        <v>57838440.938600004</v>
      </c>
      <c r="E15" s="465">
        <v>54856636.902800009</v>
      </c>
      <c r="F15" s="465">
        <v>1272899.4099999999</v>
      </c>
      <c r="G15" s="466">
        <v>250068445.83520004</v>
      </c>
    </row>
    <row r="16" spans="1:7" ht="26.25">
      <c r="A16" s="463">
        <v>9</v>
      </c>
      <c r="B16" s="467" t="s">
        <v>510</v>
      </c>
      <c r="C16" s="465">
        <v>28119690.6503</v>
      </c>
      <c r="D16" s="469">
        <v>0</v>
      </c>
      <c r="E16" s="465">
        <v>11049439.951400001</v>
      </c>
      <c r="F16" s="465">
        <v>0</v>
      </c>
      <c r="G16" s="466">
        <v>5524719.9757000003</v>
      </c>
    </row>
    <row r="17" spans="1:7">
      <c r="A17" s="463">
        <v>10</v>
      </c>
      <c r="B17" s="464" t="s">
        <v>511</v>
      </c>
      <c r="C17" s="465"/>
      <c r="D17" s="469"/>
      <c r="E17" s="465"/>
      <c r="F17" s="465"/>
      <c r="G17" s="466"/>
    </row>
    <row r="18" spans="1:7">
      <c r="A18" s="463">
        <v>11</v>
      </c>
      <c r="B18" s="464" t="s">
        <v>512</v>
      </c>
      <c r="C18" s="465">
        <v>16437474.210997067</v>
      </c>
      <c r="D18" s="469">
        <v>147193660.37989998</v>
      </c>
      <c r="E18" s="465">
        <v>2197943.5</v>
      </c>
      <c r="F18" s="465">
        <v>3880065.1399999997</v>
      </c>
      <c r="G18" s="466">
        <v>0</v>
      </c>
    </row>
    <row r="19" spans="1:7">
      <c r="A19" s="463">
        <v>12</v>
      </c>
      <c r="B19" s="467" t="s">
        <v>513</v>
      </c>
      <c r="C19" s="468"/>
      <c r="D19" s="469">
        <v>102437245.27989998</v>
      </c>
      <c r="E19" s="465">
        <v>0</v>
      </c>
      <c r="F19" s="465">
        <v>0</v>
      </c>
      <c r="G19" s="466">
        <v>0</v>
      </c>
    </row>
    <row r="20" spans="1:7">
      <c r="A20" s="463">
        <v>13</v>
      </c>
      <c r="B20" s="467" t="s">
        <v>514</v>
      </c>
      <c r="C20" s="465">
        <v>16437474.210997067</v>
      </c>
      <c r="D20" s="465">
        <v>44756415.099999994</v>
      </c>
      <c r="E20" s="465">
        <v>2197943.5</v>
      </c>
      <c r="F20" s="465">
        <v>3880065.1399999997</v>
      </c>
      <c r="G20" s="466">
        <v>0</v>
      </c>
    </row>
    <row r="21" spans="1:7">
      <c r="A21" s="470">
        <v>14</v>
      </c>
      <c r="B21" s="471" t="s">
        <v>515</v>
      </c>
      <c r="C21" s="468"/>
      <c r="D21" s="468"/>
      <c r="E21" s="468"/>
      <c r="F21" s="468"/>
      <c r="G21" s="472">
        <v>1487714236.3662975</v>
      </c>
    </row>
    <row r="22" spans="1:7">
      <c r="A22" s="473"/>
      <c r="B22" s="474" t="s">
        <v>516</v>
      </c>
      <c r="C22" s="475"/>
      <c r="D22" s="476"/>
      <c r="E22" s="475"/>
      <c r="F22" s="475"/>
      <c r="G22" s="477"/>
    </row>
    <row r="23" spans="1:7">
      <c r="A23" s="463">
        <v>15</v>
      </c>
      <c r="B23" s="464" t="s">
        <v>517</v>
      </c>
      <c r="C23" s="478">
        <v>455006075.79519999</v>
      </c>
      <c r="D23" s="479">
        <v>0</v>
      </c>
      <c r="E23" s="478"/>
      <c r="F23" s="478"/>
      <c r="G23" s="466">
        <v>8557708.9082600009</v>
      </c>
    </row>
    <row r="24" spans="1:7">
      <c r="A24" s="463">
        <v>16</v>
      </c>
      <c r="B24" s="464" t="s">
        <v>518</v>
      </c>
      <c r="C24" s="465">
        <v>11859.966399999999</v>
      </c>
      <c r="D24" s="469">
        <v>237159795.77020001</v>
      </c>
      <c r="E24" s="465">
        <v>244418930.2649</v>
      </c>
      <c r="F24" s="465">
        <v>722921575.92460001</v>
      </c>
      <c r="G24" s="466">
        <v>855037960.78086007</v>
      </c>
    </row>
    <row r="25" spans="1:7">
      <c r="A25" s="463">
        <v>17</v>
      </c>
      <c r="B25" s="467" t="s">
        <v>519</v>
      </c>
      <c r="C25" s="465"/>
      <c r="D25" s="469"/>
      <c r="E25" s="465"/>
      <c r="F25" s="465"/>
      <c r="G25" s="466"/>
    </row>
    <row r="26" spans="1:7" ht="26.25">
      <c r="A26" s="463">
        <v>18</v>
      </c>
      <c r="B26" s="467" t="s">
        <v>520</v>
      </c>
      <c r="C26" s="465">
        <v>11859.966399999999</v>
      </c>
      <c r="D26" s="469">
        <v>675773.62159999995</v>
      </c>
      <c r="E26" s="465">
        <v>1707327.237</v>
      </c>
      <c r="F26" s="465">
        <v>0</v>
      </c>
      <c r="G26" s="466">
        <v>956808.65669999993</v>
      </c>
    </row>
    <row r="27" spans="1:7">
      <c r="A27" s="463">
        <v>19</v>
      </c>
      <c r="B27" s="467" t="s">
        <v>521</v>
      </c>
      <c r="C27" s="465">
        <v>0</v>
      </c>
      <c r="D27" s="469">
        <v>235708878.6266</v>
      </c>
      <c r="E27" s="465">
        <v>242711603.02790001</v>
      </c>
      <c r="F27" s="465">
        <v>721803075.92460001</v>
      </c>
      <c r="G27" s="466">
        <v>852742855.36316001</v>
      </c>
    </row>
    <row r="28" spans="1:7">
      <c r="A28" s="463">
        <v>20</v>
      </c>
      <c r="B28" s="480" t="s">
        <v>522</v>
      </c>
      <c r="C28" s="465"/>
      <c r="D28" s="469"/>
      <c r="E28" s="465"/>
      <c r="F28" s="465"/>
      <c r="G28" s="466"/>
    </row>
    <row r="29" spans="1:7">
      <c r="A29" s="463">
        <v>21</v>
      </c>
      <c r="B29" s="467" t="s">
        <v>523</v>
      </c>
      <c r="C29" s="465"/>
      <c r="D29" s="469"/>
      <c r="E29" s="465"/>
      <c r="F29" s="465"/>
      <c r="G29" s="466"/>
    </row>
    <row r="30" spans="1:7">
      <c r="A30" s="463">
        <v>22</v>
      </c>
      <c r="B30" s="480" t="s">
        <v>522</v>
      </c>
      <c r="C30" s="465"/>
      <c r="D30" s="469"/>
      <c r="E30" s="465"/>
      <c r="F30" s="465"/>
      <c r="G30" s="466"/>
    </row>
    <row r="31" spans="1:7">
      <c r="A31" s="463">
        <v>23</v>
      </c>
      <c r="B31" s="467" t="s">
        <v>524</v>
      </c>
      <c r="C31" s="465">
        <v>0</v>
      </c>
      <c r="D31" s="469">
        <v>775143.52200000011</v>
      </c>
      <c r="E31" s="465">
        <v>0</v>
      </c>
      <c r="F31" s="465">
        <v>1118500</v>
      </c>
      <c r="G31" s="466">
        <v>1338296.7609999999</v>
      </c>
    </row>
    <row r="32" spans="1:7">
      <c r="A32" s="463">
        <v>24</v>
      </c>
      <c r="B32" s="464" t="s">
        <v>525</v>
      </c>
      <c r="C32" s="465"/>
      <c r="D32" s="469"/>
      <c r="E32" s="465"/>
      <c r="F32" s="465"/>
      <c r="G32" s="466"/>
    </row>
    <row r="33" spans="1:7">
      <c r="A33" s="463">
        <v>25</v>
      </c>
      <c r="B33" s="464" t="s">
        <v>526</v>
      </c>
      <c r="C33" s="465">
        <v>51524518.865100004</v>
      </c>
      <c r="D33" s="465">
        <v>145138571.00974399</v>
      </c>
      <c r="E33" s="465">
        <v>9601523.2478999998</v>
      </c>
      <c r="F33" s="465">
        <v>101543899.50995648</v>
      </c>
      <c r="G33" s="466">
        <v>282745365.50387847</v>
      </c>
    </row>
    <row r="34" spans="1:7">
      <c r="A34" s="463">
        <v>26</v>
      </c>
      <c r="B34" s="467" t="s">
        <v>527</v>
      </c>
      <c r="C34" s="468"/>
      <c r="D34" s="469">
        <v>104613800</v>
      </c>
      <c r="E34" s="465">
        <v>0</v>
      </c>
      <c r="F34" s="465">
        <v>0</v>
      </c>
      <c r="G34" s="466">
        <v>104613800</v>
      </c>
    </row>
    <row r="35" spans="1:7">
      <c r="A35" s="463">
        <v>27</v>
      </c>
      <c r="B35" s="467" t="s">
        <v>528</v>
      </c>
      <c r="C35" s="465">
        <v>51524518.865100004</v>
      </c>
      <c r="D35" s="469">
        <v>40524771.009744003</v>
      </c>
      <c r="E35" s="465">
        <v>9601523.2478999998</v>
      </c>
      <c r="F35" s="465">
        <v>101543899.50995648</v>
      </c>
      <c r="G35" s="466">
        <v>178131565.50387847</v>
      </c>
    </row>
    <row r="36" spans="1:7">
      <c r="A36" s="463">
        <v>28</v>
      </c>
      <c r="B36" s="464" t="s">
        <v>529</v>
      </c>
      <c r="C36" s="465">
        <v>95274737.511000007</v>
      </c>
      <c r="D36" s="469">
        <v>10082470.273600001</v>
      </c>
      <c r="E36" s="465">
        <v>37545546.836400002</v>
      </c>
      <c r="F36" s="465">
        <v>18288003.6855</v>
      </c>
      <c r="G36" s="466">
        <v>12269739.139375001</v>
      </c>
    </row>
    <row r="37" spans="1:7">
      <c r="A37" s="470">
        <v>29</v>
      </c>
      <c r="B37" s="471" t="s">
        <v>530</v>
      </c>
      <c r="C37" s="468"/>
      <c r="D37" s="468"/>
      <c r="E37" s="468"/>
      <c r="F37" s="468"/>
      <c r="G37" s="472">
        <v>1158610774.3323734</v>
      </c>
    </row>
    <row r="38" spans="1:7">
      <c r="A38" s="459"/>
      <c r="B38" s="481"/>
      <c r="C38" s="482"/>
      <c r="D38" s="482"/>
      <c r="E38" s="482"/>
      <c r="F38" s="482"/>
      <c r="G38" s="483"/>
    </row>
    <row r="39" spans="1:7" ht="15.75" thickBot="1">
      <c r="A39" s="484">
        <v>30</v>
      </c>
      <c r="B39" s="485" t="s">
        <v>531</v>
      </c>
      <c r="C39" s="327"/>
      <c r="D39" s="328"/>
      <c r="E39" s="328"/>
      <c r="F39" s="329"/>
      <c r="G39" s="486">
        <v>1.2840500617850403</v>
      </c>
    </row>
    <row r="42" spans="1:7" ht="39">
      <c r="B42" s="451" t="s">
        <v>532</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zoomScaleNormal="100" workbookViewId="0">
      <pane xSplit="1" ySplit="5" topLeftCell="B9" activePane="bottomRight" state="frozen"/>
      <selection activeCell="B9" sqref="B9"/>
      <selection pane="topRight" activeCell="B9" sqref="B9"/>
      <selection pane="bottomLeft" activeCell="B9" sqref="B9"/>
      <selection pane="bottomRight" activeCell="B27" sqref="B27"/>
    </sheetView>
  </sheetViews>
  <sheetFormatPr defaultColWidth="9.140625" defaultRowHeight="14.25"/>
  <cols>
    <col min="1" max="1" width="9.5703125" style="3" bestFit="1" customWidth="1"/>
    <col min="2" max="2" width="86" style="3" customWidth="1"/>
    <col min="3" max="3" width="13.42578125" style="3" bestFit="1" customWidth="1"/>
    <col min="4" max="7" width="13.42578125" style="4" bestFit="1" customWidth="1"/>
    <col min="8" max="13" width="6.7109375" style="5" customWidth="1"/>
    <col min="14" max="16384" width="9.140625" style="5"/>
  </cols>
  <sheetData>
    <row r="1" spans="1:8">
      <c r="A1" s="2" t="s">
        <v>30</v>
      </c>
      <c r="B1" s="3" t="str">
        <f>'Info '!C2</f>
        <v>JSC ProCredit Bank</v>
      </c>
    </row>
    <row r="2" spans="1:8">
      <c r="A2" s="2" t="s">
        <v>31</v>
      </c>
      <c r="B2" s="443">
        <v>44469</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41" t="str">
        <f>INT((MONTH($B$2))/3)&amp;"Q"&amp;"-"&amp;YEAR($B$2)</f>
        <v>3Q-2021</v>
      </c>
      <c r="D5" s="441" t="str">
        <f>IF(INT(MONTH($B$2))=3, "4"&amp;"Q"&amp;"-"&amp;YEAR($B$2)-1, IF(INT(MONTH($B$2))=6, "1"&amp;"Q"&amp;"-"&amp;YEAR($B$2), IF(INT(MONTH($B$2))=9, "2"&amp;"Q"&amp;"-"&amp;YEAR($B$2),IF(INT(MONTH($B$2))=12, "3"&amp;"Q"&amp;"-"&amp;YEAR($B$2), 0))))</f>
        <v>2Q-2021</v>
      </c>
      <c r="E5" s="441" t="str">
        <f>IF(INT(MONTH($B$2))=3, "3"&amp;"Q"&amp;"-"&amp;YEAR($B$2)-1, IF(INT(MONTH($B$2))=6, "4"&amp;"Q"&amp;"-"&amp;YEAR($B$2)-1, IF(INT(MONTH($B$2))=9, "1"&amp;"Q"&amp;"-"&amp;YEAR($B$2),IF(INT(MONTH($B$2))=12, "2"&amp;"Q"&amp;"-"&amp;YEAR($B$2), 0))))</f>
        <v>1Q-2021</v>
      </c>
      <c r="F5" s="441" t="str">
        <f>IF(INT(MONTH($B$2))=3, "2"&amp;"Q"&amp;"-"&amp;YEAR($B$2)-1, IF(INT(MONTH($B$2))=6, "3"&amp;"Q"&amp;"-"&amp;YEAR($B$2)-1, IF(INT(MONTH($B$2))=9, "4"&amp;"Q"&amp;"-"&amp;YEAR($B$2)-1,IF(INT(MONTH($B$2))=12, "1"&amp;"Q"&amp;"-"&amp;YEAR($B$2), 0))))</f>
        <v>4Q-2020</v>
      </c>
      <c r="G5" s="442" t="str">
        <f>IF(INT(MONTH($B$2))=3, "1"&amp;"Q"&amp;"-"&amp;YEAR($B$2)-1, IF(INT(MONTH($B$2))=6, "2"&amp;"Q"&amp;"-"&amp;YEAR($B$2)-1, IF(INT(MONTH($B$2))=9, "3"&amp;"Q"&amp;"-"&amp;YEAR($B$2)-1,IF(INT(MONTH($B$2))=12, "4"&amp;"Q"&amp;"-"&amp;YEAR($B$2)-1, 0))))</f>
        <v>3Q-2020</v>
      </c>
    </row>
    <row r="6" spans="1:8">
      <c r="B6" s="221" t="s">
        <v>136</v>
      </c>
      <c r="C6" s="445"/>
      <c r="D6" s="445"/>
      <c r="E6" s="445"/>
      <c r="F6" s="445"/>
      <c r="G6" s="446"/>
    </row>
    <row r="7" spans="1:8">
      <c r="A7" s="13"/>
      <c r="B7" s="222" t="s">
        <v>134</v>
      </c>
      <c r="C7" s="445"/>
      <c r="D7" s="445"/>
      <c r="E7" s="445"/>
      <c r="F7" s="445"/>
      <c r="G7" s="446"/>
    </row>
    <row r="8" spans="1:8">
      <c r="A8" s="447">
        <v>1</v>
      </c>
      <c r="B8" s="14" t="s">
        <v>484</v>
      </c>
      <c r="C8" s="15">
        <v>243801770.24679998</v>
      </c>
      <c r="D8" s="16">
        <v>215185878.4576</v>
      </c>
      <c r="E8" s="16">
        <v>205864710.4192</v>
      </c>
      <c r="F8" s="16">
        <v>196294331.74920002</v>
      </c>
      <c r="G8" s="17">
        <v>186847048.84630001</v>
      </c>
    </row>
    <row r="9" spans="1:8">
      <c r="A9" s="447">
        <v>2</v>
      </c>
      <c r="B9" s="14" t="s">
        <v>485</v>
      </c>
      <c r="C9" s="15">
        <v>243801770.24679998</v>
      </c>
      <c r="D9" s="16">
        <v>215185878.4576</v>
      </c>
      <c r="E9" s="16">
        <v>205864710.4192</v>
      </c>
      <c r="F9" s="16">
        <v>196294331.74920002</v>
      </c>
      <c r="G9" s="17">
        <v>186847048.84630001</v>
      </c>
    </row>
    <row r="10" spans="1:8">
      <c r="A10" s="447">
        <v>3</v>
      </c>
      <c r="B10" s="14" t="s">
        <v>243</v>
      </c>
      <c r="C10" s="15">
        <v>297865371.00029707</v>
      </c>
      <c r="D10" s="16">
        <v>270032797.312406</v>
      </c>
      <c r="E10" s="16">
        <v>271275934.0648545</v>
      </c>
      <c r="F10" s="16">
        <v>260383217.22993088</v>
      </c>
      <c r="G10" s="17">
        <v>248559559.68682307</v>
      </c>
    </row>
    <row r="11" spans="1:8">
      <c r="A11" s="447">
        <v>4</v>
      </c>
      <c r="B11" s="14" t="s">
        <v>487</v>
      </c>
      <c r="C11" s="15">
        <v>87490312.933953449</v>
      </c>
      <c r="D11" s="16">
        <v>87254500.255517855</v>
      </c>
      <c r="E11" s="16">
        <v>92281041.789366648</v>
      </c>
      <c r="F11" s="16">
        <v>86284332.971540913</v>
      </c>
      <c r="G11" s="17">
        <v>79682275.492367715</v>
      </c>
    </row>
    <row r="12" spans="1:8">
      <c r="A12" s="447">
        <v>5</v>
      </c>
      <c r="B12" s="14" t="s">
        <v>488</v>
      </c>
      <c r="C12" s="15">
        <v>116714121.21566775</v>
      </c>
      <c r="D12" s="16">
        <v>116401418.46628472</v>
      </c>
      <c r="E12" s="16">
        <v>123108318.99887057</v>
      </c>
      <c r="F12" s="16">
        <v>115111587.92205732</v>
      </c>
      <c r="G12" s="17">
        <v>106305539.02521421</v>
      </c>
    </row>
    <row r="13" spans="1:8">
      <c r="A13" s="447">
        <v>6</v>
      </c>
      <c r="B13" s="14" t="s">
        <v>486</v>
      </c>
      <c r="C13" s="15">
        <v>168661342.22398823</v>
      </c>
      <c r="D13" s="16">
        <v>168175379.72473028</v>
      </c>
      <c r="E13" s="16">
        <v>177659577.54240894</v>
      </c>
      <c r="F13" s="16">
        <v>174310339.56448972</v>
      </c>
      <c r="G13" s="17">
        <v>160916890.1223217</v>
      </c>
    </row>
    <row r="14" spans="1:8">
      <c r="A14" s="13"/>
      <c r="B14" s="221" t="s">
        <v>490</v>
      </c>
      <c r="C14" s="445"/>
      <c r="D14" s="445"/>
      <c r="E14" s="445"/>
      <c r="F14" s="445"/>
      <c r="G14" s="446"/>
    </row>
    <row r="15" spans="1:8" ht="15" customHeight="1">
      <c r="A15" s="447">
        <v>7</v>
      </c>
      <c r="B15" s="14" t="s">
        <v>489</v>
      </c>
      <c r="C15" s="303">
        <v>1532523836.9442844</v>
      </c>
      <c r="D15" s="16">
        <v>1521870121.0356169</v>
      </c>
      <c r="E15" s="16">
        <v>1607744414.7081766</v>
      </c>
      <c r="F15" s="16">
        <v>1577062877.4705558</v>
      </c>
      <c r="G15" s="17">
        <v>1450200685.4841762</v>
      </c>
    </row>
    <row r="16" spans="1:8">
      <c r="A16" s="13"/>
      <c r="B16" s="221" t="s">
        <v>491</v>
      </c>
      <c r="C16" s="445"/>
      <c r="D16" s="445"/>
      <c r="E16" s="445"/>
      <c r="F16" s="445"/>
      <c r="G16" s="446"/>
    </row>
    <row r="17" spans="1:7" s="18" customFormat="1">
      <c r="A17" s="447"/>
      <c r="B17" s="222" t="s">
        <v>476</v>
      </c>
      <c r="C17" s="304"/>
      <c r="D17" s="16"/>
      <c r="E17" s="16"/>
      <c r="F17" s="16"/>
      <c r="G17" s="17"/>
    </row>
    <row r="18" spans="1:7">
      <c r="A18" s="11">
        <v>8</v>
      </c>
      <c r="B18" s="14" t="s">
        <v>484</v>
      </c>
      <c r="C18" s="568">
        <v>0.15908514071332092</v>
      </c>
      <c r="D18" s="569">
        <v>0.14139569171064889</v>
      </c>
      <c r="E18" s="569">
        <v>0.12804566978176485</v>
      </c>
      <c r="F18" s="569">
        <v>0.12446829771558356</v>
      </c>
      <c r="G18" s="570">
        <v>0.12884220143911854</v>
      </c>
    </row>
    <row r="19" spans="1:7" ht="15" customHeight="1">
      <c r="A19" s="11">
        <v>9</v>
      </c>
      <c r="B19" s="14" t="s">
        <v>485</v>
      </c>
      <c r="C19" s="568">
        <v>0.15908514071332092</v>
      </c>
      <c r="D19" s="569">
        <v>0.14139569171064889</v>
      </c>
      <c r="E19" s="569">
        <v>0.12804566978176485</v>
      </c>
      <c r="F19" s="569">
        <v>0.12446829771558356</v>
      </c>
      <c r="G19" s="570">
        <v>0.12884220143911854</v>
      </c>
    </row>
    <row r="20" spans="1:7">
      <c r="A20" s="11">
        <v>10</v>
      </c>
      <c r="B20" s="14" t="s">
        <v>243</v>
      </c>
      <c r="C20" s="568">
        <v>0.19436263490309816</v>
      </c>
      <c r="D20" s="569">
        <v>0.17743485043825649</v>
      </c>
      <c r="E20" s="569">
        <v>0.16873075818714262</v>
      </c>
      <c r="F20" s="569">
        <v>0.16510642723868968</v>
      </c>
      <c r="G20" s="570">
        <v>0.17139666404435389</v>
      </c>
    </row>
    <row r="21" spans="1:7">
      <c r="A21" s="11">
        <v>11</v>
      </c>
      <c r="B21" s="14" t="s">
        <v>487</v>
      </c>
      <c r="C21" s="568">
        <v>5.7089038894430059E-2</v>
      </c>
      <c r="D21" s="569">
        <v>5.733373633496535E-2</v>
      </c>
      <c r="E21" s="569">
        <v>5.739783074047667E-2</v>
      </c>
      <c r="F21" s="569">
        <v>5.4712043637684234E-2</v>
      </c>
      <c r="G21" s="570">
        <v>5.4945688751873903E-2</v>
      </c>
    </row>
    <row r="22" spans="1:7">
      <c r="A22" s="11">
        <v>12</v>
      </c>
      <c r="B22" s="14" t="s">
        <v>488</v>
      </c>
      <c r="C22" s="568">
        <v>7.6158111477329635E-2</v>
      </c>
      <c r="D22" s="569">
        <v>7.6485776846104817E-2</v>
      </c>
      <c r="E22" s="569">
        <v>7.6572070705166209E-2</v>
      </c>
      <c r="F22" s="569">
        <v>7.2991121385524133E-2</v>
      </c>
      <c r="G22" s="570">
        <v>7.3304019291455622E-2</v>
      </c>
    </row>
    <row r="23" spans="1:7">
      <c r="A23" s="11">
        <v>13</v>
      </c>
      <c r="B23" s="14" t="s">
        <v>486</v>
      </c>
      <c r="C23" s="568">
        <v>0.11005462894481556</v>
      </c>
      <c r="D23" s="569">
        <v>0.11050573725061945</v>
      </c>
      <c r="E23" s="569">
        <v>0.11050237582362003</v>
      </c>
      <c r="F23" s="569">
        <v>0.11052846532286988</v>
      </c>
      <c r="G23" s="570">
        <v>0.11096180806768591</v>
      </c>
    </row>
    <row r="24" spans="1:7">
      <c r="A24" s="13"/>
      <c r="B24" s="221" t="s">
        <v>133</v>
      </c>
      <c r="C24" s="571"/>
      <c r="D24" s="571"/>
      <c r="E24" s="571"/>
      <c r="F24" s="571"/>
      <c r="G24" s="572"/>
    </row>
    <row r="25" spans="1:7" ht="15" customHeight="1">
      <c r="A25" s="448">
        <v>14</v>
      </c>
      <c r="B25" s="14" t="s">
        <v>132</v>
      </c>
      <c r="C25" s="573">
        <v>5.8903887045667264E-2</v>
      </c>
      <c r="D25" s="574">
        <v>5.8363306944478228E-2</v>
      </c>
      <c r="E25" s="574">
        <v>5.6178718737677685E-2</v>
      </c>
      <c r="F25" s="574">
        <v>5.7290392989250559E-2</v>
      </c>
      <c r="G25" s="575">
        <v>5.6828667728182514E-2</v>
      </c>
    </row>
    <row r="26" spans="1:7">
      <c r="A26" s="448">
        <v>15</v>
      </c>
      <c r="B26" s="14" t="s">
        <v>131</v>
      </c>
      <c r="C26" s="573">
        <v>2.0319531343979139E-2</v>
      </c>
      <c r="D26" s="574">
        <v>2.0425387664541446E-2</v>
      </c>
      <c r="E26" s="574">
        <v>1.9965215764825697E-2</v>
      </c>
      <c r="F26" s="574">
        <v>2.2621802613023156E-2</v>
      </c>
      <c r="G26" s="575">
        <v>2.3306365135927438E-2</v>
      </c>
    </row>
    <row r="27" spans="1:7">
      <c r="A27" s="448">
        <v>16</v>
      </c>
      <c r="B27" s="14" t="s">
        <v>130</v>
      </c>
      <c r="C27" s="573">
        <v>2.7374695807571049E-2</v>
      </c>
      <c r="D27" s="574">
        <v>2.4716090482715568E-2</v>
      </c>
      <c r="E27" s="574">
        <v>2.3004277127776147E-2</v>
      </c>
      <c r="F27" s="574">
        <v>1.413550327597393E-2</v>
      </c>
      <c r="G27" s="575">
        <v>1.9918230181319795E-2</v>
      </c>
    </row>
    <row r="28" spans="1:7">
      <c r="A28" s="448">
        <v>17</v>
      </c>
      <c r="B28" s="14" t="s">
        <v>129</v>
      </c>
      <c r="C28" s="573">
        <v>3.8584355701688118E-2</v>
      </c>
      <c r="D28" s="574">
        <v>3.7937919279936776E-2</v>
      </c>
      <c r="E28" s="574">
        <v>3.6213502972851988E-2</v>
      </c>
      <c r="F28" s="574">
        <v>3.4668590376227409E-2</v>
      </c>
      <c r="G28" s="575">
        <v>3.3522302592255082E-2</v>
      </c>
    </row>
    <row r="29" spans="1:7">
      <c r="A29" s="448">
        <v>18</v>
      </c>
      <c r="B29" s="14" t="s">
        <v>269</v>
      </c>
      <c r="C29" s="573">
        <v>3.4484249090913362E-2</v>
      </c>
      <c r="D29" s="574">
        <v>2.0717020044514083E-2</v>
      </c>
      <c r="E29" s="574">
        <v>2.0750929714920159E-2</v>
      </c>
      <c r="F29" s="574">
        <v>2.1491155066744117E-3</v>
      </c>
      <c r="G29" s="575">
        <v>-5.0427653470484328E-3</v>
      </c>
    </row>
    <row r="30" spans="1:7">
      <c r="A30" s="448">
        <v>19</v>
      </c>
      <c r="B30" s="14" t="s">
        <v>270</v>
      </c>
      <c r="C30" s="573">
        <v>0.29116646772827948</v>
      </c>
      <c r="D30" s="574">
        <v>0.18177877480231108</v>
      </c>
      <c r="E30" s="574">
        <v>0.1874602074166474</v>
      </c>
      <c r="F30" s="574">
        <v>1.8160591657618262E-2</v>
      </c>
      <c r="G30" s="575">
        <v>-4.1520345735286068E-2</v>
      </c>
    </row>
    <row r="31" spans="1:7">
      <c r="A31" s="13"/>
      <c r="B31" s="221" t="s">
        <v>349</v>
      </c>
      <c r="C31" s="571"/>
      <c r="D31" s="571"/>
      <c r="E31" s="571"/>
      <c r="F31" s="571"/>
      <c r="G31" s="572"/>
    </row>
    <row r="32" spans="1:7">
      <c r="A32" s="448">
        <v>20</v>
      </c>
      <c r="B32" s="14" t="s">
        <v>128</v>
      </c>
      <c r="C32" s="573">
        <v>3.8320536949423535E-2</v>
      </c>
      <c r="D32" s="574">
        <v>3.9768737318958879E-2</v>
      </c>
      <c r="E32" s="574">
        <v>4.1758990226109585E-2</v>
      </c>
      <c r="F32" s="574">
        <v>4.2271924279616895E-2</v>
      </c>
      <c r="G32" s="575">
        <v>3.803834969002113E-2</v>
      </c>
    </row>
    <row r="33" spans="1:7" ht="15" customHeight="1">
      <c r="A33" s="448">
        <v>21</v>
      </c>
      <c r="B33" s="14" t="s">
        <v>127</v>
      </c>
      <c r="C33" s="573">
        <v>3.4368760044141904E-2</v>
      </c>
      <c r="D33" s="574">
        <v>5.2297177485111125E-2</v>
      </c>
      <c r="E33" s="574">
        <v>5.259871938206119E-2</v>
      </c>
      <c r="F33" s="574">
        <v>5.3916262104119636E-2</v>
      </c>
      <c r="G33" s="575">
        <v>5.5952448506595087E-2</v>
      </c>
    </row>
    <row r="34" spans="1:7">
      <c r="A34" s="448">
        <v>22</v>
      </c>
      <c r="B34" s="14" t="s">
        <v>126</v>
      </c>
      <c r="C34" s="573">
        <v>0.72208548347667323</v>
      </c>
      <c r="D34" s="574">
        <v>0.73220526460171953</v>
      </c>
      <c r="E34" s="574">
        <v>0.7604789128307835</v>
      </c>
      <c r="F34" s="574">
        <v>0.77455511556192724</v>
      </c>
      <c r="G34" s="575">
        <v>0.77223118555128423</v>
      </c>
    </row>
    <row r="35" spans="1:7" ht="15" customHeight="1">
      <c r="A35" s="448">
        <v>23</v>
      </c>
      <c r="B35" s="14" t="s">
        <v>125</v>
      </c>
      <c r="C35" s="573">
        <v>0.71396748434256707</v>
      </c>
      <c r="D35" s="574">
        <v>0.7053342491942558</v>
      </c>
      <c r="E35" s="574">
        <v>0.73373247886971527</v>
      </c>
      <c r="F35" s="574">
        <v>0.74819888348775732</v>
      </c>
      <c r="G35" s="575">
        <v>0.72756452035478392</v>
      </c>
    </row>
    <row r="36" spans="1:7">
      <c r="A36" s="448">
        <v>24</v>
      </c>
      <c r="B36" s="14" t="s">
        <v>124</v>
      </c>
      <c r="C36" s="573">
        <v>-9.4488843448816747E-3</v>
      </c>
      <c r="D36" s="574">
        <v>-4.0542482045945383E-4</v>
      </c>
      <c r="E36" s="574">
        <v>3.3494746675174644E-2</v>
      </c>
      <c r="F36" s="574">
        <v>0.26550561289998054</v>
      </c>
      <c r="G36" s="575">
        <v>0.19983384531001724</v>
      </c>
    </row>
    <row r="37" spans="1:7" ht="15" customHeight="1">
      <c r="A37" s="13"/>
      <c r="B37" s="221" t="s">
        <v>350</v>
      </c>
      <c r="C37" s="571"/>
      <c r="D37" s="571"/>
      <c r="E37" s="571"/>
      <c r="F37" s="571"/>
      <c r="G37" s="572"/>
    </row>
    <row r="38" spans="1:7" ht="15" customHeight="1">
      <c r="A38" s="448">
        <v>25</v>
      </c>
      <c r="B38" s="14" t="s">
        <v>123</v>
      </c>
      <c r="C38" s="573">
        <v>0.24350208184927677</v>
      </c>
      <c r="D38" s="574">
        <v>0.2145558322675894</v>
      </c>
      <c r="E38" s="574">
        <v>0.24438235948598713</v>
      </c>
      <c r="F38" s="574">
        <v>0.26542648846155698</v>
      </c>
      <c r="G38" s="575">
        <v>0.23150029919885037</v>
      </c>
    </row>
    <row r="39" spans="1:7" ht="15" customHeight="1">
      <c r="A39" s="448">
        <v>26</v>
      </c>
      <c r="B39" s="14" t="s">
        <v>122</v>
      </c>
      <c r="C39" s="573">
        <v>0.83104252927462585</v>
      </c>
      <c r="D39" s="574">
        <v>0.82939451053867497</v>
      </c>
      <c r="E39" s="574">
        <v>0.84528167353856853</v>
      </c>
      <c r="F39" s="574">
        <v>0.85657253627906649</v>
      </c>
      <c r="G39" s="575">
        <v>0.83168604865490459</v>
      </c>
    </row>
    <row r="40" spans="1:7" ht="15" customHeight="1">
      <c r="A40" s="448">
        <v>27</v>
      </c>
      <c r="B40" s="14" t="s">
        <v>121</v>
      </c>
      <c r="C40" s="573">
        <v>0.35491988557038262</v>
      </c>
      <c r="D40" s="574">
        <v>0.34866279011573698</v>
      </c>
      <c r="E40" s="574">
        <v>0.34119484584572568</v>
      </c>
      <c r="F40" s="574">
        <v>0.34752043089093515</v>
      </c>
      <c r="G40" s="575">
        <v>0.33866952485700569</v>
      </c>
    </row>
    <row r="41" spans="1:7" ht="15" customHeight="1">
      <c r="A41" s="449"/>
      <c r="B41" s="221" t="s">
        <v>393</v>
      </c>
      <c r="C41" s="445"/>
      <c r="D41" s="445"/>
      <c r="E41" s="445"/>
      <c r="F41" s="445"/>
      <c r="G41" s="446"/>
    </row>
    <row r="42" spans="1:7">
      <c r="A42" s="448">
        <v>28</v>
      </c>
      <c r="B42" s="14" t="s">
        <v>376</v>
      </c>
      <c r="C42" s="19">
        <v>450976297.90860003</v>
      </c>
      <c r="D42" s="20">
        <v>373878875.2700001</v>
      </c>
      <c r="E42" s="20">
        <v>460213568.63999999</v>
      </c>
      <c r="F42" s="20">
        <v>499034493.82249999</v>
      </c>
      <c r="G42" s="21">
        <v>398015282.85999995</v>
      </c>
    </row>
    <row r="43" spans="1:7" ht="15" customHeight="1">
      <c r="A43" s="448">
        <v>29</v>
      </c>
      <c r="B43" s="14" t="s">
        <v>388</v>
      </c>
      <c r="C43" s="19">
        <v>272363616.47228551</v>
      </c>
      <c r="D43" s="20">
        <v>239893422.64516059</v>
      </c>
      <c r="E43" s="20">
        <v>301295729.03122455</v>
      </c>
      <c r="F43" s="20">
        <v>284796995.72315156</v>
      </c>
      <c r="G43" s="21">
        <v>246679070.3806605</v>
      </c>
    </row>
    <row r="44" spans="1:7" ht="15" customHeight="1">
      <c r="A44" s="487">
        <v>30</v>
      </c>
      <c r="B44" s="488" t="s">
        <v>377</v>
      </c>
      <c r="C44" s="576">
        <v>1.6557875965584021</v>
      </c>
      <c r="D44" s="577">
        <v>1.5585207428676553</v>
      </c>
      <c r="E44" s="577">
        <v>1.5274480329334708</v>
      </c>
      <c r="F44" s="577">
        <v>1.7522463414874174</v>
      </c>
      <c r="G44" s="578">
        <v>1.6134943359637539</v>
      </c>
    </row>
    <row r="45" spans="1:7" ht="15" customHeight="1">
      <c r="A45" s="487"/>
      <c r="B45" s="221" t="s">
        <v>494</v>
      </c>
      <c r="C45" s="489"/>
      <c r="D45" s="490"/>
      <c r="E45" s="490"/>
      <c r="F45" s="490"/>
      <c r="G45" s="491"/>
    </row>
    <row r="46" spans="1:7" ht="15" customHeight="1">
      <c r="A46" s="487">
        <v>31</v>
      </c>
      <c r="B46" s="488" t="s">
        <v>501</v>
      </c>
      <c r="C46" s="489">
        <v>1487714236.3662975</v>
      </c>
      <c r="D46" s="490">
        <v>1447597854.6747336</v>
      </c>
      <c r="E46" s="490">
        <v>1534507043.056495</v>
      </c>
      <c r="F46" s="490">
        <v>1502383986.7300558</v>
      </c>
      <c r="G46" s="491">
        <v>1415248351.7729237</v>
      </c>
    </row>
    <row r="47" spans="1:7" ht="15" customHeight="1">
      <c r="A47" s="487">
        <v>32</v>
      </c>
      <c r="B47" s="488" t="s">
        <v>516</v>
      </c>
      <c r="C47" s="489">
        <v>1158610774.3323734</v>
      </c>
      <c r="D47" s="490">
        <v>1186529462.3337419</v>
      </c>
      <c r="E47" s="490">
        <v>1216169860.1821072</v>
      </c>
      <c r="F47" s="490">
        <v>1193331613.2694461</v>
      </c>
      <c r="G47" s="491">
        <v>1219159873.3263288</v>
      </c>
    </row>
    <row r="48" spans="1:7" ht="15" thickBot="1">
      <c r="A48" s="450">
        <v>33</v>
      </c>
      <c r="B48" s="223" t="s">
        <v>534</v>
      </c>
      <c r="C48" s="579">
        <v>1.2840500617850403</v>
      </c>
      <c r="D48" s="580">
        <v>1.2200268940878263</v>
      </c>
      <c r="E48" s="580">
        <v>1.2617538826580692</v>
      </c>
      <c r="F48" s="580">
        <v>1.258982809157196</v>
      </c>
      <c r="G48" s="581">
        <v>1.1608390193417304</v>
      </c>
    </row>
    <row r="49" spans="1:2">
      <c r="A49" s="22"/>
    </row>
    <row r="50" spans="1:2" ht="38.25">
      <c r="B50" s="306" t="s">
        <v>477</v>
      </c>
    </row>
    <row r="51" spans="1:2" ht="51">
      <c r="B51" s="306" t="s">
        <v>392</v>
      </c>
    </row>
    <row r="53" spans="1:2">
      <c r="B53" s="30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E26" sqref="E26"/>
    </sheetView>
  </sheetViews>
  <sheetFormatPr defaultColWidth="9.140625" defaultRowHeight="12.75"/>
  <cols>
    <col min="1" max="1" width="11.85546875" style="502" bestFit="1" customWidth="1"/>
    <col min="2" max="2" width="105.140625" style="502" bestFit="1" customWidth="1"/>
    <col min="3" max="4" width="15.42578125" style="502" bestFit="1" customWidth="1"/>
    <col min="5" max="5" width="17.7109375" style="502" bestFit="1" customWidth="1"/>
    <col min="6" max="6" width="15.42578125" style="502" bestFit="1" customWidth="1"/>
    <col min="7" max="7" width="16.7109375" style="502" bestFit="1" customWidth="1"/>
    <col min="8" max="8" width="16.85546875" style="502" bestFit="1" customWidth="1"/>
    <col min="9" max="16384" width="9.140625" style="502"/>
  </cols>
  <sheetData>
    <row r="1" spans="1:8" ht="13.5">
      <c r="A1" s="492" t="s">
        <v>30</v>
      </c>
      <c r="B1" s="3" t="str">
        <f>'Info '!C2</f>
        <v>JSC ProCredit Bank</v>
      </c>
    </row>
    <row r="2" spans="1:8" ht="13.5">
      <c r="A2" s="493" t="s">
        <v>31</v>
      </c>
      <c r="B2" s="529">
        <f>'4. Off-Balance'!B2</f>
        <v>44469</v>
      </c>
    </row>
    <row r="3" spans="1:8">
      <c r="A3" s="494" t="s">
        <v>541</v>
      </c>
    </row>
    <row r="5" spans="1:8" ht="15" customHeight="1">
      <c r="A5" s="729" t="s">
        <v>542</v>
      </c>
      <c r="B5" s="730"/>
      <c r="C5" s="735" t="s">
        <v>543</v>
      </c>
      <c r="D5" s="736"/>
      <c r="E5" s="736"/>
      <c r="F5" s="736"/>
      <c r="G5" s="736"/>
      <c r="H5" s="737"/>
    </row>
    <row r="6" spans="1:8">
      <c r="A6" s="731"/>
      <c r="B6" s="732"/>
      <c r="C6" s="738"/>
      <c r="D6" s="739"/>
      <c r="E6" s="739"/>
      <c r="F6" s="739"/>
      <c r="G6" s="739"/>
      <c r="H6" s="740"/>
    </row>
    <row r="7" spans="1:8">
      <c r="A7" s="733"/>
      <c r="B7" s="734"/>
      <c r="C7" s="526" t="s">
        <v>544</v>
      </c>
      <c r="D7" s="526" t="s">
        <v>545</v>
      </c>
      <c r="E7" s="526" t="s">
        <v>546</v>
      </c>
      <c r="F7" s="526" t="s">
        <v>547</v>
      </c>
      <c r="G7" s="526" t="s">
        <v>548</v>
      </c>
      <c r="H7" s="526" t="s">
        <v>107</v>
      </c>
    </row>
    <row r="8" spans="1:8">
      <c r="A8" s="496">
        <v>1</v>
      </c>
      <c r="B8" s="495" t="s">
        <v>94</v>
      </c>
      <c r="C8" s="652">
        <v>237457247.77220002</v>
      </c>
      <c r="D8" s="652">
        <v>15502870.440000001</v>
      </c>
      <c r="E8" s="652">
        <v>0</v>
      </c>
      <c r="F8" s="652">
        <v>22370000</v>
      </c>
      <c r="G8" s="652"/>
      <c r="H8" s="651">
        <f>SUM(C8:G8)</f>
        <v>275330118.21220005</v>
      </c>
    </row>
    <row r="9" spans="1:8">
      <c r="A9" s="496">
        <v>2</v>
      </c>
      <c r="B9" s="495" t="s">
        <v>95</v>
      </c>
      <c r="C9" s="652"/>
      <c r="D9" s="652"/>
      <c r="E9" s="652"/>
      <c r="F9" s="652"/>
      <c r="G9" s="652"/>
      <c r="H9" s="651">
        <f t="shared" ref="H9:H21" si="0">SUM(C9:G9)</f>
        <v>0</v>
      </c>
    </row>
    <row r="10" spans="1:8">
      <c r="A10" s="496">
        <v>3</v>
      </c>
      <c r="B10" s="495" t="s">
        <v>267</v>
      </c>
      <c r="C10" s="652"/>
      <c r="D10" s="652"/>
      <c r="E10" s="652"/>
      <c r="F10" s="652"/>
      <c r="G10" s="652"/>
      <c r="H10" s="651">
        <f t="shared" si="0"/>
        <v>0</v>
      </c>
    </row>
    <row r="11" spans="1:8">
      <c r="A11" s="496">
        <v>4</v>
      </c>
      <c r="B11" s="495" t="s">
        <v>96</v>
      </c>
      <c r="C11" s="652"/>
      <c r="D11" s="652"/>
      <c r="E11" s="652"/>
      <c r="F11" s="652"/>
      <c r="G11" s="652"/>
      <c r="H11" s="651">
        <f t="shared" si="0"/>
        <v>0</v>
      </c>
    </row>
    <row r="12" spans="1:8">
      <c r="A12" s="496">
        <v>5</v>
      </c>
      <c r="B12" s="495" t="s">
        <v>97</v>
      </c>
      <c r="C12" s="652"/>
      <c r="D12" s="652"/>
      <c r="E12" s="652"/>
      <c r="F12" s="652"/>
      <c r="G12" s="652"/>
      <c r="H12" s="651">
        <f t="shared" si="0"/>
        <v>0</v>
      </c>
    </row>
    <row r="13" spans="1:8">
      <c r="A13" s="496">
        <v>6</v>
      </c>
      <c r="B13" s="495" t="s">
        <v>98</v>
      </c>
      <c r="C13" s="652">
        <v>126853616.77689999</v>
      </c>
      <c r="D13" s="652">
        <v>0</v>
      </c>
      <c r="E13" s="652"/>
      <c r="F13" s="652"/>
      <c r="G13" s="652">
        <v>562556.27509999997</v>
      </c>
      <c r="H13" s="651">
        <f t="shared" si="0"/>
        <v>127416173.05199999</v>
      </c>
    </row>
    <row r="14" spans="1:8">
      <c r="A14" s="496">
        <v>7</v>
      </c>
      <c r="B14" s="495" t="s">
        <v>99</v>
      </c>
      <c r="C14" s="652">
        <v>371483.22</v>
      </c>
      <c r="D14" s="652">
        <v>221936579.84210011</v>
      </c>
      <c r="E14" s="652">
        <v>293347231.48680013</v>
      </c>
      <c r="F14" s="652">
        <v>397360320.03139991</v>
      </c>
      <c r="G14" s="652">
        <v>131726.92000000001</v>
      </c>
      <c r="H14" s="651">
        <f t="shared" si="0"/>
        <v>913147341.50030005</v>
      </c>
    </row>
    <row r="15" spans="1:8">
      <c r="A15" s="496">
        <v>8</v>
      </c>
      <c r="B15" s="495" t="s">
        <v>100</v>
      </c>
      <c r="C15" s="652">
        <v>717168.33299999998</v>
      </c>
      <c r="D15" s="652">
        <v>71877952.785699964</v>
      </c>
      <c r="E15" s="652">
        <v>147175809.6152001</v>
      </c>
      <c r="F15" s="652">
        <v>175947912.04579982</v>
      </c>
      <c r="G15" s="652">
        <v>472620.78080000007</v>
      </c>
      <c r="H15" s="651">
        <f t="shared" si="0"/>
        <v>396191463.56049991</v>
      </c>
    </row>
    <row r="16" spans="1:8">
      <c r="A16" s="496">
        <v>9</v>
      </c>
      <c r="B16" s="495" t="s">
        <v>101</v>
      </c>
      <c r="C16" s="652">
        <v>0</v>
      </c>
      <c r="D16" s="652">
        <v>0</v>
      </c>
      <c r="E16" s="652">
        <v>0</v>
      </c>
      <c r="F16" s="652">
        <v>0</v>
      </c>
      <c r="G16" s="652">
        <v>0</v>
      </c>
      <c r="H16" s="651">
        <f t="shared" si="0"/>
        <v>0</v>
      </c>
    </row>
    <row r="17" spans="1:8">
      <c r="A17" s="496">
        <v>10</v>
      </c>
      <c r="B17" s="530" t="s">
        <v>560</v>
      </c>
      <c r="C17" s="652">
        <v>5718.384</v>
      </c>
      <c r="D17" s="652">
        <v>545602.75119999994</v>
      </c>
      <c r="E17" s="652">
        <v>3176441.5185000002</v>
      </c>
      <c r="F17" s="652">
        <v>3317903.1409</v>
      </c>
      <c r="G17" s="652">
        <v>466634.63000000006</v>
      </c>
      <c r="H17" s="651">
        <f t="shared" si="0"/>
        <v>7512300.4246000005</v>
      </c>
    </row>
    <row r="18" spans="1:8">
      <c r="A18" s="496">
        <v>11</v>
      </c>
      <c r="B18" s="495" t="s">
        <v>103</v>
      </c>
      <c r="C18" s="652">
        <v>898370.73</v>
      </c>
      <c r="D18" s="652">
        <v>662922.60779999977</v>
      </c>
      <c r="E18" s="652">
        <v>5494968.6081000017</v>
      </c>
      <c r="F18" s="652">
        <v>30513643.065400001</v>
      </c>
      <c r="G18" s="652">
        <v>6183959.9214000013</v>
      </c>
      <c r="H18" s="651">
        <f t="shared" si="0"/>
        <v>43753864.932700008</v>
      </c>
    </row>
    <row r="19" spans="1:8">
      <c r="A19" s="496">
        <v>12</v>
      </c>
      <c r="B19" s="495" t="s">
        <v>104</v>
      </c>
      <c r="C19" s="652"/>
      <c r="D19" s="652"/>
      <c r="E19" s="652"/>
      <c r="F19" s="652"/>
      <c r="G19" s="652"/>
      <c r="H19" s="651">
        <f t="shared" si="0"/>
        <v>0</v>
      </c>
    </row>
    <row r="20" spans="1:8">
      <c r="A20" s="496">
        <v>13</v>
      </c>
      <c r="B20" s="495" t="s">
        <v>245</v>
      </c>
      <c r="C20" s="652"/>
      <c r="D20" s="652"/>
      <c r="E20" s="652"/>
      <c r="F20" s="652"/>
      <c r="G20" s="652"/>
      <c r="H20" s="651">
        <f t="shared" si="0"/>
        <v>0</v>
      </c>
    </row>
    <row r="21" spans="1:8">
      <c r="A21" s="496">
        <v>14</v>
      </c>
      <c r="B21" s="495" t="s">
        <v>106</v>
      </c>
      <c r="C21" s="652">
        <v>46395488.299999997</v>
      </c>
      <c r="D21" s="652">
        <v>32390670.663644001</v>
      </c>
      <c r="E21" s="652">
        <v>5486943.0693560001</v>
      </c>
      <c r="F21" s="652">
        <v>450637.75</v>
      </c>
      <c r="G21" s="652">
        <v>42707812.016700007</v>
      </c>
      <c r="H21" s="651">
        <f t="shared" si="0"/>
        <v>127431551.79969999</v>
      </c>
    </row>
    <row r="22" spans="1:8">
      <c r="A22" s="497">
        <v>15</v>
      </c>
      <c r="B22" s="504" t="s">
        <v>107</v>
      </c>
      <c r="C22" s="651">
        <f>+SUM(C8:C16)+SUM(C18:C21)</f>
        <v>412693375.13210005</v>
      </c>
      <c r="D22" s="651">
        <f t="shared" ref="D22:G22" si="1">+SUM(D8:D16)+SUM(D18:D21)</f>
        <v>342370996.33924407</v>
      </c>
      <c r="E22" s="651">
        <f t="shared" si="1"/>
        <v>451504952.77945626</v>
      </c>
      <c r="F22" s="651">
        <f t="shared" si="1"/>
        <v>626642512.8925997</v>
      </c>
      <c r="G22" s="651">
        <f t="shared" si="1"/>
        <v>50058675.914000012</v>
      </c>
      <c r="H22" s="651">
        <f>+SUM(H8:H16)+SUM(H18:H21)</f>
        <v>1883270513.0574</v>
      </c>
    </row>
    <row r="26" spans="1:8" ht="25.5">
      <c r="B26" s="531" t="s">
        <v>689</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C7" sqref="C7:H23"/>
    </sheetView>
  </sheetViews>
  <sheetFormatPr defaultColWidth="9.140625" defaultRowHeight="12.75"/>
  <cols>
    <col min="1" max="1" width="11.85546875" style="532" bestFit="1" customWidth="1"/>
    <col min="2" max="2" width="114.7109375" style="502" customWidth="1"/>
    <col min="3" max="3" width="22.42578125" style="502" customWidth="1"/>
    <col min="4" max="4" width="23.5703125" style="502" customWidth="1"/>
    <col min="5" max="8" width="22.140625" style="502" customWidth="1"/>
    <col min="9" max="9" width="41.42578125" style="502" customWidth="1"/>
    <col min="10" max="16384" width="9.140625" style="502"/>
  </cols>
  <sheetData>
    <row r="1" spans="1:9" ht="13.5">
      <c r="A1" s="492" t="s">
        <v>30</v>
      </c>
      <c r="B1" s="3" t="str">
        <f>'Info '!C2</f>
        <v>JSC ProCredit Bank</v>
      </c>
    </row>
    <row r="2" spans="1:9" ht="13.5">
      <c r="A2" s="493" t="s">
        <v>31</v>
      </c>
      <c r="B2" s="529">
        <f>'4. Off-Balance'!B2</f>
        <v>44469</v>
      </c>
    </row>
    <row r="3" spans="1:9">
      <c r="A3" s="494" t="s">
        <v>549</v>
      </c>
    </row>
    <row r="4" spans="1:9">
      <c r="C4" s="533" t="s">
        <v>0</v>
      </c>
      <c r="D4" s="533" t="s">
        <v>1</v>
      </c>
      <c r="E4" s="533" t="s">
        <v>2</v>
      </c>
      <c r="F4" s="533" t="s">
        <v>3</v>
      </c>
      <c r="G4" s="533" t="s">
        <v>4</v>
      </c>
      <c r="H4" s="533" t="s">
        <v>5</v>
      </c>
      <c r="I4" s="533" t="s">
        <v>8</v>
      </c>
    </row>
    <row r="5" spans="1:9" ht="44.25" customHeight="1">
      <c r="A5" s="729" t="s">
        <v>550</v>
      </c>
      <c r="B5" s="730"/>
      <c r="C5" s="743" t="s">
        <v>551</v>
      </c>
      <c r="D5" s="743"/>
      <c r="E5" s="743" t="s">
        <v>552</v>
      </c>
      <c r="F5" s="743" t="s">
        <v>553</v>
      </c>
      <c r="G5" s="741" t="s">
        <v>554</v>
      </c>
      <c r="H5" s="741" t="s">
        <v>555</v>
      </c>
      <c r="I5" s="534" t="s">
        <v>556</v>
      </c>
    </row>
    <row r="6" spans="1:9" ht="60" customHeight="1">
      <c r="A6" s="733"/>
      <c r="B6" s="734"/>
      <c r="C6" s="522" t="s">
        <v>557</v>
      </c>
      <c r="D6" s="522" t="s">
        <v>558</v>
      </c>
      <c r="E6" s="743"/>
      <c r="F6" s="743"/>
      <c r="G6" s="742"/>
      <c r="H6" s="742"/>
      <c r="I6" s="534" t="s">
        <v>559</v>
      </c>
    </row>
    <row r="7" spans="1:9">
      <c r="A7" s="500">
        <v>1</v>
      </c>
      <c r="B7" s="495" t="s">
        <v>94</v>
      </c>
      <c r="C7" s="653"/>
      <c r="D7" s="653">
        <v>275330118.21219999</v>
      </c>
      <c r="E7" s="652">
        <v>0</v>
      </c>
      <c r="F7" s="652">
        <v>0</v>
      </c>
      <c r="G7" s="652"/>
      <c r="H7" s="653">
        <v>0</v>
      </c>
      <c r="I7" s="499">
        <f t="shared" ref="I7:I23" si="0">C7+D7-E7-F7-G7</f>
        <v>275330118.21219999</v>
      </c>
    </row>
    <row r="8" spans="1:9">
      <c r="A8" s="500">
        <v>2</v>
      </c>
      <c r="B8" s="495" t="s">
        <v>95</v>
      </c>
      <c r="C8" s="653"/>
      <c r="D8" s="653">
        <v>0</v>
      </c>
      <c r="E8" s="652">
        <v>0</v>
      </c>
      <c r="F8" s="652">
        <v>0</v>
      </c>
      <c r="G8" s="652"/>
      <c r="H8" s="653">
        <v>0</v>
      </c>
      <c r="I8" s="499">
        <f t="shared" si="0"/>
        <v>0</v>
      </c>
    </row>
    <row r="9" spans="1:9">
      <c r="A9" s="500">
        <v>3</v>
      </c>
      <c r="B9" s="495" t="s">
        <v>267</v>
      </c>
      <c r="C9" s="653"/>
      <c r="D9" s="653">
        <v>0</v>
      </c>
      <c r="E9" s="652">
        <v>0</v>
      </c>
      <c r="F9" s="652">
        <v>0</v>
      </c>
      <c r="G9" s="652"/>
      <c r="H9" s="653">
        <v>0</v>
      </c>
      <c r="I9" s="499">
        <f t="shared" si="0"/>
        <v>0</v>
      </c>
    </row>
    <row r="10" spans="1:9">
      <c r="A10" s="500">
        <v>4</v>
      </c>
      <c r="B10" s="495" t="s">
        <v>96</v>
      </c>
      <c r="C10" s="653"/>
      <c r="D10" s="653">
        <v>0</v>
      </c>
      <c r="E10" s="652">
        <v>0</v>
      </c>
      <c r="F10" s="652">
        <v>0</v>
      </c>
      <c r="G10" s="652"/>
      <c r="H10" s="653">
        <v>0</v>
      </c>
      <c r="I10" s="499">
        <f t="shared" si="0"/>
        <v>0</v>
      </c>
    </row>
    <row r="11" spans="1:9">
      <c r="A11" s="500">
        <v>5</v>
      </c>
      <c r="B11" s="495" t="s">
        <v>97</v>
      </c>
      <c r="C11" s="653"/>
      <c r="D11" s="653">
        <v>0</v>
      </c>
      <c r="E11" s="652">
        <v>0</v>
      </c>
      <c r="F11" s="652">
        <v>0</v>
      </c>
      <c r="G11" s="652"/>
      <c r="H11" s="653">
        <v>0</v>
      </c>
      <c r="I11" s="499">
        <f t="shared" si="0"/>
        <v>0</v>
      </c>
    </row>
    <row r="12" spans="1:9">
      <c r="A12" s="500">
        <v>6</v>
      </c>
      <c r="B12" s="495" t="s">
        <v>98</v>
      </c>
      <c r="C12" s="653"/>
      <c r="D12" s="653">
        <v>127416173.05209999</v>
      </c>
      <c r="E12" s="652">
        <v>0</v>
      </c>
      <c r="F12" s="652">
        <v>0</v>
      </c>
      <c r="G12" s="652"/>
      <c r="H12" s="653">
        <v>0</v>
      </c>
      <c r="I12" s="499">
        <f t="shared" si="0"/>
        <v>127416173.05209999</v>
      </c>
    </row>
    <row r="13" spans="1:9">
      <c r="A13" s="500">
        <v>7</v>
      </c>
      <c r="B13" s="495" t="s">
        <v>99</v>
      </c>
      <c r="C13" s="653">
        <v>14901792.188200001</v>
      </c>
      <c r="D13" s="653">
        <v>906860154.25529981</v>
      </c>
      <c r="E13" s="652">
        <v>8614604.9431999978</v>
      </c>
      <c r="F13" s="652">
        <v>14862757.4516</v>
      </c>
      <c r="G13" s="652"/>
      <c r="H13" s="653">
        <v>2194057.7464000001</v>
      </c>
      <c r="I13" s="499">
        <f t="shared" si="0"/>
        <v>898284584.04869986</v>
      </c>
    </row>
    <row r="14" spans="1:9">
      <c r="A14" s="500">
        <v>8</v>
      </c>
      <c r="B14" s="495" t="s">
        <v>100</v>
      </c>
      <c r="C14" s="653">
        <v>29313458.541100014</v>
      </c>
      <c r="D14" s="653">
        <v>382092110.87560034</v>
      </c>
      <c r="E14" s="652">
        <v>15214105.8562</v>
      </c>
      <c r="F14" s="652">
        <v>6657111.9741000067</v>
      </c>
      <c r="G14" s="652"/>
      <c r="H14" s="653">
        <v>2244631.5689000003</v>
      </c>
      <c r="I14" s="499">
        <f t="shared" si="0"/>
        <v>389534351.58640039</v>
      </c>
    </row>
    <row r="15" spans="1:9">
      <c r="A15" s="500">
        <v>9</v>
      </c>
      <c r="B15" s="495" t="s">
        <v>101</v>
      </c>
      <c r="C15" s="653">
        <v>0</v>
      </c>
      <c r="D15" s="653">
        <v>0</v>
      </c>
      <c r="E15" s="652">
        <v>0</v>
      </c>
      <c r="F15" s="652">
        <v>0</v>
      </c>
      <c r="G15" s="652"/>
      <c r="H15" s="653">
        <v>0</v>
      </c>
      <c r="I15" s="499">
        <f t="shared" si="0"/>
        <v>0</v>
      </c>
    </row>
    <row r="16" spans="1:9">
      <c r="A16" s="500">
        <v>10</v>
      </c>
      <c r="B16" s="530" t="s">
        <v>560</v>
      </c>
      <c r="C16" s="653">
        <v>15022133.024</v>
      </c>
      <c r="D16" s="653">
        <v>0</v>
      </c>
      <c r="E16" s="652">
        <v>7509832.5994000006</v>
      </c>
      <c r="F16" s="652">
        <v>0</v>
      </c>
      <c r="G16" s="652"/>
      <c r="H16" s="653">
        <v>4438689.3152999999</v>
      </c>
      <c r="I16" s="499">
        <f t="shared" si="0"/>
        <v>7512300.4245999996</v>
      </c>
    </row>
    <row r="17" spans="1:9">
      <c r="A17" s="500">
        <v>11</v>
      </c>
      <c r="B17" s="495" t="s">
        <v>103</v>
      </c>
      <c r="C17" s="653">
        <v>8172438.7739000004</v>
      </c>
      <c r="D17" s="653">
        <v>36572249.395799994</v>
      </c>
      <c r="E17" s="652">
        <v>990822.02700000012</v>
      </c>
      <c r="F17" s="652">
        <v>628625.84860000014</v>
      </c>
      <c r="G17" s="652"/>
      <c r="H17" s="653">
        <v>0</v>
      </c>
      <c r="I17" s="499">
        <f t="shared" si="0"/>
        <v>43125240.294099994</v>
      </c>
    </row>
    <row r="18" spans="1:9">
      <c r="A18" s="500">
        <v>12</v>
      </c>
      <c r="B18" s="495" t="s">
        <v>104</v>
      </c>
      <c r="C18" s="653">
        <v>0</v>
      </c>
      <c r="D18" s="653">
        <v>0</v>
      </c>
      <c r="E18" s="652">
        <v>0</v>
      </c>
      <c r="F18" s="652">
        <v>0</v>
      </c>
      <c r="G18" s="652"/>
      <c r="H18" s="653">
        <v>0</v>
      </c>
      <c r="I18" s="499">
        <f t="shared" si="0"/>
        <v>0</v>
      </c>
    </row>
    <row r="19" spans="1:9">
      <c r="A19" s="500">
        <v>13</v>
      </c>
      <c r="B19" s="495" t="s">
        <v>245</v>
      </c>
      <c r="C19" s="653">
        <v>0</v>
      </c>
      <c r="D19" s="653">
        <v>0</v>
      </c>
      <c r="E19" s="652">
        <v>0</v>
      </c>
      <c r="F19" s="652">
        <v>0</v>
      </c>
      <c r="G19" s="652"/>
      <c r="H19" s="653">
        <v>0</v>
      </c>
      <c r="I19" s="499">
        <f t="shared" si="0"/>
        <v>0</v>
      </c>
    </row>
    <row r="20" spans="1:9">
      <c r="A20" s="500">
        <v>14</v>
      </c>
      <c r="B20" s="495" t="s">
        <v>106</v>
      </c>
      <c r="C20" s="653">
        <v>279318.12123333337</v>
      </c>
      <c r="D20" s="653">
        <v>134794426.93306667</v>
      </c>
      <c r="E20" s="652">
        <v>123368.18000000001</v>
      </c>
      <c r="F20" s="652">
        <v>0</v>
      </c>
      <c r="G20" s="652"/>
      <c r="H20" s="653">
        <v>64400</v>
      </c>
      <c r="I20" s="499">
        <f t="shared" si="0"/>
        <v>134950376.8743</v>
      </c>
    </row>
    <row r="21" spans="1:9" s="535" customFormat="1">
      <c r="A21" s="501">
        <v>15</v>
      </c>
      <c r="B21" s="504" t="s">
        <v>107</v>
      </c>
      <c r="C21" s="654">
        <f>SUM(C7:C15)+SUM(C17:C20)</f>
        <v>52667007.624433346</v>
      </c>
      <c r="D21" s="654">
        <f t="shared" ref="D21:H21" si="1">SUM(D7:D15)+SUM(D17:D20)</f>
        <v>1863065232.724067</v>
      </c>
      <c r="E21" s="654">
        <f t="shared" si="1"/>
        <v>24942901.006399997</v>
      </c>
      <c r="F21" s="654">
        <f t="shared" si="1"/>
        <v>22148495.274300009</v>
      </c>
      <c r="G21" s="654">
        <f t="shared" si="1"/>
        <v>0</v>
      </c>
      <c r="H21" s="654">
        <f t="shared" si="1"/>
        <v>4503089.3153000008</v>
      </c>
      <c r="I21" s="499">
        <f t="shared" si="0"/>
        <v>1868640844.0678</v>
      </c>
    </row>
    <row r="22" spans="1:9">
      <c r="A22" s="536">
        <v>16</v>
      </c>
      <c r="B22" s="537" t="s">
        <v>561</v>
      </c>
      <c r="C22" s="653">
        <v>52358837.543200001</v>
      </c>
      <c r="D22" s="653">
        <v>1320546184.8067</v>
      </c>
      <c r="E22" s="652">
        <v>24810877.236400008</v>
      </c>
      <c r="F22" s="652">
        <v>22148495.274300002</v>
      </c>
      <c r="G22" s="652">
        <v>0</v>
      </c>
      <c r="H22" s="653">
        <v>4438689.3153000008</v>
      </c>
      <c r="I22" s="499">
        <f t="shared" si="0"/>
        <v>1325945649.8392</v>
      </c>
    </row>
    <row r="23" spans="1:9">
      <c r="A23" s="536">
        <v>17</v>
      </c>
      <c r="B23" s="537" t="s">
        <v>562</v>
      </c>
      <c r="C23" s="653">
        <v>0</v>
      </c>
      <c r="D23" s="653">
        <v>37872870.439999998</v>
      </c>
      <c r="E23" s="652">
        <v>0</v>
      </c>
      <c r="F23" s="652">
        <v>0</v>
      </c>
      <c r="G23" s="652"/>
      <c r="H23" s="653"/>
      <c r="I23" s="499">
        <f t="shared" si="0"/>
        <v>37872870.439999998</v>
      </c>
    </row>
    <row r="26" spans="1:9" ht="25.5">
      <c r="B26" s="531" t="s">
        <v>689</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C7" sqref="C7:H33"/>
    </sheetView>
  </sheetViews>
  <sheetFormatPr defaultColWidth="9.140625" defaultRowHeight="12.75"/>
  <cols>
    <col min="1" max="1" width="11" style="502" bestFit="1" customWidth="1"/>
    <col min="2" max="2" width="93.42578125" style="502" customWidth="1"/>
    <col min="3" max="8" width="22" style="502" customWidth="1"/>
    <col min="9" max="9" width="42.28515625" style="502" bestFit="1" customWidth="1"/>
    <col min="10" max="16384" width="9.140625" style="502"/>
  </cols>
  <sheetData>
    <row r="1" spans="1:9" ht="13.5">
      <c r="A1" s="492" t="s">
        <v>30</v>
      </c>
      <c r="B1" s="3" t="str">
        <f>'Info '!C2</f>
        <v>JSC ProCredit Bank</v>
      </c>
    </row>
    <row r="2" spans="1:9" ht="13.5">
      <c r="A2" s="493" t="s">
        <v>31</v>
      </c>
      <c r="B2" s="529">
        <f>'4. Off-Balance'!B2</f>
        <v>44469</v>
      </c>
    </row>
    <row r="3" spans="1:9">
      <c r="A3" s="494" t="s">
        <v>563</v>
      </c>
    </row>
    <row r="4" spans="1:9">
      <c r="C4" s="533" t="s">
        <v>0</v>
      </c>
      <c r="D4" s="533" t="s">
        <v>1</v>
      </c>
      <c r="E4" s="533" t="s">
        <v>2</v>
      </c>
      <c r="F4" s="533" t="s">
        <v>3</v>
      </c>
      <c r="G4" s="533" t="s">
        <v>4</v>
      </c>
      <c r="H4" s="533" t="s">
        <v>5</v>
      </c>
      <c r="I4" s="533" t="s">
        <v>8</v>
      </c>
    </row>
    <row r="5" spans="1:9" ht="46.5" customHeight="1">
      <c r="A5" s="729" t="s">
        <v>704</v>
      </c>
      <c r="B5" s="730"/>
      <c r="C5" s="743" t="s">
        <v>551</v>
      </c>
      <c r="D5" s="743"/>
      <c r="E5" s="743" t="s">
        <v>552</v>
      </c>
      <c r="F5" s="743" t="s">
        <v>553</v>
      </c>
      <c r="G5" s="741" t="s">
        <v>554</v>
      </c>
      <c r="H5" s="741" t="s">
        <v>555</v>
      </c>
      <c r="I5" s="534" t="s">
        <v>556</v>
      </c>
    </row>
    <row r="6" spans="1:9" ht="75" customHeight="1">
      <c r="A6" s="733"/>
      <c r="B6" s="734"/>
      <c r="C6" s="522" t="s">
        <v>557</v>
      </c>
      <c r="D6" s="522" t="s">
        <v>558</v>
      </c>
      <c r="E6" s="743"/>
      <c r="F6" s="743"/>
      <c r="G6" s="742"/>
      <c r="H6" s="742"/>
      <c r="I6" s="534" t="s">
        <v>559</v>
      </c>
    </row>
    <row r="7" spans="1:9">
      <c r="A7" s="498">
        <v>1</v>
      </c>
      <c r="B7" s="503" t="s">
        <v>694</v>
      </c>
      <c r="C7" s="653">
        <v>0</v>
      </c>
      <c r="D7" s="653">
        <v>276515838.34169996</v>
      </c>
      <c r="E7" s="653">
        <v>0</v>
      </c>
      <c r="F7" s="653">
        <v>23657.451399999994</v>
      </c>
      <c r="G7" s="653"/>
      <c r="H7" s="653">
        <v>0</v>
      </c>
      <c r="I7" s="499">
        <f t="shared" ref="I7:I34" si="0">C7+D7-E7-F7-G7</f>
        <v>276492180.89029998</v>
      </c>
    </row>
    <row r="8" spans="1:9">
      <c r="A8" s="498">
        <v>2</v>
      </c>
      <c r="B8" s="503" t="s">
        <v>564</v>
      </c>
      <c r="C8" s="653">
        <v>0</v>
      </c>
      <c r="D8" s="653">
        <v>131415264.52389999</v>
      </c>
      <c r="E8" s="653">
        <v>3501.7110000000002</v>
      </c>
      <c r="F8" s="653">
        <v>79196.739000000001</v>
      </c>
      <c r="G8" s="653"/>
      <c r="H8" s="653">
        <v>0</v>
      </c>
      <c r="I8" s="499">
        <f t="shared" si="0"/>
        <v>131332566.0739</v>
      </c>
    </row>
    <row r="9" spans="1:9">
      <c r="A9" s="498">
        <v>3</v>
      </c>
      <c r="B9" s="503" t="s">
        <v>565</v>
      </c>
      <c r="C9" s="653">
        <v>0</v>
      </c>
      <c r="D9" s="653">
        <v>0</v>
      </c>
      <c r="E9" s="653">
        <v>0</v>
      </c>
      <c r="F9" s="653">
        <v>0</v>
      </c>
      <c r="G9" s="653"/>
      <c r="H9" s="653">
        <v>0</v>
      </c>
      <c r="I9" s="499">
        <f t="shared" si="0"/>
        <v>0</v>
      </c>
    </row>
    <row r="10" spans="1:9">
      <c r="A10" s="498">
        <v>4</v>
      </c>
      <c r="B10" s="503" t="s">
        <v>695</v>
      </c>
      <c r="C10" s="653">
        <v>0</v>
      </c>
      <c r="D10" s="653">
        <v>27440112.640100002</v>
      </c>
      <c r="E10" s="653">
        <v>0</v>
      </c>
      <c r="F10" s="653">
        <v>534757.35399999993</v>
      </c>
      <c r="G10" s="653"/>
      <c r="H10" s="653">
        <v>0</v>
      </c>
      <c r="I10" s="499">
        <f t="shared" si="0"/>
        <v>26905355.286100004</v>
      </c>
    </row>
    <row r="11" spans="1:9">
      <c r="A11" s="498">
        <v>5</v>
      </c>
      <c r="B11" s="503" t="s">
        <v>566</v>
      </c>
      <c r="C11" s="653">
        <v>516376.52730000002</v>
      </c>
      <c r="D11" s="653">
        <v>125380182.23449999</v>
      </c>
      <c r="E11" s="653">
        <v>708358.07530000014</v>
      </c>
      <c r="F11" s="653">
        <v>2363685.6641000006</v>
      </c>
      <c r="G11" s="653"/>
      <c r="H11" s="653">
        <v>3001614.9065</v>
      </c>
      <c r="I11" s="499">
        <f t="shared" si="0"/>
        <v>122824515.02239999</v>
      </c>
    </row>
    <row r="12" spans="1:9">
      <c r="A12" s="498">
        <v>6</v>
      </c>
      <c r="B12" s="503" t="s">
        <v>567</v>
      </c>
      <c r="C12" s="653">
        <v>770736.35100000002</v>
      </c>
      <c r="D12" s="653">
        <v>73086765.561900005</v>
      </c>
      <c r="E12" s="653">
        <v>289638.49089999998</v>
      </c>
      <c r="F12" s="653">
        <v>1358808.1927999998</v>
      </c>
      <c r="G12" s="653"/>
      <c r="H12" s="653">
        <v>0</v>
      </c>
      <c r="I12" s="499">
        <f t="shared" si="0"/>
        <v>72209055.229200006</v>
      </c>
    </row>
    <row r="13" spans="1:9">
      <c r="A13" s="498">
        <v>7</v>
      </c>
      <c r="B13" s="503" t="s">
        <v>568</v>
      </c>
      <c r="C13" s="653">
        <v>2180068.0885999999</v>
      </c>
      <c r="D13" s="653">
        <v>108927934.46100003</v>
      </c>
      <c r="E13" s="653">
        <v>2059718.3084000002</v>
      </c>
      <c r="F13" s="653">
        <v>1869917.3297000006</v>
      </c>
      <c r="G13" s="653"/>
      <c r="H13" s="653">
        <v>0</v>
      </c>
      <c r="I13" s="499">
        <f t="shared" si="0"/>
        <v>107178366.91150001</v>
      </c>
    </row>
    <row r="14" spans="1:9">
      <c r="A14" s="498">
        <v>8</v>
      </c>
      <c r="B14" s="503" t="s">
        <v>569</v>
      </c>
      <c r="C14" s="653">
        <v>2161350.8848999999</v>
      </c>
      <c r="D14" s="653">
        <v>106366959.53659999</v>
      </c>
      <c r="E14" s="653">
        <v>1775256.5290000003</v>
      </c>
      <c r="F14" s="653">
        <v>1716000.8416000009</v>
      </c>
      <c r="G14" s="653"/>
      <c r="H14" s="653">
        <v>0</v>
      </c>
      <c r="I14" s="499">
        <f t="shared" si="0"/>
        <v>105037053.0509</v>
      </c>
    </row>
    <row r="15" spans="1:9">
      <c r="A15" s="498">
        <v>9</v>
      </c>
      <c r="B15" s="503" t="s">
        <v>570</v>
      </c>
      <c r="C15" s="653">
        <v>12366040.031699998</v>
      </c>
      <c r="D15" s="653">
        <v>123581718.98999999</v>
      </c>
      <c r="E15" s="653">
        <v>3685246.9982000007</v>
      </c>
      <c r="F15" s="653">
        <v>2016523.4910000006</v>
      </c>
      <c r="G15" s="653"/>
      <c r="H15" s="653">
        <v>0</v>
      </c>
      <c r="I15" s="499">
        <f t="shared" si="0"/>
        <v>130245988.5325</v>
      </c>
    </row>
    <row r="16" spans="1:9">
      <c r="A16" s="498">
        <v>10</v>
      </c>
      <c r="B16" s="503" t="s">
        <v>571</v>
      </c>
      <c r="C16" s="653">
        <v>0</v>
      </c>
      <c r="D16" s="653">
        <v>91523789.593499973</v>
      </c>
      <c r="E16" s="653">
        <v>14786.2351</v>
      </c>
      <c r="F16" s="653">
        <v>1502806.3576999996</v>
      </c>
      <c r="G16" s="653"/>
      <c r="H16" s="653">
        <v>0</v>
      </c>
      <c r="I16" s="499">
        <f t="shared" si="0"/>
        <v>90006197.000699967</v>
      </c>
    </row>
    <row r="17" spans="1:10">
      <c r="A17" s="498">
        <v>11</v>
      </c>
      <c r="B17" s="503" t="s">
        <v>572</v>
      </c>
      <c r="C17" s="653">
        <v>280822.81770000001</v>
      </c>
      <c r="D17" s="653">
        <v>14013475.892200001</v>
      </c>
      <c r="E17" s="653">
        <v>101913.5098</v>
      </c>
      <c r="F17" s="653">
        <v>239920.80720000004</v>
      </c>
      <c r="G17" s="653"/>
      <c r="H17" s="653">
        <v>0</v>
      </c>
      <c r="I17" s="499">
        <f t="shared" si="0"/>
        <v>13952464.392900001</v>
      </c>
    </row>
    <row r="18" spans="1:10">
      <c r="A18" s="498">
        <v>12</v>
      </c>
      <c r="B18" s="503" t="s">
        <v>573</v>
      </c>
      <c r="C18" s="653">
        <v>4946027.5005000001</v>
      </c>
      <c r="D18" s="653">
        <v>80125271.631500006</v>
      </c>
      <c r="E18" s="653">
        <v>1880243.0663999999</v>
      </c>
      <c r="F18" s="653">
        <v>1439210.5500000007</v>
      </c>
      <c r="G18" s="653"/>
      <c r="H18" s="653">
        <v>0</v>
      </c>
      <c r="I18" s="499">
        <f t="shared" si="0"/>
        <v>81751845.515599996</v>
      </c>
    </row>
    <row r="19" spans="1:10">
      <c r="A19" s="498">
        <v>13</v>
      </c>
      <c r="B19" s="503" t="s">
        <v>574</v>
      </c>
      <c r="C19" s="653">
        <v>244950.33970000001</v>
      </c>
      <c r="D19" s="653">
        <v>70260284.837499976</v>
      </c>
      <c r="E19" s="653">
        <v>356905.75539999997</v>
      </c>
      <c r="F19" s="653">
        <v>1115016.4842999999</v>
      </c>
      <c r="G19" s="653"/>
      <c r="H19" s="653">
        <v>0</v>
      </c>
      <c r="I19" s="499">
        <f t="shared" si="0"/>
        <v>69033312.93749997</v>
      </c>
    </row>
    <row r="20" spans="1:10">
      <c r="A20" s="498">
        <v>14</v>
      </c>
      <c r="B20" s="503" t="s">
        <v>575</v>
      </c>
      <c r="C20" s="653">
        <v>16989205.7031</v>
      </c>
      <c r="D20" s="653">
        <v>92242903.865099952</v>
      </c>
      <c r="E20" s="653">
        <v>8679843.3617000021</v>
      </c>
      <c r="F20" s="653">
        <v>673250.39989999996</v>
      </c>
      <c r="G20" s="653"/>
      <c r="H20" s="653">
        <v>1213171.2008</v>
      </c>
      <c r="I20" s="499">
        <f t="shared" si="0"/>
        <v>99879015.806599945</v>
      </c>
    </row>
    <row r="21" spans="1:10">
      <c r="A21" s="498">
        <v>15</v>
      </c>
      <c r="B21" s="503" t="s">
        <v>576</v>
      </c>
      <c r="C21" s="653">
        <v>1226414.0795</v>
      </c>
      <c r="D21" s="653">
        <v>14153967.606399998</v>
      </c>
      <c r="E21" s="653">
        <v>501605.74159999995</v>
      </c>
      <c r="F21" s="653">
        <v>236266.84160000001</v>
      </c>
      <c r="G21" s="653"/>
      <c r="H21" s="653">
        <v>0</v>
      </c>
      <c r="I21" s="499">
        <f t="shared" si="0"/>
        <v>14642509.102699999</v>
      </c>
    </row>
    <row r="22" spans="1:10">
      <c r="A22" s="498">
        <v>16</v>
      </c>
      <c r="B22" s="503" t="s">
        <v>577</v>
      </c>
      <c r="C22" s="653">
        <v>0</v>
      </c>
      <c r="D22" s="653">
        <v>2004328.8407000001</v>
      </c>
      <c r="E22" s="653">
        <v>0</v>
      </c>
      <c r="F22" s="653">
        <v>38583.091399999998</v>
      </c>
      <c r="G22" s="653"/>
      <c r="H22" s="653">
        <v>0</v>
      </c>
      <c r="I22" s="499">
        <f t="shared" si="0"/>
        <v>1965745.7493</v>
      </c>
    </row>
    <row r="23" spans="1:10">
      <c r="A23" s="498">
        <v>17</v>
      </c>
      <c r="B23" s="503" t="s">
        <v>698</v>
      </c>
      <c r="C23" s="653">
        <v>0</v>
      </c>
      <c r="D23" s="653">
        <v>233766.47489999997</v>
      </c>
      <c r="E23" s="653">
        <v>8372.4797999999992</v>
      </c>
      <c r="F23" s="653">
        <v>2999.9803999999999</v>
      </c>
      <c r="G23" s="653"/>
      <c r="H23" s="653">
        <v>0</v>
      </c>
      <c r="I23" s="499">
        <f t="shared" si="0"/>
        <v>222394.01469999997</v>
      </c>
    </row>
    <row r="24" spans="1:10">
      <c r="A24" s="498">
        <v>18</v>
      </c>
      <c r="B24" s="503" t="s">
        <v>578</v>
      </c>
      <c r="C24" s="653">
        <v>0</v>
      </c>
      <c r="D24" s="653">
        <v>9592596.3028000016</v>
      </c>
      <c r="E24" s="653">
        <v>0</v>
      </c>
      <c r="F24" s="653">
        <v>181761.28809999998</v>
      </c>
      <c r="G24" s="653"/>
      <c r="H24" s="653">
        <v>0</v>
      </c>
      <c r="I24" s="499">
        <f t="shared" si="0"/>
        <v>9410835.0147000011</v>
      </c>
    </row>
    <row r="25" spans="1:10">
      <c r="A25" s="498">
        <v>19</v>
      </c>
      <c r="B25" s="503" t="s">
        <v>579</v>
      </c>
      <c r="C25" s="653">
        <v>0</v>
      </c>
      <c r="D25" s="653">
        <v>4192434.1867999998</v>
      </c>
      <c r="E25" s="653">
        <v>0</v>
      </c>
      <c r="F25" s="653">
        <v>83202.271800000002</v>
      </c>
      <c r="G25" s="653"/>
      <c r="H25" s="653">
        <v>0</v>
      </c>
      <c r="I25" s="499">
        <f t="shared" si="0"/>
        <v>4109231.9149999996</v>
      </c>
    </row>
    <row r="26" spans="1:10">
      <c r="A26" s="498">
        <v>20</v>
      </c>
      <c r="B26" s="503" t="s">
        <v>697</v>
      </c>
      <c r="C26" s="653">
        <v>2135944.1734000002</v>
      </c>
      <c r="D26" s="653">
        <v>28034704.764800008</v>
      </c>
      <c r="E26" s="653">
        <v>706142.99579999992</v>
      </c>
      <c r="F26" s="653">
        <v>500271.57640000008</v>
      </c>
      <c r="G26" s="653"/>
      <c r="H26" s="653">
        <v>0</v>
      </c>
      <c r="I26" s="499">
        <f t="shared" si="0"/>
        <v>28964234.366000008</v>
      </c>
      <c r="J26" s="505"/>
    </row>
    <row r="27" spans="1:10">
      <c r="A27" s="498">
        <v>21</v>
      </c>
      <c r="B27" s="503" t="s">
        <v>580</v>
      </c>
      <c r="C27" s="653">
        <v>1391924.7939999998</v>
      </c>
      <c r="D27" s="653">
        <v>54827933.850199997</v>
      </c>
      <c r="E27" s="653">
        <v>583175.13459999999</v>
      </c>
      <c r="F27" s="653">
        <v>1034416.4700000003</v>
      </c>
      <c r="G27" s="653"/>
      <c r="H27" s="653">
        <v>0</v>
      </c>
      <c r="I27" s="499">
        <f t="shared" si="0"/>
        <v>54602267.0396</v>
      </c>
      <c r="J27" s="505"/>
    </row>
    <row r="28" spans="1:10">
      <c r="A28" s="498">
        <v>22</v>
      </c>
      <c r="B28" s="503" t="s">
        <v>581</v>
      </c>
      <c r="C28" s="653">
        <v>0.16</v>
      </c>
      <c r="D28" s="653">
        <v>10867232.510299997</v>
      </c>
      <c r="E28" s="653">
        <v>38484.148200000003</v>
      </c>
      <c r="F28" s="653">
        <v>144115.68400000001</v>
      </c>
      <c r="G28" s="653"/>
      <c r="H28" s="653">
        <v>0</v>
      </c>
      <c r="I28" s="499">
        <f t="shared" si="0"/>
        <v>10684632.838099997</v>
      </c>
      <c r="J28" s="505"/>
    </row>
    <row r="29" spans="1:10">
      <c r="A29" s="498">
        <v>23</v>
      </c>
      <c r="B29" s="503" t="s">
        <v>582</v>
      </c>
      <c r="C29" s="653">
        <v>2136725.6068000002</v>
      </c>
      <c r="D29" s="653">
        <v>162611259.6408999</v>
      </c>
      <c r="E29" s="653">
        <v>1431620.4717999999</v>
      </c>
      <c r="F29" s="653">
        <v>2879229.7981999973</v>
      </c>
      <c r="G29" s="653"/>
      <c r="H29" s="653">
        <v>0</v>
      </c>
      <c r="I29" s="499">
        <f t="shared" si="0"/>
        <v>160437134.97769988</v>
      </c>
      <c r="J29" s="505"/>
    </row>
    <row r="30" spans="1:10">
      <c r="A30" s="498">
        <v>24</v>
      </c>
      <c r="B30" s="503" t="s">
        <v>696</v>
      </c>
      <c r="C30" s="653">
        <v>2311223.9007999995</v>
      </c>
      <c r="D30" s="653">
        <v>42949349.017400004</v>
      </c>
      <c r="E30" s="653">
        <v>878333.37199999997</v>
      </c>
      <c r="F30" s="653">
        <v>751878.09920000017</v>
      </c>
      <c r="G30" s="653"/>
      <c r="H30" s="653">
        <v>0</v>
      </c>
      <c r="I30" s="499">
        <f t="shared" si="0"/>
        <v>43630361.446999997</v>
      </c>
      <c r="J30" s="505"/>
    </row>
    <row r="31" spans="1:10">
      <c r="A31" s="498">
        <v>25</v>
      </c>
      <c r="B31" s="503" t="s">
        <v>583</v>
      </c>
      <c r="C31" s="653">
        <v>51824.93</v>
      </c>
      <c r="D31" s="653">
        <v>9879087.0114999991</v>
      </c>
      <c r="E31" s="653">
        <v>31809.170000000002</v>
      </c>
      <c r="F31" s="653">
        <v>145975.58259999997</v>
      </c>
      <c r="G31" s="653"/>
      <c r="H31" s="653">
        <v>0</v>
      </c>
      <c r="I31" s="499">
        <f t="shared" si="0"/>
        <v>9753127.1888999995</v>
      </c>
      <c r="J31" s="505"/>
    </row>
    <row r="32" spans="1:10">
      <c r="A32" s="498">
        <v>26</v>
      </c>
      <c r="B32" s="503" t="s">
        <v>693</v>
      </c>
      <c r="C32" s="653">
        <v>2678053.6142000002</v>
      </c>
      <c r="D32" s="653">
        <v>63036461.794800028</v>
      </c>
      <c r="E32" s="653">
        <v>1084577.2713999997</v>
      </c>
      <c r="F32" s="653">
        <v>1217042.9279000002</v>
      </c>
      <c r="G32" s="653"/>
      <c r="H32" s="653">
        <v>223903.14569999999</v>
      </c>
      <c r="I32" s="499">
        <f t="shared" si="0"/>
        <v>63412895.209700033</v>
      </c>
      <c r="J32" s="505"/>
    </row>
    <row r="33" spans="1:10">
      <c r="A33" s="498">
        <v>27</v>
      </c>
      <c r="B33" s="498" t="s">
        <v>584</v>
      </c>
      <c r="C33" s="653">
        <v>279318.12123333337</v>
      </c>
      <c r="D33" s="653">
        <v>139801608.61306739</v>
      </c>
      <c r="E33" s="653">
        <v>123368.18000000001</v>
      </c>
      <c r="F33" s="653">
        <v>0</v>
      </c>
      <c r="G33" s="653"/>
      <c r="H33" s="653">
        <v>64400</v>
      </c>
      <c r="I33" s="499">
        <f t="shared" si="0"/>
        <v>139957558.55430073</v>
      </c>
      <c r="J33" s="505"/>
    </row>
    <row r="34" spans="1:10">
      <c r="A34" s="498">
        <v>28</v>
      </c>
      <c r="B34" s="504" t="s">
        <v>107</v>
      </c>
      <c r="C34" s="504">
        <f>SUM(C7:C33)</f>
        <v>52667007.624433324</v>
      </c>
      <c r="D34" s="504">
        <f t="shared" ref="D34:H34" si="1">SUM(D7:D33)</f>
        <v>1863065232.724067</v>
      </c>
      <c r="E34" s="504">
        <f t="shared" si="1"/>
        <v>24942901.006400008</v>
      </c>
      <c r="F34" s="504">
        <f t="shared" si="1"/>
        <v>22148495.274300002</v>
      </c>
      <c r="G34" s="504">
        <f t="shared" si="1"/>
        <v>0</v>
      </c>
      <c r="H34" s="504">
        <f t="shared" si="1"/>
        <v>4503089.2530000005</v>
      </c>
      <c r="I34" s="499">
        <f t="shared" si="0"/>
        <v>1868640844.0678</v>
      </c>
      <c r="J34" s="505"/>
    </row>
    <row r="35" spans="1:10">
      <c r="A35" s="505"/>
      <c r="B35" s="505"/>
      <c r="C35" s="505"/>
      <c r="D35" s="505"/>
      <c r="E35" s="505"/>
      <c r="F35" s="505"/>
      <c r="G35" s="505"/>
      <c r="H35" s="505"/>
      <c r="I35" s="505"/>
      <c r="J35" s="505"/>
    </row>
    <row r="36" spans="1:10">
      <c r="A36" s="505"/>
      <c r="B36" s="538"/>
      <c r="C36" s="505"/>
      <c r="D36" s="505"/>
      <c r="E36" s="505"/>
      <c r="F36" s="505"/>
      <c r="G36" s="505"/>
      <c r="H36" s="505"/>
      <c r="I36" s="505"/>
      <c r="J36" s="505"/>
    </row>
    <row r="37" spans="1:10">
      <c r="A37" s="505"/>
      <c r="B37" s="505"/>
      <c r="C37" s="505"/>
      <c r="D37" s="505"/>
      <c r="E37" s="505"/>
      <c r="F37" s="505"/>
      <c r="G37" s="505"/>
      <c r="H37" s="505"/>
      <c r="I37" s="505"/>
      <c r="J37" s="505"/>
    </row>
    <row r="38" spans="1:10">
      <c r="A38" s="505"/>
      <c r="B38" s="505"/>
      <c r="C38" s="505"/>
      <c r="D38" s="505"/>
      <c r="E38" s="505"/>
      <c r="F38" s="505"/>
      <c r="G38" s="505"/>
      <c r="H38" s="505"/>
      <c r="I38" s="505"/>
      <c r="J38" s="505"/>
    </row>
    <row r="39" spans="1:10">
      <c r="A39" s="505"/>
      <c r="B39" s="505"/>
      <c r="C39" s="505"/>
      <c r="D39" s="505"/>
      <c r="E39" s="505"/>
      <c r="F39" s="505"/>
      <c r="G39" s="505"/>
      <c r="H39" s="505"/>
      <c r="I39" s="505"/>
      <c r="J39" s="505"/>
    </row>
    <row r="40" spans="1:10">
      <c r="A40" s="505"/>
      <c r="B40" s="505"/>
      <c r="C40" s="505"/>
      <c r="D40" s="505"/>
      <c r="E40" s="505"/>
      <c r="F40" s="505"/>
      <c r="G40" s="505"/>
      <c r="H40" s="505"/>
      <c r="I40" s="505"/>
      <c r="J40" s="505"/>
    </row>
    <row r="41" spans="1:10">
      <c r="A41" s="505"/>
      <c r="B41" s="505"/>
      <c r="C41" s="505"/>
      <c r="D41" s="505"/>
      <c r="E41" s="505"/>
      <c r="F41" s="505"/>
      <c r="G41" s="505"/>
      <c r="H41" s="505"/>
      <c r="I41" s="505"/>
      <c r="J41" s="505"/>
    </row>
    <row r="42" spans="1:10">
      <c r="A42" s="539"/>
      <c r="B42" s="539"/>
      <c r="C42" s="505"/>
      <c r="D42" s="505"/>
      <c r="E42" s="505"/>
      <c r="F42" s="505"/>
      <c r="G42" s="505"/>
      <c r="H42" s="505"/>
      <c r="I42" s="505"/>
      <c r="J42" s="505"/>
    </row>
    <row r="43" spans="1:10">
      <c r="A43" s="539"/>
      <c r="B43" s="539"/>
      <c r="C43" s="505"/>
      <c r="D43" s="505"/>
      <c r="E43" s="505"/>
      <c r="F43" s="505"/>
      <c r="G43" s="505"/>
      <c r="H43" s="505"/>
      <c r="I43" s="505"/>
      <c r="J43" s="505"/>
    </row>
    <row r="44" spans="1:10">
      <c r="A44" s="505"/>
      <c r="B44" s="505"/>
      <c r="C44" s="505"/>
      <c r="D44" s="505"/>
      <c r="E44" s="505"/>
      <c r="F44" s="505"/>
      <c r="G44" s="505"/>
      <c r="H44" s="505"/>
      <c r="I44" s="505"/>
      <c r="J44" s="505"/>
    </row>
    <row r="45" spans="1:10">
      <c r="A45" s="505"/>
      <c r="B45" s="505"/>
      <c r="C45" s="505"/>
      <c r="D45" s="505"/>
      <c r="E45" s="505"/>
      <c r="F45" s="505"/>
      <c r="G45" s="505"/>
      <c r="H45" s="505"/>
      <c r="I45" s="505"/>
      <c r="J45" s="505"/>
    </row>
    <row r="46" spans="1:10">
      <c r="A46" s="505"/>
      <c r="B46" s="505"/>
      <c r="C46" s="505"/>
      <c r="D46" s="505"/>
      <c r="E46" s="505"/>
      <c r="F46" s="505"/>
      <c r="G46" s="505"/>
      <c r="H46" s="505"/>
      <c r="I46" s="505"/>
      <c r="J46" s="505"/>
    </row>
    <row r="47" spans="1:10">
      <c r="A47" s="505"/>
      <c r="B47" s="505"/>
      <c r="C47" s="505"/>
      <c r="D47" s="505"/>
      <c r="E47" s="505"/>
      <c r="F47" s="505"/>
      <c r="G47" s="505"/>
      <c r="H47" s="505"/>
      <c r="I47" s="505"/>
      <c r="J47" s="50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J23" sqref="J23"/>
    </sheetView>
  </sheetViews>
  <sheetFormatPr defaultColWidth="9.140625" defaultRowHeight="12.75"/>
  <cols>
    <col min="1" max="1" width="11.85546875" style="502" bestFit="1" customWidth="1"/>
    <col min="2" max="2" width="68.28515625" style="502" bestFit="1" customWidth="1"/>
    <col min="3" max="4" width="35.5703125" style="502" customWidth="1"/>
    <col min="5" max="16384" width="9.140625" style="502"/>
  </cols>
  <sheetData>
    <row r="1" spans="1:4" ht="13.5">
      <c r="A1" s="492" t="s">
        <v>30</v>
      </c>
      <c r="B1" s="3" t="str">
        <f>'Info '!C2</f>
        <v>JSC ProCredit Bank</v>
      </c>
    </row>
    <row r="2" spans="1:4" ht="13.5">
      <c r="A2" s="493" t="s">
        <v>31</v>
      </c>
      <c r="B2" s="529">
        <f>'4. Off-Balance'!B2</f>
        <v>44469</v>
      </c>
    </row>
    <row r="3" spans="1:4">
      <c r="A3" s="494" t="s">
        <v>585</v>
      </c>
    </row>
    <row r="5" spans="1:4" ht="25.5">
      <c r="A5" s="744" t="s">
        <v>586</v>
      </c>
      <c r="B5" s="744"/>
      <c r="C5" s="526" t="s">
        <v>587</v>
      </c>
      <c r="D5" s="526" t="s">
        <v>588</v>
      </c>
    </row>
    <row r="6" spans="1:4">
      <c r="A6" s="506">
        <v>1</v>
      </c>
      <c r="B6" s="507" t="s">
        <v>589</v>
      </c>
      <c r="C6" s="654">
        <v>72108034.728799999</v>
      </c>
      <c r="D6" s="555"/>
    </row>
    <row r="7" spans="1:4">
      <c r="A7" s="508">
        <v>2</v>
      </c>
      <c r="B7" s="507" t="s">
        <v>590</v>
      </c>
      <c r="C7" s="654">
        <f>SUM(C8:C11)</f>
        <v>7118765.7105</v>
      </c>
      <c r="D7" s="555">
        <f>SUM(D8:D11)</f>
        <v>0</v>
      </c>
    </row>
    <row r="8" spans="1:4">
      <c r="A8" s="509">
        <v>2.1</v>
      </c>
      <c r="B8" s="510" t="s">
        <v>701</v>
      </c>
      <c r="C8" s="653">
        <v>3930966.1588999997</v>
      </c>
      <c r="D8" s="555"/>
    </row>
    <row r="9" spans="1:4">
      <c r="A9" s="509">
        <v>2.2000000000000002</v>
      </c>
      <c r="B9" s="510" t="s">
        <v>699</v>
      </c>
      <c r="C9" s="653">
        <v>3187799.5515999999</v>
      </c>
      <c r="D9" s="555"/>
    </row>
    <row r="10" spans="1:4">
      <c r="A10" s="509">
        <v>2.2999999999999998</v>
      </c>
      <c r="B10" s="510" t="s">
        <v>591</v>
      </c>
      <c r="C10" s="653">
        <v>0</v>
      </c>
      <c r="D10" s="555"/>
    </row>
    <row r="11" spans="1:4">
      <c r="A11" s="509">
        <v>2.4</v>
      </c>
      <c r="B11" s="510" t="s">
        <v>592</v>
      </c>
      <c r="C11" s="653">
        <v>0</v>
      </c>
      <c r="D11" s="555"/>
    </row>
    <row r="12" spans="1:4">
      <c r="A12" s="506">
        <v>3</v>
      </c>
      <c r="B12" s="507" t="s">
        <v>593</v>
      </c>
      <c r="C12" s="654">
        <f>SUM(C13:C18)</f>
        <v>32267429.1481</v>
      </c>
      <c r="D12" s="555">
        <f>SUM(D13:D18)</f>
        <v>0</v>
      </c>
    </row>
    <row r="13" spans="1:4">
      <c r="A13" s="509">
        <v>3.1</v>
      </c>
      <c r="B13" s="510" t="s">
        <v>594</v>
      </c>
      <c r="C13" s="653">
        <v>4438689.2529000007</v>
      </c>
      <c r="D13" s="555"/>
    </row>
    <row r="14" spans="1:4">
      <c r="A14" s="509">
        <v>3.2</v>
      </c>
      <c r="B14" s="510" t="s">
        <v>595</v>
      </c>
      <c r="C14" s="653">
        <v>3630004.679</v>
      </c>
      <c r="D14" s="555"/>
    </row>
    <row r="15" spans="1:4">
      <c r="A15" s="509">
        <v>3.3</v>
      </c>
      <c r="B15" s="510" t="s">
        <v>690</v>
      </c>
      <c r="C15" s="653">
        <v>2843803.5237000003</v>
      </c>
      <c r="D15" s="555"/>
    </row>
    <row r="16" spans="1:4">
      <c r="A16" s="509">
        <v>3.4</v>
      </c>
      <c r="B16" s="510" t="s">
        <v>700</v>
      </c>
      <c r="C16" s="653">
        <v>5544793.3237999994</v>
      </c>
      <c r="D16" s="555"/>
    </row>
    <row r="17" spans="1:4">
      <c r="A17" s="508">
        <v>3.5</v>
      </c>
      <c r="B17" s="510" t="s">
        <v>596</v>
      </c>
      <c r="C17" s="653">
        <v>887202.88870000001</v>
      </c>
      <c r="D17" s="555"/>
    </row>
    <row r="18" spans="1:4">
      <c r="A18" s="509">
        <v>3.6</v>
      </c>
      <c r="B18" s="510" t="s">
        <v>597</v>
      </c>
      <c r="C18" s="653">
        <v>14922935.48</v>
      </c>
      <c r="D18" s="555"/>
    </row>
    <row r="19" spans="1:4">
      <c r="A19" s="511">
        <v>4</v>
      </c>
      <c r="B19" s="507" t="s">
        <v>598</v>
      </c>
      <c r="C19" s="654">
        <f>C6+C7-C12</f>
        <v>46959371.291199997</v>
      </c>
      <c r="D19" s="55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C19"/>
    </sheetView>
  </sheetViews>
  <sheetFormatPr defaultColWidth="9.140625" defaultRowHeight="12.75"/>
  <cols>
    <col min="1" max="1" width="11.85546875" style="502" bestFit="1" customWidth="1"/>
    <col min="2" max="2" width="124.7109375" style="502" customWidth="1"/>
    <col min="3" max="3" width="31.5703125" style="502" customWidth="1"/>
    <col min="4" max="4" width="39.140625" style="502" customWidth="1"/>
    <col min="5" max="16384" width="9.140625" style="502"/>
  </cols>
  <sheetData>
    <row r="1" spans="1:4" ht="13.5">
      <c r="A1" s="492" t="s">
        <v>30</v>
      </c>
      <c r="B1" s="3" t="str">
        <f>'Info '!C2</f>
        <v>JSC ProCredit Bank</v>
      </c>
    </row>
    <row r="2" spans="1:4" ht="13.5">
      <c r="A2" s="493" t="s">
        <v>31</v>
      </c>
      <c r="B2" s="529">
        <f>'4. Off-Balance'!B2</f>
        <v>44469</v>
      </c>
    </row>
    <row r="3" spans="1:4">
      <c r="A3" s="494" t="s">
        <v>599</v>
      </c>
    </row>
    <row r="4" spans="1:4">
      <c r="A4" s="494"/>
    </row>
    <row r="5" spans="1:4" ht="15" customHeight="1">
      <c r="A5" s="745" t="s">
        <v>702</v>
      </c>
      <c r="B5" s="746"/>
      <c r="C5" s="735" t="s">
        <v>600</v>
      </c>
      <c r="D5" s="749" t="s">
        <v>601</v>
      </c>
    </row>
    <row r="6" spans="1:4">
      <c r="A6" s="747"/>
      <c r="B6" s="748"/>
      <c r="C6" s="738"/>
      <c r="D6" s="749"/>
    </row>
    <row r="7" spans="1:4">
      <c r="A7" s="504">
        <v>1</v>
      </c>
      <c r="B7" s="504" t="s">
        <v>589</v>
      </c>
      <c r="C7" s="654">
        <v>54833656.988300003</v>
      </c>
      <c r="D7" s="552"/>
    </row>
    <row r="8" spans="1:4">
      <c r="A8" s="498">
        <v>2</v>
      </c>
      <c r="B8" s="498" t="s">
        <v>602</v>
      </c>
      <c r="C8" s="653">
        <v>7247809.1586119998</v>
      </c>
      <c r="D8" s="552"/>
    </row>
    <row r="9" spans="1:4">
      <c r="A9" s="498">
        <v>3</v>
      </c>
      <c r="B9" s="512" t="s">
        <v>603</v>
      </c>
      <c r="C9" s="653">
        <v>1.6000121831893921E-5</v>
      </c>
      <c r="D9" s="552"/>
    </row>
    <row r="10" spans="1:4">
      <c r="A10" s="498">
        <v>4</v>
      </c>
      <c r="B10" s="498" t="s">
        <v>604</v>
      </c>
      <c r="C10" s="653">
        <f>SUM(C11:C18)</f>
        <v>9722628.6349309999</v>
      </c>
      <c r="D10" s="552"/>
    </row>
    <row r="11" spans="1:4">
      <c r="A11" s="498">
        <v>5</v>
      </c>
      <c r="B11" s="513" t="s">
        <v>605</v>
      </c>
      <c r="C11" s="653">
        <v>0</v>
      </c>
      <c r="D11" s="552"/>
    </row>
    <row r="12" spans="1:4">
      <c r="A12" s="498">
        <v>6</v>
      </c>
      <c r="B12" s="513" t="s">
        <v>606</v>
      </c>
      <c r="C12" s="653">
        <v>0</v>
      </c>
      <c r="D12" s="552"/>
    </row>
    <row r="13" spans="1:4">
      <c r="A13" s="498">
        <v>7</v>
      </c>
      <c r="B13" s="513" t="s">
        <v>607</v>
      </c>
      <c r="C13" s="653">
        <v>4310862.457799999</v>
      </c>
      <c r="D13" s="552"/>
    </row>
    <row r="14" spans="1:4">
      <c r="A14" s="498">
        <v>8</v>
      </c>
      <c r="B14" s="513" t="s">
        <v>608</v>
      </c>
      <c r="C14" s="653">
        <v>0</v>
      </c>
      <c r="D14" s="498"/>
    </row>
    <row r="15" spans="1:4">
      <c r="A15" s="498">
        <v>9</v>
      </c>
      <c r="B15" s="513" t="s">
        <v>609</v>
      </c>
      <c r="C15" s="653">
        <v>0</v>
      </c>
      <c r="D15" s="498"/>
    </row>
    <row r="16" spans="1:4">
      <c r="A16" s="498">
        <v>10</v>
      </c>
      <c r="B16" s="513" t="s">
        <v>610</v>
      </c>
      <c r="C16" s="653">
        <v>4438689.2529000007</v>
      </c>
      <c r="D16" s="552"/>
    </row>
    <row r="17" spans="1:4">
      <c r="A17" s="498">
        <v>11</v>
      </c>
      <c r="B17" s="513" t="s">
        <v>611</v>
      </c>
      <c r="C17" s="653">
        <v>0</v>
      </c>
      <c r="D17" s="498"/>
    </row>
    <row r="18" spans="1:4">
      <c r="A18" s="498">
        <v>12</v>
      </c>
      <c r="B18" s="510" t="s">
        <v>707</v>
      </c>
      <c r="C18" s="653">
        <v>973076.92423100048</v>
      </c>
      <c r="D18" s="552"/>
    </row>
    <row r="19" spans="1:4">
      <c r="A19" s="504">
        <v>13</v>
      </c>
      <c r="B19" s="540" t="s">
        <v>598</v>
      </c>
      <c r="C19" s="654">
        <f>C7+C8+C9-C10</f>
        <v>52358837.511996999</v>
      </c>
      <c r="D19" s="553"/>
    </row>
    <row r="22" spans="1:4">
      <c r="B22" s="492"/>
    </row>
    <row r="23" spans="1:4">
      <c r="B23" s="493"/>
    </row>
    <row r="24" spans="1:4">
      <c r="B24" s="49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election activeCell="U22" sqref="U22"/>
    </sheetView>
  </sheetViews>
  <sheetFormatPr defaultColWidth="9.140625" defaultRowHeight="12.75"/>
  <cols>
    <col min="1" max="1" width="11.85546875" style="502" bestFit="1" customWidth="1"/>
    <col min="2" max="2" width="80.7109375" style="502" customWidth="1"/>
    <col min="3" max="3" width="15.5703125" style="502" customWidth="1"/>
    <col min="4" max="5" width="22.28515625" style="502" customWidth="1"/>
    <col min="6" max="6" width="23.42578125" style="502" customWidth="1"/>
    <col min="7" max="14" width="22.28515625" style="502" customWidth="1"/>
    <col min="15" max="15" width="23.28515625" style="502" bestFit="1" customWidth="1"/>
    <col min="16" max="16" width="21.7109375" style="502" bestFit="1" customWidth="1"/>
    <col min="17" max="19" width="19" style="502" bestFit="1" customWidth="1"/>
    <col min="20" max="20" width="16.140625" style="502" customWidth="1"/>
    <col min="21" max="21" width="21" style="502" customWidth="1"/>
    <col min="22" max="22" width="20" style="502" customWidth="1"/>
    <col min="23" max="16384" width="9.140625" style="502"/>
  </cols>
  <sheetData>
    <row r="1" spans="1:22" ht="13.5">
      <c r="A1" s="492" t="s">
        <v>30</v>
      </c>
      <c r="B1" s="3" t="str">
        <f>'Info '!C2</f>
        <v>JSC ProCredit Bank</v>
      </c>
    </row>
    <row r="2" spans="1:22" ht="13.5">
      <c r="A2" s="493" t="s">
        <v>31</v>
      </c>
      <c r="B2" s="529">
        <f>'4. Off-Balance'!B2</f>
        <v>44469</v>
      </c>
      <c r="C2" s="532"/>
    </row>
    <row r="3" spans="1:22">
      <c r="A3" s="494" t="s">
        <v>612</v>
      </c>
    </row>
    <row r="5" spans="1:22" ht="15" customHeight="1">
      <c r="A5" s="735" t="s">
        <v>537</v>
      </c>
      <c r="B5" s="737"/>
      <c r="C5" s="752" t="s">
        <v>613</v>
      </c>
      <c r="D5" s="753"/>
      <c r="E5" s="753"/>
      <c r="F5" s="753"/>
      <c r="G5" s="753"/>
      <c r="H5" s="753"/>
      <c r="I5" s="753"/>
      <c r="J5" s="753"/>
      <c r="K5" s="753"/>
      <c r="L5" s="753"/>
      <c r="M5" s="753"/>
      <c r="N5" s="753"/>
      <c r="O5" s="753"/>
      <c r="P5" s="753"/>
      <c r="Q5" s="753"/>
      <c r="R5" s="753"/>
      <c r="S5" s="753"/>
      <c r="T5" s="753"/>
      <c r="U5" s="754"/>
      <c r="V5" s="541"/>
    </row>
    <row r="6" spans="1:22">
      <c r="A6" s="750"/>
      <c r="B6" s="751"/>
      <c r="C6" s="755" t="s">
        <v>107</v>
      </c>
      <c r="D6" s="757" t="s">
        <v>614</v>
      </c>
      <c r="E6" s="757"/>
      <c r="F6" s="742"/>
      <c r="G6" s="758" t="s">
        <v>615</v>
      </c>
      <c r="H6" s="759"/>
      <c r="I6" s="759"/>
      <c r="J6" s="759"/>
      <c r="K6" s="760"/>
      <c r="L6" s="528"/>
      <c r="M6" s="761" t="s">
        <v>616</v>
      </c>
      <c r="N6" s="761"/>
      <c r="O6" s="742"/>
      <c r="P6" s="742"/>
      <c r="Q6" s="742"/>
      <c r="R6" s="742"/>
      <c r="S6" s="742"/>
      <c r="T6" s="742"/>
      <c r="U6" s="742"/>
      <c r="V6" s="528"/>
    </row>
    <row r="7" spans="1:22" ht="25.5">
      <c r="A7" s="738"/>
      <c r="B7" s="740"/>
      <c r="C7" s="756"/>
      <c r="D7" s="542"/>
      <c r="E7" s="534" t="s">
        <v>617</v>
      </c>
      <c r="F7" s="534" t="s">
        <v>618</v>
      </c>
      <c r="G7" s="532"/>
      <c r="H7" s="534" t="s">
        <v>617</v>
      </c>
      <c r="I7" s="534" t="s">
        <v>619</v>
      </c>
      <c r="J7" s="534" t="s">
        <v>620</v>
      </c>
      <c r="K7" s="534" t="s">
        <v>621</v>
      </c>
      <c r="L7" s="527"/>
      <c r="M7" s="522" t="s">
        <v>622</v>
      </c>
      <c r="N7" s="534" t="s">
        <v>620</v>
      </c>
      <c r="O7" s="534" t="s">
        <v>623</v>
      </c>
      <c r="P7" s="534" t="s">
        <v>624</v>
      </c>
      <c r="Q7" s="534" t="s">
        <v>625</v>
      </c>
      <c r="R7" s="534" t="s">
        <v>626</v>
      </c>
      <c r="S7" s="534" t="s">
        <v>627</v>
      </c>
      <c r="T7" s="543" t="s">
        <v>628</v>
      </c>
      <c r="U7" s="534" t="s">
        <v>629</v>
      </c>
      <c r="V7" s="541"/>
    </row>
    <row r="8" spans="1:22">
      <c r="A8" s="544">
        <v>1</v>
      </c>
      <c r="B8" s="504" t="s">
        <v>630</v>
      </c>
      <c r="C8" s="654">
        <v>1366338827.1847003</v>
      </c>
      <c r="D8" s="654">
        <v>1221937183.3318996</v>
      </c>
      <c r="E8" s="654">
        <v>18371834.155400004</v>
      </c>
      <c r="F8" s="654">
        <v>0</v>
      </c>
      <c r="G8" s="654">
        <v>92042806.340800017</v>
      </c>
      <c r="H8" s="654">
        <v>8292683.5479999995</v>
      </c>
      <c r="I8" s="654">
        <v>537949.20440000005</v>
      </c>
      <c r="J8" s="654">
        <v>0</v>
      </c>
      <c r="K8" s="654">
        <v>0</v>
      </c>
      <c r="L8" s="654">
        <v>52358837.511999995</v>
      </c>
      <c r="M8" s="654">
        <v>5290822.7114000004</v>
      </c>
      <c r="N8" s="654">
        <v>597925.36599999992</v>
      </c>
      <c r="O8" s="654">
        <v>12840718.164599998</v>
      </c>
      <c r="P8" s="654">
        <v>3025239.9008000009</v>
      </c>
      <c r="Q8" s="654">
        <v>7576544.3227999993</v>
      </c>
      <c r="R8" s="654">
        <v>0</v>
      </c>
      <c r="S8" s="654">
        <v>0</v>
      </c>
      <c r="T8" s="654">
        <v>0</v>
      </c>
      <c r="U8" s="654">
        <v>5268628.7393999994</v>
      </c>
      <c r="V8" s="505"/>
    </row>
    <row r="9" spans="1:22">
      <c r="A9" s="498">
        <v>1.1000000000000001</v>
      </c>
      <c r="B9" s="524" t="s">
        <v>631</v>
      </c>
      <c r="C9" s="655"/>
      <c r="D9" s="653"/>
      <c r="E9" s="653"/>
      <c r="F9" s="653"/>
      <c r="G9" s="653"/>
      <c r="H9" s="653"/>
      <c r="I9" s="653"/>
      <c r="J9" s="653"/>
      <c r="K9" s="653"/>
      <c r="L9" s="653"/>
      <c r="M9" s="653"/>
      <c r="N9" s="653"/>
      <c r="O9" s="653"/>
      <c r="P9" s="653"/>
      <c r="Q9" s="653"/>
      <c r="R9" s="653"/>
      <c r="S9" s="653"/>
      <c r="T9" s="653"/>
      <c r="U9" s="653"/>
      <c r="V9" s="505"/>
    </row>
    <row r="10" spans="1:22">
      <c r="A10" s="498">
        <v>1.2</v>
      </c>
      <c r="B10" s="524" t="s">
        <v>632</v>
      </c>
      <c r="C10" s="655"/>
      <c r="D10" s="653"/>
      <c r="E10" s="653"/>
      <c r="F10" s="653"/>
      <c r="G10" s="653"/>
      <c r="H10" s="653"/>
      <c r="I10" s="653"/>
      <c r="J10" s="653"/>
      <c r="K10" s="653"/>
      <c r="L10" s="653"/>
      <c r="M10" s="653"/>
      <c r="N10" s="653"/>
      <c r="O10" s="653"/>
      <c r="P10" s="653"/>
      <c r="Q10" s="653"/>
      <c r="R10" s="653"/>
      <c r="S10" s="653"/>
      <c r="T10" s="653"/>
      <c r="U10" s="653"/>
      <c r="V10" s="505"/>
    </row>
    <row r="11" spans="1:22">
      <c r="A11" s="498">
        <v>1.3</v>
      </c>
      <c r="B11" s="524" t="s">
        <v>633</v>
      </c>
      <c r="C11" s="655"/>
      <c r="D11" s="653"/>
      <c r="E11" s="653"/>
      <c r="F11" s="653"/>
      <c r="G11" s="653"/>
      <c r="H11" s="653"/>
      <c r="I11" s="653"/>
      <c r="J11" s="653"/>
      <c r="K11" s="653"/>
      <c r="L11" s="653"/>
      <c r="M11" s="653"/>
      <c r="N11" s="653"/>
      <c r="O11" s="653"/>
      <c r="P11" s="653"/>
      <c r="Q11" s="653"/>
      <c r="R11" s="653"/>
      <c r="S11" s="653"/>
      <c r="T11" s="653"/>
      <c r="U11" s="653"/>
      <c r="V11" s="505"/>
    </row>
    <row r="12" spans="1:22">
      <c r="A12" s="498">
        <v>1.4</v>
      </c>
      <c r="B12" s="524" t="s">
        <v>634</v>
      </c>
      <c r="C12" s="655">
        <v>3994854.0597999999</v>
      </c>
      <c r="D12" s="653">
        <v>0</v>
      </c>
      <c r="E12" s="653">
        <v>190594.97659999999</v>
      </c>
      <c r="F12" s="653">
        <v>0</v>
      </c>
      <c r="G12" s="653">
        <v>0</v>
      </c>
      <c r="H12" s="653">
        <v>0</v>
      </c>
      <c r="I12" s="653">
        <v>0</v>
      </c>
      <c r="J12" s="653">
        <v>0</v>
      </c>
      <c r="K12" s="653">
        <v>0</v>
      </c>
      <c r="L12" s="653">
        <v>0</v>
      </c>
      <c r="M12" s="653">
        <v>0</v>
      </c>
      <c r="N12" s="653">
        <v>0</v>
      </c>
      <c r="O12" s="653">
        <v>0</v>
      </c>
      <c r="P12" s="653">
        <v>0</v>
      </c>
      <c r="Q12" s="653">
        <v>0</v>
      </c>
      <c r="R12" s="653">
        <v>0</v>
      </c>
      <c r="S12" s="653">
        <v>0</v>
      </c>
      <c r="T12" s="653">
        <v>0</v>
      </c>
      <c r="U12" s="653">
        <v>0</v>
      </c>
      <c r="V12" s="505"/>
    </row>
    <row r="13" spans="1:22">
      <c r="A13" s="498">
        <v>1.5</v>
      </c>
      <c r="B13" s="524" t="s">
        <v>635</v>
      </c>
      <c r="C13" s="655">
        <v>1155704741.3386004</v>
      </c>
      <c r="D13" s="653">
        <v>1053102265.3705996</v>
      </c>
      <c r="E13" s="653">
        <v>17626764.265500005</v>
      </c>
      <c r="F13" s="653">
        <v>0</v>
      </c>
      <c r="G13" s="653">
        <v>66831354.50780002</v>
      </c>
      <c r="H13" s="653">
        <v>6787216.3692999994</v>
      </c>
      <c r="I13" s="653">
        <v>0</v>
      </c>
      <c r="J13" s="653">
        <v>0</v>
      </c>
      <c r="K13" s="653">
        <v>0</v>
      </c>
      <c r="L13" s="653">
        <v>39765975.519999996</v>
      </c>
      <c r="M13" s="653">
        <v>3027762.2036000001</v>
      </c>
      <c r="N13" s="653">
        <v>369971.85729999992</v>
      </c>
      <c r="O13" s="653">
        <v>12566641.892299999</v>
      </c>
      <c r="P13" s="653">
        <v>2721011.5722000008</v>
      </c>
      <c r="Q13" s="653">
        <v>4271731.7193</v>
      </c>
      <c r="R13" s="653">
        <v>0</v>
      </c>
      <c r="S13" s="653">
        <v>0</v>
      </c>
      <c r="T13" s="653">
        <v>0</v>
      </c>
      <c r="U13" s="653">
        <v>3962772.5050999993</v>
      </c>
      <c r="V13" s="505"/>
    </row>
    <row r="14" spans="1:22">
      <c r="A14" s="498">
        <v>1.6</v>
      </c>
      <c r="B14" s="524" t="s">
        <v>636</v>
      </c>
      <c r="C14" s="655">
        <v>206639231.7863</v>
      </c>
      <c r="D14" s="653">
        <v>168834917.96129999</v>
      </c>
      <c r="E14" s="653">
        <v>554474.91330000001</v>
      </c>
      <c r="F14" s="653">
        <v>0</v>
      </c>
      <c r="G14" s="653">
        <v>25211451.832999997</v>
      </c>
      <c r="H14" s="653">
        <v>1505467.1787</v>
      </c>
      <c r="I14" s="653">
        <v>537949.20440000005</v>
      </c>
      <c r="J14" s="653">
        <v>0</v>
      </c>
      <c r="K14" s="653">
        <v>0</v>
      </c>
      <c r="L14" s="653">
        <v>12592861.991999999</v>
      </c>
      <c r="M14" s="653">
        <v>2263060.5078000003</v>
      </c>
      <c r="N14" s="653">
        <v>227953.50870000001</v>
      </c>
      <c r="O14" s="653">
        <v>274076.27229999995</v>
      </c>
      <c r="P14" s="653">
        <v>304228.32860000001</v>
      </c>
      <c r="Q14" s="653">
        <v>3304812.6034999997</v>
      </c>
      <c r="R14" s="653">
        <v>0</v>
      </c>
      <c r="S14" s="653">
        <v>0</v>
      </c>
      <c r="T14" s="653">
        <v>0</v>
      </c>
      <c r="U14" s="653">
        <v>1305856.2343000001</v>
      </c>
      <c r="V14" s="505"/>
    </row>
    <row r="15" spans="1:22">
      <c r="A15" s="544">
        <v>2</v>
      </c>
      <c r="B15" s="504" t="s">
        <v>637</v>
      </c>
      <c r="C15" s="654">
        <v>37872870.439999998</v>
      </c>
      <c r="D15" s="653">
        <v>37872870.439999998</v>
      </c>
      <c r="E15" s="653">
        <v>0</v>
      </c>
      <c r="F15" s="653">
        <v>0</v>
      </c>
      <c r="G15" s="653">
        <v>0</v>
      </c>
      <c r="H15" s="653">
        <v>0</v>
      </c>
      <c r="I15" s="653">
        <v>0</v>
      </c>
      <c r="J15" s="653">
        <v>0</v>
      </c>
      <c r="K15" s="653">
        <v>0</v>
      </c>
      <c r="L15" s="653">
        <v>0</v>
      </c>
      <c r="M15" s="653">
        <v>0</v>
      </c>
      <c r="N15" s="653">
        <v>0</v>
      </c>
      <c r="O15" s="653">
        <v>0</v>
      </c>
      <c r="P15" s="653">
        <v>0</v>
      </c>
      <c r="Q15" s="653">
        <v>0</v>
      </c>
      <c r="R15" s="653">
        <v>0</v>
      </c>
      <c r="S15" s="653">
        <v>0</v>
      </c>
      <c r="T15" s="653">
        <v>0</v>
      </c>
      <c r="U15" s="653">
        <v>0</v>
      </c>
      <c r="V15" s="505"/>
    </row>
    <row r="16" spans="1:22">
      <c r="A16" s="498">
        <v>2.1</v>
      </c>
      <c r="B16" s="524" t="s">
        <v>631</v>
      </c>
      <c r="C16" s="655">
        <v>11628860</v>
      </c>
      <c r="D16" s="653">
        <v>11628860</v>
      </c>
      <c r="E16" s="653"/>
      <c r="F16" s="653"/>
      <c r="G16" s="653"/>
      <c r="H16" s="653"/>
      <c r="I16" s="653"/>
      <c r="J16" s="653"/>
      <c r="K16" s="653"/>
      <c r="L16" s="653"/>
      <c r="M16" s="653"/>
      <c r="N16" s="653"/>
      <c r="O16" s="653"/>
      <c r="P16" s="653"/>
      <c r="Q16" s="653"/>
      <c r="R16" s="653"/>
      <c r="S16" s="653"/>
      <c r="T16" s="653"/>
      <c r="U16" s="653"/>
      <c r="V16" s="505"/>
    </row>
    <row r="17" spans="1:22">
      <c r="A17" s="498">
        <v>2.2000000000000002</v>
      </c>
      <c r="B17" s="524" t="s">
        <v>632</v>
      </c>
      <c r="C17" s="655">
        <v>26244010.439999998</v>
      </c>
      <c r="D17" s="653">
        <v>26244010.439999998</v>
      </c>
      <c r="E17" s="653"/>
      <c r="F17" s="653"/>
      <c r="G17" s="653"/>
      <c r="H17" s="653"/>
      <c r="I17" s="653"/>
      <c r="J17" s="653"/>
      <c r="K17" s="653"/>
      <c r="L17" s="653"/>
      <c r="M17" s="653"/>
      <c r="N17" s="653"/>
      <c r="O17" s="653"/>
      <c r="P17" s="653"/>
      <c r="Q17" s="653"/>
      <c r="R17" s="653"/>
      <c r="S17" s="653"/>
      <c r="T17" s="653"/>
      <c r="U17" s="653"/>
      <c r="V17" s="505"/>
    </row>
    <row r="18" spans="1:22">
      <c r="A18" s="498">
        <v>2.2999999999999998</v>
      </c>
      <c r="B18" s="524" t="s">
        <v>633</v>
      </c>
      <c r="C18" s="655"/>
      <c r="D18" s="653"/>
      <c r="E18" s="653"/>
      <c r="F18" s="653"/>
      <c r="G18" s="653"/>
      <c r="H18" s="653"/>
      <c r="I18" s="653"/>
      <c r="J18" s="653"/>
      <c r="K18" s="653"/>
      <c r="L18" s="653"/>
      <c r="M18" s="653"/>
      <c r="N18" s="653"/>
      <c r="O18" s="653"/>
      <c r="P18" s="653"/>
      <c r="Q18" s="653"/>
      <c r="R18" s="653"/>
      <c r="S18" s="653"/>
      <c r="T18" s="653"/>
      <c r="U18" s="653"/>
      <c r="V18" s="505"/>
    </row>
    <row r="19" spans="1:22">
      <c r="A19" s="498">
        <v>2.4</v>
      </c>
      <c r="B19" s="524" t="s">
        <v>634</v>
      </c>
      <c r="C19" s="655"/>
      <c r="D19" s="653"/>
      <c r="E19" s="653"/>
      <c r="F19" s="653"/>
      <c r="G19" s="653"/>
      <c r="H19" s="653"/>
      <c r="I19" s="653"/>
      <c r="J19" s="653"/>
      <c r="K19" s="653"/>
      <c r="L19" s="653"/>
      <c r="M19" s="653"/>
      <c r="N19" s="653"/>
      <c r="O19" s="653"/>
      <c r="P19" s="653"/>
      <c r="Q19" s="653"/>
      <c r="R19" s="653"/>
      <c r="S19" s="653"/>
      <c r="T19" s="653"/>
      <c r="U19" s="653"/>
      <c r="V19" s="505"/>
    </row>
    <row r="20" spans="1:22">
      <c r="A20" s="498">
        <v>2.5</v>
      </c>
      <c r="B20" s="524" t="s">
        <v>635</v>
      </c>
      <c r="C20" s="655"/>
      <c r="D20" s="653"/>
      <c r="E20" s="653"/>
      <c r="F20" s="653"/>
      <c r="G20" s="653"/>
      <c r="H20" s="653"/>
      <c r="I20" s="653"/>
      <c r="J20" s="653"/>
      <c r="K20" s="653"/>
      <c r="L20" s="653"/>
      <c r="M20" s="653"/>
      <c r="N20" s="653"/>
      <c r="O20" s="653"/>
      <c r="P20" s="653"/>
      <c r="Q20" s="653"/>
      <c r="R20" s="653"/>
      <c r="S20" s="653"/>
      <c r="T20" s="653"/>
      <c r="U20" s="653"/>
      <c r="V20" s="505"/>
    </row>
    <row r="21" spans="1:22">
      <c r="A21" s="498">
        <v>2.6</v>
      </c>
      <c r="B21" s="524" t="s">
        <v>636</v>
      </c>
      <c r="C21" s="655"/>
      <c r="D21" s="653"/>
      <c r="E21" s="653"/>
      <c r="F21" s="653"/>
      <c r="G21" s="653"/>
      <c r="H21" s="653"/>
      <c r="I21" s="653"/>
      <c r="J21" s="653"/>
      <c r="K21" s="653"/>
      <c r="L21" s="653"/>
      <c r="M21" s="653"/>
      <c r="N21" s="653"/>
      <c r="O21" s="653"/>
      <c r="P21" s="653"/>
      <c r="Q21" s="653"/>
      <c r="R21" s="653"/>
      <c r="S21" s="653"/>
      <c r="T21" s="653"/>
      <c r="U21" s="653"/>
      <c r="V21" s="505"/>
    </row>
    <row r="22" spans="1:22">
      <c r="A22" s="544">
        <v>3</v>
      </c>
      <c r="B22" s="504" t="s">
        <v>692</v>
      </c>
      <c r="C22" s="654">
        <v>162628511.45575795</v>
      </c>
      <c r="D22" s="654">
        <v>66798018.797077991</v>
      </c>
      <c r="E22" s="658"/>
      <c r="F22" s="658"/>
      <c r="G22" s="654">
        <v>324668.14760000003</v>
      </c>
      <c r="H22" s="656"/>
      <c r="I22" s="656"/>
      <c r="J22" s="656"/>
      <c r="K22" s="656"/>
      <c r="L22" s="654">
        <v>231087.2</v>
      </c>
      <c r="M22" s="656"/>
      <c r="N22" s="656"/>
      <c r="O22" s="656"/>
      <c r="P22" s="656"/>
      <c r="Q22" s="656"/>
      <c r="R22" s="656"/>
      <c r="S22" s="656"/>
      <c r="T22" s="656"/>
      <c r="U22" s="654">
        <v>0</v>
      </c>
      <c r="V22" s="505"/>
    </row>
    <row r="23" spans="1:22">
      <c r="A23" s="498">
        <v>3.1</v>
      </c>
      <c r="B23" s="524" t="s">
        <v>631</v>
      </c>
      <c r="C23" s="655"/>
      <c r="D23" s="653"/>
      <c r="E23" s="656"/>
      <c r="F23" s="656"/>
      <c r="G23" s="653"/>
      <c r="H23" s="656"/>
      <c r="I23" s="656"/>
      <c r="J23" s="656"/>
      <c r="K23" s="656"/>
      <c r="L23" s="653"/>
      <c r="M23" s="656"/>
      <c r="N23" s="656"/>
      <c r="O23" s="656"/>
      <c r="P23" s="656"/>
      <c r="Q23" s="656"/>
      <c r="R23" s="656"/>
      <c r="S23" s="656"/>
      <c r="T23" s="656"/>
      <c r="U23" s="653"/>
      <c r="V23" s="505"/>
    </row>
    <row r="24" spans="1:22">
      <c r="A24" s="498">
        <v>3.2</v>
      </c>
      <c r="B24" s="524" t="s">
        <v>632</v>
      </c>
      <c r="C24" s="655"/>
      <c r="D24" s="653"/>
      <c r="E24" s="656"/>
      <c r="F24" s="656"/>
      <c r="G24" s="653"/>
      <c r="H24" s="656"/>
      <c r="I24" s="656"/>
      <c r="J24" s="656"/>
      <c r="K24" s="656"/>
      <c r="L24" s="653"/>
      <c r="M24" s="656"/>
      <c r="N24" s="656"/>
      <c r="O24" s="656"/>
      <c r="P24" s="656"/>
      <c r="Q24" s="656"/>
      <c r="R24" s="656"/>
      <c r="S24" s="656"/>
      <c r="T24" s="656"/>
      <c r="U24" s="653"/>
      <c r="V24" s="505"/>
    </row>
    <row r="25" spans="1:22">
      <c r="A25" s="498">
        <v>3.3</v>
      </c>
      <c r="B25" s="524" t="s">
        <v>633</v>
      </c>
      <c r="C25" s="655"/>
      <c r="D25" s="653"/>
      <c r="E25" s="656"/>
      <c r="F25" s="656"/>
      <c r="G25" s="653"/>
      <c r="H25" s="656"/>
      <c r="I25" s="656"/>
      <c r="J25" s="656"/>
      <c r="K25" s="656"/>
      <c r="L25" s="653"/>
      <c r="M25" s="656"/>
      <c r="N25" s="656"/>
      <c r="O25" s="656"/>
      <c r="P25" s="656"/>
      <c r="Q25" s="656"/>
      <c r="R25" s="656"/>
      <c r="S25" s="656"/>
      <c r="T25" s="656"/>
      <c r="U25" s="653"/>
      <c r="V25" s="505"/>
    </row>
    <row r="26" spans="1:22">
      <c r="A26" s="498">
        <v>3.4</v>
      </c>
      <c r="B26" s="524" t="s">
        <v>634</v>
      </c>
      <c r="C26" s="655">
        <v>865524.44000000006</v>
      </c>
      <c r="D26" s="653">
        <v>355089.35999999993</v>
      </c>
      <c r="E26" s="656"/>
      <c r="F26" s="656"/>
      <c r="G26" s="653">
        <v>0</v>
      </c>
      <c r="H26" s="656"/>
      <c r="I26" s="656"/>
      <c r="J26" s="656"/>
      <c r="K26" s="656"/>
      <c r="L26" s="653">
        <v>0</v>
      </c>
      <c r="M26" s="656"/>
      <c r="N26" s="656"/>
      <c r="O26" s="656"/>
      <c r="P26" s="656"/>
      <c r="Q26" s="656"/>
      <c r="R26" s="656"/>
      <c r="S26" s="656"/>
      <c r="T26" s="656"/>
      <c r="U26" s="653">
        <v>0</v>
      </c>
      <c r="V26" s="505"/>
    </row>
    <row r="27" spans="1:22">
      <c r="A27" s="498">
        <v>3.5</v>
      </c>
      <c r="B27" s="524" t="s">
        <v>635</v>
      </c>
      <c r="C27" s="655">
        <v>160383889.16255295</v>
      </c>
      <c r="D27" s="653">
        <v>66438189.437077992</v>
      </c>
      <c r="E27" s="656"/>
      <c r="F27" s="656"/>
      <c r="G27" s="653">
        <v>324668.14760000003</v>
      </c>
      <c r="H27" s="656"/>
      <c r="I27" s="656"/>
      <c r="J27" s="656"/>
      <c r="K27" s="656"/>
      <c r="L27" s="653">
        <v>231087.2</v>
      </c>
      <c r="M27" s="656"/>
      <c r="N27" s="656"/>
      <c r="O27" s="656"/>
      <c r="P27" s="656"/>
      <c r="Q27" s="656"/>
      <c r="R27" s="656"/>
      <c r="S27" s="656"/>
      <c r="T27" s="656"/>
      <c r="U27" s="653">
        <v>0</v>
      </c>
      <c r="V27" s="505"/>
    </row>
    <row r="28" spans="1:22">
      <c r="A28" s="498">
        <v>3.6</v>
      </c>
      <c r="B28" s="524" t="s">
        <v>636</v>
      </c>
      <c r="C28" s="655">
        <v>1379097.8532050005</v>
      </c>
      <c r="D28" s="653">
        <v>4740</v>
      </c>
      <c r="E28" s="656"/>
      <c r="F28" s="656"/>
      <c r="G28" s="653">
        <v>0</v>
      </c>
      <c r="H28" s="656"/>
      <c r="I28" s="656"/>
      <c r="J28" s="656"/>
      <c r="K28" s="656"/>
      <c r="L28" s="653">
        <v>0</v>
      </c>
      <c r="M28" s="656"/>
      <c r="N28" s="656"/>
      <c r="O28" s="656"/>
      <c r="P28" s="656"/>
      <c r="Q28" s="656"/>
      <c r="R28" s="656"/>
      <c r="S28" s="656"/>
      <c r="T28" s="656"/>
      <c r="U28" s="653">
        <v>0</v>
      </c>
      <c r="V28" s="505"/>
    </row>
    <row r="29" spans="1:22">
      <c r="C29" s="657"/>
      <c r="D29" s="657"/>
      <c r="E29" s="657"/>
      <c r="F29" s="657"/>
      <c r="G29" s="657"/>
      <c r="H29" s="657"/>
      <c r="I29" s="657"/>
      <c r="J29" s="657"/>
      <c r="K29" s="657"/>
      <c r="L29" s="657"/>
      <c r="M29" s="657"/>
      <c r="N29" s="657"/>
      <c r="O29" s="657"/>
      <c r="P29" s="657"/>
      <c r="Q29" s="657"/>
      <c r="R29" s="657"/>
      <c r="S29" s="657"/>
      <c r="T29" s="657"/>
      <c r="U29" s="65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C8" sqref="C8:T22"/>
    </sheetView>
  </sheetViews>
  <sheetFormatPr defaultColWidth="9.140625" defaultRowHeight="12.75"/>
  <cols>
    <col min="1" max="1" width="11.85546875" style="502" bestFit="1" customWidth="1"/>
    <col min="2" max="2" width="90.28515625" style="502" bestFit="1" customWidth="1"/>
    <col min="3" max="3" width="19.5703125" style="502" customWidth="1"/>
    <col min="4" max="4" width="21.140625" style="502" customWidth="1"/>
    <col min="5" max="5" width="17.140625" style="502" customWidth="1"/>
    <col min="6" max="6" width="22.28515625" style="502" customWidth="1"/>
    <col min="7" max="7" width="19.28515625" style="502" customWidth="1"/>
    <col min="8" max="8" width="17.140625" style="502" customWidth="1"/>
    <col min="9" max="14" width="22.28515625" style="502" customWidth="1"/>
    <col min="15" max="15" width="23" style="502" customWidth="1"/>
    <col min="16" max="16" width="21.7109375" style="502" bestFit="1" customWidth="1"/>
    <col min="17" max="19" width="19" style="502" bestFit="1" customWidth="1"/>
    <col min="20" max="20" width="14.7109375" style="502" customWidth="1"/>
    <col min="21" max="21" width="20" style="502" customWidth="1"/>
    <col min="22" max="16384" width="9.140625" style="502"/>
  </cols>
  <sheetData>
    <row r="1" spans="1:21" ht="13.5">
      <c r="A1" s="492" t="s">
        <v>30</v>
      </c>
      <c r="B1" s="3" t="str">
        <f>'Info '!C2</f>
        <v>JSC ProCredit Bank</v>
      </c>
    </row>
    <row r="2" spans="1:21" ht="13.5">
      <c r="A2" s="493" t="s">
        <v>31</v>
      </c>
      <c r="B2" s="529">
        <f>'4. Off-Balance'!B2</f>
        <v>44469</v>
      </c>
      <c r="C2" s="529"/>
    </row>
    <row r="3" spans="1:21">
      <c r="A3" s="494" t="s">
        <v>639</v>
      </c>
    </row>
    <row r="5" spans="1:21" ht="13.5" customHeight="1">
      <c r="A5" s="762" t="s">
        <v>640</v>
      </c>
      <c r="B5" s="763"/>
      <c r="C5" s="771" t="s">
        <v>641</v>
      </c>
      <c r="D5" s="772"/>
      <c r="E5" s="772"/>
      <c r="F5" s="772"/>
      <c r="G5" s="772"/>
      <c r="H5" s="772"/>
      <c r="I5" s="772"/>
      <c r="J5" s="772"/>
      <c r="K5" s="772"/>
      <c r="L5" s="772"/>
      <c r="M5" s="772"/>
      <c r="N5" s="772"/>
      <c r="O5" s="772"/>
      <c r="P5" s="772"/>
      <c r="Q5" s="772"/>
      <c r="R5" s="772"/>
      <c r="S5" s="772"/>
      <c r="T5" s="773"/>
      <c r="U5" s="541"/>
    </row>
    <row r="6" spans="1:21">
      <c r="A6" s="764"/>
      <c r="B6" s="765"/>
      <c r="C6" s="755" t="s">
        <v>107</v>
      </c>
      <c r="D6" s="768" t="s">
        <v>642</v>
      </c>
      <c r="E6" s="768"/>
      <c r="F6" s="769"/>
      <c r="G6" s="770" t="s">
        <v>643</v>
      </c>
      <c r="H6" s="768"/>
      <c r="I6" s="768"/>
      <c r="J6" s="768"/>
      <c r="K6" s="769"/>
      <c r="L6" s="758" t="s">
        <v>644</v>
      </c>
      <c r="M6" s="759"/>
      <c r="N6" s="759"/>
      <c r="O6" s="759"/>
      <c r="P6" s="759"/>
      <c r="Q6" s="759"/>
      <c r="R6" s="759"/>
      <c r="S6" s="759"/>
      <c r="T6" s="760"/>
      <c r="U6" s="528"/>
    </row>
    <row r="7" spans="1:21">
      <c r="A7" s="766"/>
      <c r="B7" s="767"/>
      <c r="C7" s="756"/>
      <c r="E7" s="522" t="s">
        <v>617</v>
      </c>
      <c r="F7" s="534" t="s">
        <v>618</v>
      </c>
      <c r="H7" s="522" t="s">
        <v>617</v>
      </c>
      <c r="I7" s="534" t="s">
        <v>619</v>
      </c>
      <c r="J7" s="534" t="s">
        <v>620</v>
      </c>
      <c r="K7" s="534" t="s">
        <v>621</v>
      </c>
      <c r="L7" s="545"/>
      <c r="M7" s="522" t="s">
        <v>622</v>
      </c>
      <c r="N7" s="534" t="s">
        <v>620</v>
      </c>
      <c r="O7" s="534" t="s">
        <v>623</v>
      </c>
      <c r="P7" s="534" t="s">
        <v>624</v>
      </c>
      <c r="Q7" s="534" t="s">
        <v>625</v>
      </c>
      <c r="R7" s="534" t="s">
        <v>626</v>
      </c>
      <c r="S7" s="534" t="s">
        <v>627</v>
      </c>
      <c r="T7" s="543" t="s">
        <v>628</v>
      </c>
      <c r="U7" s="541"/>
    </row>
    <row r="8" spans="1:21">
      <c r="A8" s="545">
        <v>1</v>
      </c>
      <c r="B8" s="540" t="s">
        <v>630</v>
      </c>
      <c r="C8" s="671">
        <v>1366338827.1847003</v>
      </c>
      <c r="D8" s="652">
        <v>1221937183.3318996</v>
      </c>
      <c r="E8" s="652">
        <v>18371834.155400004</v>
      </c>
      <c r="F8" s="652">
        <v>0</v>
      </c>
      <c r="G8" s="652">
        <v>92042806.340800017</v>
      </c>
      <c r="H8" s="652">
        <v>8292683.5479999995</v>
      </c>
      <c r="I8" s="652">
        <v>537949.20440000005</v>
      </c>
      <c r="J8" s="652">
        <v>0</v>
      </c>
      <c r="K8" s="652">
        <v>0</v>
      </c>
      <c r="L8" s="652">
        <v>52358837.511999995</v>
      </c>
      <c r="M8" s="652">
        <v>5290822.7114000004</v>
      </c>
      <c r="N8" s="652">
        <v>597925.36599999992</v>
      </c>
      <c r="O8" s="652">
        <v>12840718.164599998</v>
      </c>
      <c r="P8" s="652">
        <v>3025239.9007999999</v>
      </c>
      <c r="Q8" s="652">
        <v>7576544.3228000002</v>
      </c>
      <c r="R8" s="652">
        <v>0</v>
      </c>
      <c r="S8" s="652">
        <v>0</v>
      </c>
      <c r="T8" s="652">
        <v>0</v>
      </c>
      <c r="U8" s="505"/>
    </row>
    <row r="9" spans="1:21">
      <c r="A9" s="524">
        <v>1.1000000000000001</v>
      </c>
      <c r="B9" s="524" t="s">
        <v>645</v>
      </c>
      <c r="C9" s="672">
        <v>1358490239.9092987</v>
      </c>
      <c r="D9" s="652">
        <v>1214325712.922097</v>
      </c>
      <c r="E9" s="652">
        <v>18270423.565400001</v>
      </c>
      <c r="F9" s="652">
        <v>0</v>
      </c>
      <c r="G9" s="652">
        <v>91955432.67080003</v>
      </c>
      <c r="H9" s="652">
        <v>8288640.8580000009</v>
      </c>
      <c r="I9" s="652">
        <v>537949.20440000005</v>
      </c>
      <c r="J9" s="652">
        <v>0</v>
      </c>
      <c r="K9" s="652">
        <v>0</v>
      </c>
      <c r="L9" s="652">
        <v>52209094.316399977</v>
      </c>
      <c r="M9" s="652">
        <v>699931.15130000003</v>
      </c>
      <c r="N9" s="652">
        <v>553378.80599999998</v>
      </c>
      <c r="O9" s="652">
        <v>12801112.7546</v>
      </c>
      <c r="P9" s="652">
        <v>3025239.9007999995</v>
      </c>
      <c r="Q9" s="652">
        <v>7576544.3228000002</v>
      </c>
      <c r="R9" s="652">
        <v>0</v>
      </c>
      <c r="S9" s="652">
        <v>0</v>
      </c>
      <c r="T9" s="652">
        <v>0</v>
      </c>
      <c r="U9" s="505"/>
    </row>
    <row r="10" spans="1:21">
      <c r="A10" s="546" t="s">
        <v>14</v>
      </c>
      <c r="B10" s="546" t="s">
        <v>646</v>
      </c>
      <c r="C10" s="673">
        <v>1290948259.383899</v>
      </c>
      <c r="D10" s="652">
        <v>1147593732.3966987</v>
      </c>
      <c r="E10" s="652">
        <v>17579795.953600001</v>
      </c>
      <c r="F10" s="652">
        <v>0</v>
      </c>
      <c r="G10" s="652">
        <v>91755432.67080003</v>
      </c>
      <c r="H10" s="652">
        <v>8288640.8580000009</v>
      </c>
      <c r="I10" s="652">
        <v>537949.20440000005</v>
      </c>
      <c r="J10" s="652">
        <v>0</v>
      </c>
      <c r="K10" s="652">
        <v>0</v>
      </c>
      <c r="L10" s="652">
        <v>51599094.316399999</v>
      </c>
      <c r="M10" s="652">
        <v>699931.15130000003</v>
      </c>
      <c r="N10" s="652">
        <v>553378.80599999998</v>
      </c>
      <c r="O10" s="652">
        <v>12351112.7546</v>
      </c>
      <c r="P10" s="652">
        <v>3025239.9007999995</v>
      </c>
      <c r="Q10" s="652">
        <v>7576544.3227999993</v>
      </c>
      <c r="R10" s="652">
        <v>0</v>
      </c>
      <c r="S10" s="652">
        <v>0</v>
      </c>
      <c r="T10" s="652">
        <v>0</v>
      </c>
      <c r="U10" s="505"/>
    </row>
    <row r="11" spans="1:21">
      <c r="A11" s="514" t="s">
        <v>647</v>
      </c>
      <c r="B11" s="514" t="s">
        <v>648</v>
      </c>
      <c r="C11" s="674">
        <v>466411508.48910034</v>
      </c>
      <c r="D11" s="652">
        <v>396963053.67680007</v>
      </c>
      <c r="E11" s="652">
        <v>1680172.9478</v>
      </c>
      <c r="F11" s="652">
        <v>0</v>
      </c>
      <c r="G11" s="652">
        <v>48876033.205199987</v>
      </c>
      <c r="H11" s="652">
        <v>1715345.5865</v>
      </c>
      <c r="I11" s="652">
        <v>537949.20440000005</v>
      </c>
      <c r="J11" s="652">
        <v>0</v>
      </c>
      <c r="K11" s="652">
        <v>0</v>
      </c>
      <c r="L11" s="652">
        <v>20572421.607100017</v>
      </c>
      <c r="M11" s="652">
        <v>551323.56350000005</v>
      </c>
      <c r="N11" s="652">
        <v>206379.91870000001</v>
      </c>
      <c r="O11" s="652">
        <v>4042556.9246</v>
      </c>
      <c r="P11" s="652">
        <v>907953.11580000003</v>
      </c>
      <c r="Q11" s="652">
        <v>2170257.5379000003</v>
      </c>
      <c r="R11" s="652">
        <v>0</v>
      </c>
      <c r="S11" s="652">
        <v>0</v>
      </c>
      <c r="T11" s="652">
        <v>0</v>
      </c>
      <c r="U11" s="505"/>
    </row>
    <row r="12" spans="1:21">
      <c r="A12" s="514" t="s">
        <v>649</v>
      </c>
      <c r="B12" s="514" t="s">
        <v>650</v>
      </c>
      <c r="C12" s="674">
        <v>176480692.18130013</v>
      </c>
      <c r="D12" s="652">
        <v>154822333.73790008</v>
      </c>
      <c r="E12" s="652">
        <v>582619.58649999998</v>
      </c>
      <c r="F12" s="652">
        <v>0</v>
      </c>
      <c r="G12" s="652">
        <v>15513576.949699996</v>
      </c>
      <c r="H12" s="652">
        <v>571155.75340000005</v>
      </c>
      <c r="I12" s="652">
        <v>0</v>
      </c>
      <c r="J12" s="652">
        <v>0</v>
      </c>
      <c r="K12" s="652">
        <v>0</v>
      </c>
      <c r="L12" s="652">
        <v>6144781.4936999995</v>
      </c>
      <c r="M12" s="652">
        <v>148607.58780000001</v>
      </c>
      <c r="N12" s="652">
        <v>346998.8873</v>
      </c>
      <c r="O12" s="652">
        <v>0</v>
      </c>
      <c r="P12" s="652">
        <v>0</v>
      </c>
      <c r="Q12" s="652">
        <v>2886312.5129999998</v>
      </c>
      <c r="R12" s="652">
        <v>0</v>
      </c>
      <c r="S12" s="652">
        <v>0</v>
      </c>
      <c r="T12" s="652">
        <v>0</v>
      </c>
      <c r="U12" s="505"/>
    </row>
    <row r="13" spans="1:21">
      <c r="A13" s="514" t="s">
        <v>651</v>
      </c>
      <c r="B13" s="514" t="s">
        <v>652</v>
      </c>
      <c r="C13" s="674">
        <v>153219837.16269994</v>
      </c>
      <c r="D13" s="652">
        <v>145633664.40379989</v>
      </c>
      <c r="E13" s="652">
        <v>2753178.7111000004</v>
      </c>
      <c r="F13" s="652">
        <v>0</v>
      </c>
      <c r="G13" s="652">
        <v>5352303.8068000004</v>
      </c>
      <c r="H13" s="652">
        <v>120136.0834</v>
      </c>
      <c r="I13" s="652">
        <v>0</v>
      </c>
      <c r="J13" s="652">
        <v>0</v>
      </c>
      <c r="K13" s="652">
        <v>0</v>
      </c>
      <c r="L13" s="652">
        <v>2233868.9520999999</v>
      </c>
      <c r="M13" s="652">
        <v>0</v>
      </c>
      <c r="N13" s="652">
        <v>0</v>
      </c>
      <c r="O13" s="652">
        <v>0</v>
      </c>
      <c r="P13" s="652">
        <v>0</v>
      </c>
      <c r="Q13" s="652">
        <v>0</v>
      </c>
      <c r="R13" s="652">
        <v>0</v>
      </c>
      <c r="S13" s="652">
        <v>0</v>
      </c>
      <c r="T13" s="652">
        <v>0</v>
      </c>
      <c r="U13" s="505"/>
    </row>
    <row r="14" spans="1:21">
      <c r="A14" s="514" t="s">
        <v>653</v>
      </c>
      <c r="B14" s="514" t="s">
        <v>654</v>
      </c>
      <c r="C14" s="674">
        <v>494836221.55080003</v>
      </c>
      <c r="D14" s="652">
        <v>450174680.57819992</v>
      </c>
      <c r="E14" s="652">
        <v>12563824.7082</v>
      </c>
      <c r="F14" s="652">
        <v>0</v>
      </c>
      <c r="G14" s="652">
        <v>22013518.709099997</v>
      </c>
      <c r="H14" s="652">
        <v>5882003.4347000001</v>
      </c>
      <c r="I14" s="652">
        <v>0</v>
      </c>
      <c r="J14" s="652">
        <v>0</v>
      </c>
      <c r="K14" s="652">
        <v>0</v>
      </c>
      <c r="L14" s="652">
        <v>22648022.263500001</v>
      </c>
      <c r="M14" s="652">
        <v>0</v>
      </c>
      <c r="N14" s="652">
        <v>0</v>
      </c>
      <c r="O14" s="652">
        <v>8308555.8300000001</v>
      </c>
      <c r="P14" s="652">
        <v>2117286.7849999997</v>
      </c>
      <c r="Q14" s="652">
        <v>2519974.2718999996</v>
      </c>
      <c r="R14" s="652">
        <v>0</v>
      </c>
      <c r="S14" s="652">
        <v>0</v>
      </c>
      <c r="T14" s="652">
        <v>0</v>
      </c>
      <c r="U14" s="505"/>
    </row>
    <row r="15" spans="1:21">
      <c r="A15" s="515">
        <v>1.2</v>
      </c>
      <c r="B15" s="515" t="s">
        <v>655</v>
      </c>
      <c r="C15" s="672">
        <v>53145972.994999997</v>
      </c>
      <c r="D15" s="652">
        <v>24286514.17549995</v>
      </c>
      <c r="E15" s="652">
        <v>365408.47010000004</v>
      </c>
      <c r="F15" s="652">
        <v>0</v>
      </c>
      <c r="G15" s="652">
        <v>9195543.2585999984</v>
      </c>
      <c r="H15" s="652">
        <v>828864.08530000004</v>
      </c>
      <c r="I15" s="652">
        <v>53794.920299999998</v>
      </c>
      <c r="J15" s="652">
        <v>0</v>
      </c>
      <c r="K15" s="652">
        <v>0</v>
      </c>
      <c r="L15" s="652">
        <v>19663915.56090001</v>
      </c>
      <c r="M15" s="652">
        <v>209979.34530000002</v>
      </c>
      <c r="N15" s="652">
        <v>184575.80829999998</v>
      </c>
      <c r="O15" s="652">
        <v>4513038.5859999992</v>
      </c>
      <c r="P15" s="652">
        <v>2097611.679</v>
      </c>
      <c r="Q15" s="652">
        <v>4245264.4374000002</v>
      </c>
      <c r="R15" s="652">
        <v>0</v>
      </c>
      <c r="S15" s="652">
        <v>0</v>
      </c>
      <c r="T15" s="652">
        <v>0</v>
      </c>
      <c r="U15" s="505"/>
    </row>
    <row r="16" spans="1:21">
      <c r="A16" s="547">
        <v>1.3</v>
      </c>
      <c r="B16" s="515" t="s">
        <v>703</v>
      </c>
      <c r="C16" s="652"/>
      <c r="D16" s="652"/>
      <c r="E16" s="652"/>
      <c r="F16" s="652"/>
      <c r="G16" s="652"/>
      <c r="H16" s="652"/>
      <c r="I16" s="652"/>
      <c r="J16" s="652"/>
      <c r="K16" s="652"/>
      <c r="L16" s="652"/>
      <c r="M16" s="652"/>
      <c r="N16" s="652"/>
      <c r="O16" s="652"/>
      <c r="P16" s="652"/>
      <c r="Q16" s="652"/>
      <c r="R16" s="652"/>
      <c r="S16" s="652"/>
      <c r="T16" s="652"/>
      <c r="U16" s="505"/>
    </row>
    <row r="17" spans="1:21">
      <c r="A17" s="518" t="s">
        <v>656</v>
      </c>
      <c r="B17" s="516" t="s">
        <v>657</v>
      </c>
      <c r="C17" s="675">
        <v>1271669469.9732006</v>
      </c>
      <c r="D17" s="652">
        <v>1132490267.0061984</v>
      </c>
      <c r="E17" s="652">
        <v>17557478.539099999</v>
      </c>
      <c r="F17" s="652">
        <v>0</v>
      </c>
      <c r="G17" s="652">
        <v>90418877.310000017</v>
      </c>
      <c r="H17" s="652">
        <v>7872750.3049999997</v>
      </c>
      <c r="I17" s="652">
        <v>537949.20440000005</v>
      </c>
      <c r="J17" s="652">
        <v>0</v>
      </c>
      <c r="K17" s="652">
        <v>0</v>
      </c>
      <c r="L17" s="652">
        <v>48760325.656999983</v>
      </c>
      <c r="M17" s="652">
        <v>699931.15130000003</v>
      </c>
      <c r="N17" s="652">
        <v>553378.80599999998</v>
      </c>
      <c r="O17" s="652">
        <v>11348988.1205</v>
      </c>
      <c r="P17" s="652">
        <v>1805729.2442000001</v>
      </c>
      <c r="Q17" s="652">
        <v>7108866.6558999997</v>
      </c>
      <c r="R17" s="652">
        <v>0</v>
      </c>
      <c r="S17" s="652">
        <v>0</v>
      </c>
      <c r="T17" s="652">
        <v>0</v>
      </c>
      <c r="U17" s="505"/>
    </row>
    <row r="18" spans="1:21">
      <c r="A18" s="517" t="s">
        <v>658</v>
      </c>
      <c r="B18" s="517" t="s">
        <v>659</v>
      </c>
      <c r="C18" s="676">
        <v>1081272760.1441989</v>
      </c>
      <c r="D18" s="652">
        <v>959381063.24509871</v>
      </c>
      <c r="E18" s="652">
        <v>7768327.3531000018</v>
      </c>
      <c r="F18" s="652">
        <v>0</v>
      </c>
      <c r="G18" s="652">
        <v>81979224.982199997</v>
      </c>
      <c r="H18" s="652">
        <v>4983902.3755000001</v>
      </c>
      <c r="I18" s="652">
        <v>537949.20440000005</v>
      </c>
      <c r="J18" s="652">
        <v>0</v>
      </c>
      <c r="K18" s="652">
        <v>0</v>
      </c>
      <c r="L18" s="652">
        <v>39912471.916899987</v>
      </c>
      <c r="M18" s="652">
        <v>699931.15130000003</v>
      </c>
      <c r="N18" s="652">
        <v>553378.80599999998</v>
      </c>
      <c r="O18" s="652">
        <v>6245334.9513999997</v>
      </c>
      <c r="P18" s="652">
        <v>1437094.7895000004</v>
      </c>
      <c r="Q18" s="652">
        <v>6427222.5723000001</v>
      </c>
      <c r="R18" s="652">
        <v>0</v>
      </c>
      <c r="S18" s="652">
        <v>0</v>
      </c>
      <c r="T18" s="652">
        <v>0</v>
      </c>
      <c r="U18" s="505"/>
    </row>
    <row r="19" spans="1:21">
      <c r="A19" s="518" t="s">
        <v>660</v>
      </c>
      <c r="B19" s="518" t="s">
        <v>661</v>
      </c>
      <c r="C19" s="677">
        <v>86820769.936098099</v>
      </c>
      <c r="D19" s="652">
        <v>81835445.915898561</v>
      </c>
      <c r="E19" s="652">
        <v>712945.02630000189</v>
      </c>
      <c r="F19" s="652">
        <v>0</v>
      </c>
      <c r="G19" s="652">
        <v>1536555.3608000129</v>
      </c>
      <c r="H19" s="652">
        <v>415890.55300000124</v>
      </c>
      <c r="I19" s="652">
        <v>0</v>
      </c>
      <c r="J19" s="652">
        <v>0</v>
      </c>
      <c r="K19" s="652">
        <v>0</v>
      </c>
      <c r="L19" s="652">
        <v>3448768.6593999937</v>
      </c>
      <c r="M19" s="652">
        <v>0</v>
      </c>
      <c r="N19" s="652">
        <v>0</v>
      </c>
      <c r="O19" s="652">
        <v>1452124.6340999994</v>
      </c>
      <c r="P19" s="652">
        <v>1219510.6565999994</v>
      </c>
      <c r="Q19" s="652">
        <v>467677.66690000053</v>
      </c>
      <c r="R19" s="652">
        <v>0</v>
      </c>
      <c r="S19" s="652">
        <v>0</v>
      </c>
      <c r="T19" s="652">
        <v>0</v>
      </c>
      <c r="U19" s="505"/>
    </row>
    <row r="20" spans="1:21">
      <c r="A20" s="517" t="s">
        <v>662</v>
      </c>
      <c r="B20" s="517" t="s">
        <v>659</v>
      </c>
      <c r="C20" s="676">
        <v>209675499.23970008</v>
      </c>
      <c r="D20" s="652">
        <v>188212669.1516</v>
      </c>
      <c r="E20" s="652">
        <v>9811468.6004999988</v>
      </c>
      <c r="F20" s="652">
        <v>0</v>
      </c>
      <c r="G20" s="652">
        <v>9776207.6886000335</v>
      </c>
      <c r="H20" s="652">
        <v>3304738.4825000009</v>
      </c>
      <c r="I20" s="652">
        <v>0</v>
      </c>
      <c r="J20" s="652">
        <v>0</v>
      </c>
      <c r="K20" s="652">
        <v>0</v>
      </c>
      <c r="L20" s="652">
        <v>11686622.399500012</v>
      </c>
      <c r="M20" s="652">
        <v>0</v>
      </c>
      <c r="N20" s="652">
        <v>0</v>
      </c>
      <c r="O20" s="652">
        <v>6105777.8032</v>
      </c>
      <c r="P20" s="652">
        <v>1588145.1112999991</v>
      </c>
      <c r="Q20" s="652">
        <v>1149321.7504999992</v>
      </c>
      <c r="R20" s="652">
        <v>0</v>
      </c>
      <c r="S20" s="652">
        <v>0</v>
      </c>
      <c r="T20" s="652">
        <v>0</v>
      </c>
      <c r="U20" s="505"/>
    </row>
    <row r="21" spans="1:21">
      <c r="A21" s="519">
        <v>1.4</v>
      </c>
      <c r="B21" s="520" t="s">
        <v>663</v>
      </c>
      <c r="C21" s="678">
        <v>9495654.6400000006</v>
      </c>
      <c r="D21" s="652">
        <v>9495654.6400000006</v>
      </c>
      <c r="E21" s="652">
        <v>0</v>
      </c>
      <c r="F21" s="652">
        <v>0</v>
      </c>
      <c r="G21" s="652">
        <v>0</v>
      </c>
      <c r="H21" s="652">
        <v>0</v>
      </c>
      <c r="I21" s="652">
        <v>0</v>
      </c>
      <c r="J21" s="652">
        <v>0</v>
      </c>
      <c r="K21" s="652">
        <v>0</v>
      </c>
      <c r="L21" s="652">
        <v>0</v>
      </c>
      <c r="M21" s="652">
        <v>0</v>
      </c>
      <c r="N21" s="652">
        <v>0</v>
      </c>
      <c r="O21" s="652">
        <v>0</v>
      </c>
      <c r="P21" s="652">
        <v>0</v>
      </c>
      <c r="Q21" s="652">
        <v>0</v>
      </c>
      <c r="R21" s="652">
        <v>0</v>
      </c>
      <c r="S21" s="652">
        <v>0</v>
      </c>
      <c r="T21" s="652">
        <v>0</v>
      </c>
      <c r="U21" s="505"/>
    </row>
    <row r="22" spans="1:21">
      <c r="A22" s="519">
        <v>1.5</v>
      </c>
      <c r="B22" s="520" t="s">
        <v>664</v>
      </c>
      <c r="C22" s="678">
        <v>133103551.17920011</v>
      </c>
      <c r="D22" s="652">
        <v>114914320.14120008</v>
      </c>
      <c r="E22" s="652">
        <v>1275995.8579000002</v>
      </c>
      <c r="F22" s="652">
        <v>0</v>
      </c>
      <c r="G22" s="652">
        <v>8828246.6889000013</v>
      </c>
      <c r="H22" s="652">
        <v>2888847.9295000001</v>
      </c>
      <c r="I22" s="652">
        <v>0</v>
      </c>
      <c r="J22" s="652">
        <v>0</v>
      </c>
      <c r="K22" s="652">
        <v>0</v>
      </c>
      <c r="L22" s="652">
        <v>9360984.3491000012</v>
      </c>
      <c r="M22" s="652">
        <v>0</v>
      </c>
      <c r="N22" s="652">
        <v>0</v>
      </c>
      <c r="O22" s="652">
        <v>5103653.1691000005</v>
      </c>
      <c r="P22" s="652">
        <v>242161.05470000001</v>
      </c>
      <c r="Q22" s="652">
        <v>681644.08360000001</v>
      </c>
      <c r="R22" s="652">
        <v>0</v>
      </c>
      <c r="S22" s="652">
        <v>0</v>
      </c>
      <c r="T22" s="652">
        <v>0</v>
      </c>
      <c r="U22" s="50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C7" sqref="C7:O33"/>
    </sheetView>
  </sheetViews>
  <sheetFormatPr defaultColWidth="9.140625" defaultRowHeight="12.75"/>
  <cols>
    <col min="1" max="1" width="11.85546875" style="502" bestFit="1" customWidth="1"/>
    <col min="2" max="2" width="93.42578125" style="502" customWidth="1"/>
    <col min="3" max="3" width="14.5703125" style="502" customWidth="1"/>
    <col min="4" max="4" width="14.28515625" style="502" bestFit="1" customWidth="1"/>
    <col min="5" max="5" width="11.42578125" style="502" customWidth="1"/>
    <col min="6" max="7" width="11.42578125" style="548" customWidth="1"/>
    <col min="8" max="9" width="11.42578125" style="502" customWidth="1"/>
    <col min="10" max="14" width="11.42578125" style="548" customWidth="1"/>
    <col min="15" max="15" width="18.85546875" style="502" bestFit="1" customWidth="1"/>
    <col min="16" max="16384" width="9.140625" style="502"/>
  </cols>
  <sheetData>
    <row r="1" spans="1:15" ht="13.5">
      <c r="A1" s="492" t="s">
        <v>30</v>
      </c>
      <c r="B1" s="3" t="str">
        <f>'Info '!C2</f>
        <v>JSC ProCredit Bank</v>
      </c>
      <c r="F1" s="502"/>
      <c r="G1" s="502"/>
      <c r="J1" s="502"/>
      <c r="K1" s="502"/>
      <c r="L1" s="502"/>
      <c r="M1" s="502"/>
      <c r="N1" s="502"/>
    </row>
    <row r="2" spans="1:15" ht="13.5">
      <c r="A2" s="493" t="s">
        <v>31</v>
      </c>
      <c r="B2" s="529">
        <f>'4. Off-Balance'!B2</f>
        <v>44469</v>
      </c>
      <c r="F2" s="502"/>
      <c r="G2" s="502"/>
      <c r="J2" s="502"/>
      <c r="K2" s="502"/>
      <c r="L2" s="502"/>
      <c r="M2" s="502"/>
      <c r="N2" s="502"/>
    </row>
    <row r="3" spans="1:15">
      <c r="A3" s="494" t="s">
        <v>665</v>
      </c>
      <c r="F3" s="502"/>
      <c r="G3" s="502"/>
      <c r="J3" s="502"/>
      <c r="K3" s="502"/>
      <c r="L3" s="502"/>
      <c r="M3" s="502"/>
      <c r="N3" s="502"/>
    </row>
    <row r="4" spans="1:15">
      <c r="F4" s="502"/>
      <c r="G4" s="502"/>
      <c r="J4" s="502"/>
      <c r="K4" s="502"/>
      <c r="L4" s="502"/>
      <c r="M4" s="502"/>
      <c r="N4" s="502"/>
    </row>
    <row r="5" spans="1:15" ht="46.5" customHeight="1">
      <c r="A5" s="729" t="s">
        <v>691</v>
      </c>
      <c r="B5" s="730"/>
      <c r="C5" s="774" t="s">
        <v>666</v>
      </c>
      <c r="D5" s="775"/>
      <c r="E5" s="775"/>
      <c r="F5" s="775"/>
      <c r="G5" s="775"/>
      <c r="H5" s="776"/>
      <c r="I5" s="774" t="s">
        <v>667</v>
      </c>
      <c r="J5" s="777"/>
      <c r="K5" s="777"/>
      <c r="L5" s="777"/>
      <c r="M5" s="777"/>
      <c r="N5" s="778"/>
      <c r="O5" s="779" t="s">
        <v>668</v>
      </c>
    </row>
    <row r="6" spans="1:15" ht="75" customHeight="1">
      <c r="A6" s="733"/>
      <c r="B6" s="734"/>
      <c r="C6" s="521"/>
      <c r="D6" s="522" t="s">
        <v>669</v>
      </c>
      <c r="E6" s="522" t="s">
        <v>670</v>
      </c>
      <c r="F6" s="522" t="s">
        <v>671</v>
      </c>
      <c r="G6" s="522" t="s">
        <v>672</v>
      </c>
      <c r="H6" s="522" t="s">
        <v>673</v>
      </c>
      <c r="I6" s="527"/>
      <c r="J6" s="522" t="s">
        <v>669</v>
      </c>
      <c r="K6" s="522" t="s">
        <v>670</v>
      </c>
      <c r="L6" s="522" t="s">
        <v>671</v>
      </c>
      <c r="M6" s="522" t="s">
        <v>672</v>
      </c>
      <c r="N6" s="522" t="s">
        <v>673</v>
      </c>
      <c r="O6" s="780"/>
    </row>
    <row r="7" spans="1:15" ht="18">
      <c r="A7" s="498">
        <v>1</v>
      </c>
      <c r="B7" s="503" t="s">
        <v>694</v>
      </c>
      <c r="C7" s="659">
        <v>1182872.5666999999</v>
      </c>
      <c r="D7" s="653">
        <v>1182872.5666999999</v>
      </c>
      <c r="E7" s="653">
        <v>0</v>
      </c>
      <c r="F7" s="660">
        <v>0</v>
      </c>
      <c r="G7" s="660">
        <v>0</v>
      </c>
      <c r="H7" s="653">
        <v>0</v>
      </c>
      <c r="I7" s="653">
        <v>23657.451399999994</v>
      </c>
      <c r="J7" s="653">
        <v>23657.451399999994</v>
      </c>
      <c r="K7" s="660">
        <v>0</v>
      </c>
      <c r="L7" s="660">
        <v>0</v>
      </c>
      <c r="M7" s="660">
        <v>0</v>
      </c>
      <c r="N7" s="660">
        <v>0</v>
      </c>
      <c r="O7" s="555"/>
    </row>
    <row r="8" spans="1:15">
      <c r="A8" s="498">
        <v>2</v>
      </c>
      <c r="B8" s="503" t="s">
        <v>564</v>
      </c>
      <c r="C8" s="659">
        <v>3994854.0597999999</v>
      </c>
      <c r="D8" s="653">
        <v>3959836.9498000005</v>
      </c>
      <c r="E8" s="653">
        <v>35017.11</v>
      </c>
      <c r="F8" s="661">
        <v>0</v>
      </c>
      <c r="G8" s="661">
        <v>0</v>
      </c>
      <c r="H8" s="653">
        <v>0</v>
      </c>
      <c r="I8" s="653">
        <v>82698.450000000012</v>
      </c>
      <c r="J8" s="661">
        <v>79196.739000000001</v>
      </c>
      <c r="K8" s="661">
        <v>3501.7110000000002</v>
      </c>
      <c r="L8" s="661">
        <v>0</v>
      </c>
      <c r="M8" s="661">
        <v>0</v>
      </c>
      <c r="N8" s="661">
        <v>0</v>
      </c>
      <c r="O8" s="555"/>
    </row>
    <row r="9" spans="1:15">
      <c r="A9" s="498">
        <v>3</v>
      </c>
      <c r="B9" s="503" t="s">
        <v>565</v>
      </c>
      <c r="C9" s="659">
        <v>0</v>
      </c>
      <c r="D9" s="653">
        <v>0</v>
      </c>
      <c r="E9" s="653">
        <v>0</v>
      </c>
      <c r="F9" s="662">
        <v>0</v>
      </c>
      <c r="G9" s="662">
        <v>0</v>
      </c>
      <c r="H9" s="653">
        <v>0</v>
      </c>
      <c r="I9" s="653">
        <v>0</v>
      </c>
      <c r="J9" s="662">
        <v>0</v>
      </c>
      <c r="K9" s="662">
        <v>0</v>
      </c>
      <c r="L9" s="662">
        <v>0</v>
      </c>
      <c r="M9" s="662">
        <v>0</v>
      </c>
      <c r="N9" s="662">
        <v>0</v>
      </c>
      <c r="O9" s="555"/>
    </row>
    <row r="10" spans="1:15">
      <c r="A10" s="498">
        <v>4</v>
      </c>
      <c r="B10" s="503" t="s">
        <v>695</v>
      </c>
      <c r="C10" s="659">
        <v>27360704.835500006</v>
      </c>
      <c r="D10" s="653">
        <v>27360704.835500006</v>
      </c>
      <c r="E10" s="653">
        <v>0</v>
      </c>
      <c r="F10" s="662">
        <v>0</v>
      </c>
      <c r="G10" s="662">
        <v>0</v>
      </c>
      <c r="H10" s="653">
        <v>0</v>
      </c>
      <c r="I10" s="653">
        <v>534757.35399999993</v>
      </c>
      <c r="J10" s="662">
        <v>534757.35399999993</v>
      </c>
      <c r="K10" s="662">
        <v>0</v>
      </c>
      <c r="L10" s="662">
        <v>0</v>
      </c>
      <c r="M10" s="662">
        <v>0</v>
      </c>
      <c r="N10" s="662">
        <v>0</v>
      </c>
      <c r="O10" s="555"/>
    </row>
    <row r="11" spans="1:15">
      <c r="A11" s="498">
        <v>5</v>
      </c>
      <c r="B11" s="503" t="s">
        <v>566</v>
      </c>
      <c r="C11" s="659">
        <v>125504064.90580007</v>
      </c>
      <c r="D11" s="653">
        <v>119453237.20900008</v>
      </c>
      <c r="E11" s="653">
        <v>5534451.1694999989</v>
      </c>
      <c r="F11" s="662">
        <v>516376.52730000002</v>
      </c>
      <c r="G11" s="662">
        <v>0</v>
      </c>
      <c r="H11" s="653">
        <v>0</v>
      </c>
      <c r="I11" s="653">
        <v>3072043.7394000008</v>
      </c>
      <c r="J11" s="662">
        <v>2363685.6641000006</v>
      </c>
      <c r="K11" s="662">
        <v>553445.1170999998</v>
      </c>
      <c r="L11" s="662">
        <v>154912.95819999999</v>
      </c>
      <c r="M11" s="662">
        <v>0</v>
      </c>
      <c r="N11" s="662">
        <v>0</v>
      </c>
      <c r="O11" s="555"/>
    </row>
    <row r="12" spans="1:15">
      <c r="A12" s="498">
        <v>6</v>
      </c>
      <c r="B12" s="503" t="s">
        <v>567</v>
      </c>
      <c r="C12" s="659">
        <v>73436147.620800003</v>
      </c>
      <c r="D12" s="653">
        <v>72081235.415600002</v>
      </c>
      <c r="E12" s="653">
        <v>584175.85420000006</v>
      </c>
      <c r="F12" s="662">
        <v>770736.35100000002</v>
      </c>
      <c r="G12" s="662">
        <v>0</v>
      </c>
      <c r="H12" s="653">
        <v>0</v>
      </c>
      <c r="I12" s="653">
        <v>1648446.6837000004</v>
      </c>
      <c r="J12" s="662">
        <v>1358808.1927999998</v>
      </c>
      <c r="K12" s="662">
        <v>58417.585500000008</v>
      </c>
      <c r="L12" s="662">
        <v>231220.90539999999</v>
      </c>
      <c r="M12" s="662">
        <v>0</v>
      </c>
      <c r="N12" s="662">
        <v>0</v>
      </c>
      <c r="O12" s="555"/>
    </row>
    <row r="13" spans="1:15">
      <c r="A13" s="498">
        <v>7</v>
      </c>
      <c r="B13" s="503" t="s">
        <v>568</v>
      </c>
      <c r="C13" s="659">
        <v>110731541.8159</v>
      </c>
      <c r="D13" s="653">
        <v>104892583.0899</v>
      </c>
      <c r="E13" s="653">
        <v>3658890.6373999999</v>
      </c>
      <c r="F13" s="662">
        <v>694626.91989999998</v>
      </c>
      <c r="G13" s="662">
        <v>0</v>
      </c>
      <c r="H13" s="653">
        <v>1485441.1687</v>
      </c>
      <c r="I13" s="653">
        <v>3929635.6380999996</v>
      </c>
      <c r="J13" s="662">
        <v>1869917.3297000006</v>
      </c>
      <c r="K13" s="662">
        <v>365889.0637</v>
      </c>
      <c r="L13" s="662">
        <v>208388.076</v>
      </c>
      <c r="M13" s="662">
        <v>0</v>
      </c>
      <c r="N13" s="662">
        <v>1485441.1687</v>
      </c>
      <c r="O13" s="555"/>
    </row>
    <row r="14" spans="1:15">
      <c r="A14" s="498">
        <v>8</v>
      </c>
      <c r="B14" s="503" t="s">
        <v>569</v>
      </c>
      <c r="C14" s="659">
        <v>108226268.15649994</v>
      </c>
      <c r="D14" s="653">
        <v>102720372.46419995</v>
      </c>
      <c r="E14" s="653">
        <v>3344544.8073999998</v>
      </c>
      <c r="F14" s="662">
        <v>1029355.4806</v>
      </c>
      <c r="G14" s="662">
        <v>0</v>
      </c>
      <c r="H14" s="653">
        <v>1131995.4043000001</v>
      </c>
      <c r="I14" s="653">
        <v>3491257.3706</v>
      </c>
      <c r="J14" s="662">
        <v>1716000.8416000009</v>
      </c>
      <c r="K14" s="662">
        <v>334454.48059999995</v>
      </c>
      <c r="L14" s="662">
        <v>308806.64409999998</v>
      </c>
      <c r="M14" s="662">
        <v>0</v>
      </c>
      <c r="N14" s="662">
        <v>1131995.4043000001</v>
      </c>
      <c r="O14" s="555"/>
    </row>
    <row r="15" spans="1:15">
      <c r="A15" s="498">
        <v>9</v>
      </c>
      <c r="B15" s="503" t="s">
        <v>570</v>
      </c>
      <c r="C15" s="659">
        <v>135473571.21759999</v>
      </c>
      <c r="D15" s="653">
        <v>115519198.84750001</v>
      </c>
      <c r="E15" s="653">
        <v>7588332.3383999998</v>
      </c>
      <c r="F15" s="662">
        <v>10883265.234299999</v>
      </c>
      <c r="G15" s="662">
        <v>0</v>
      </c>
      <c r="H15" s="653">
        <v>1482774.7973999998</v>
      </c>
      <c r="I15" s="653">
        <v>5701770.4891999988</v>
      </c>
      <c r="J15" s="662">
        <v>2016523.4910000006</v>
      </c>
      <c r="K15" s="662">
        <v>392298.92359999998</v>
      </c>
      <c r="L15" s="662">
        <v>2299573.7619999996</v>
      </c>
      <c r="M15" s="662">
        <v>0</v>
      </c>
      <c r="N15" s="662">
        <v>993374.31259999995</v>
      </c>
      <c r="O15" s="555"/>
    </row>
    <row r="16" spans="1:15">
      <c r="A16" s="498">
        <v>10</v>
      </c>
      <c r="B16" s="503" t="s">
        <v>571</v>
      </c>
      <c r="C16" s="659">
        <v>91162682.659899965</v>
      </c>
      <c r="D16" s="653">
        <v>91014820.30869998</v>
      </c>
      <c r="E16" s="653">
        <v>147862.3512</v>
      </c>
      <c r="F16" s="662">
        <v>0</v>
      </c>
      <c r="G16" s="662">
        <v>0</v>
      </c>
      <c r="H16" s="653">
        <v>0</v>
      </c>
      <c r="I16" s="653">
        <v>1517592.5927999995</v>
      </c>
      <c r="J16" s="662">
        <v>1502806.3576999996</v>
      </c>
      <c r="K16" s="662">
        <v>14786.2351</v>
      </c>
      <c r="L16" s="662">
        <v>0</v>
      </c>
      <c r="M16" s="662">
        <v>0</v>
      </c>
      <c r="N16" s="662">
        <v>0</v>
      </c>
      <c r="O16" s="555"/>
    </row>
    <row r="17" spans="1:15">
      <c r="A17" s="498">
        <v>11</v>
      </c>
      <c r="B17" s="503" t="s">
        <v>572</v>
      </c>
      <c r="C17" s="659">
        <v>14271276.307500001</v>
      </c>
      <c r="D17" s="653">
        <v>13813786.845000001</v>
      </c>
      <c r="E17" s="653">
        <v>176666.64480000001</v>
      </c>
      <c r="F17" s="662">
        <v>280822.81770000001</v>
      </c>
      <c r="G17" s="662">
        <v>0</v>
      </c>
      <c r="H17" s="653">
        <v>0</v>
      </c>
      <c r="I17" s="653">
        <v>341834.31699999998</v>
      </c>
      <c r="J17" s="662">
        <v>239920.80720000004</v>
      </c>
      <c r="K17" s="662">
        <v>17666.664499999999</v>
      </c>
      <c r="L17" s="662">
        <v>84246.845300000001</v>
      </c>
      <c r="M17" s="662">
        <v>0</v>
      </c>
      <c r="N17" s="662">
        <v>0</v>
      </c>
      <c r="O17" s="555"/>
    </row>
    <row r="18" spans="1:15">
      <c r="A18" s="498">
        <v>12</v>
      </c>
      <c r="B18" s="503" t="s">
        <v>573</v>
      </c>
      <c r="C18" s="659">
        <v>84727778.365399987</v>
      </c>
      <c r="D18" s="653">
        <v>78760309.594499975</v>
      </c>
      <c r="E18" s="653">
        <v>1021441.3015999999</v>
      </c>
      <c r="F18" s="662">
        <v>4159816.7507000002</v>
      </c>
      <c r="G18" s="662">
        <v>0</v>
      </c>
      <c r="H18" s="653">
        <v>786210.71860000002</v>
      </c>
      <c r="I18" s="653">
        <v>3319453.6164000025</v>
      </c>
      <c r="J18" s="662">
        <v>1439210.5500000007</v>
      </c>
      <c r="K18" s="662">
        <v>102144.13010000002</v>
      </c>
      <c r="L18" s="662">
        <v>1219405.0424000002</v>
      </c>
      <c r="M18" s="662">
        <v>0</v>
      </c>
      <c r="N18" s="662">
        <v>558693.89390000002</v>
      </c>
      <c r="O18" s="555"/>
    </row>
    <row r="19" spans="1:15">
      <c r="A19" s="498">
        <v>13</v>
      </c>
      <c r="B19" s="503" t="s">
        <v>574</v>
      </c>
      <c r="C19" s="659">
        <v>70174407.634900004</v>
      </c>
      <c r="D19" s="653">
        <v>67095250.760199979</v>
      </c>
      <c r="E19" s="653">
        <v>2834206.5350000001</v>
      </c>
      <c r="F19" s="662">
        <v>244950.33970000001</v>
      </c>
      <c r="G19" s="662">
        <v>0</v>
      </c>
      <c r="H19" s="653">
        <v>0</v>
      </c>
      <c r="I19" s="653">
        <v>1471922.2396999991</v>
      </c>
      <c r="J19" s="662">
        <v>1115016.4842999999</v>
      </c>
      <c r="K19" s="662">
        <v>283420.65350000001</v>
      </c>
      <c r="L19" s="662">
        <v>73485.101899999994</v>
      </c>
      <c r="M19" s="662">
        <v>0</v>
      </c>
      <c r="N19" s="662">
        <v>0</v>
      </c>
      <c r="O19" s="555"/>
    </row>
    <row r="20" spans="1:15">
      <c r="A20" s="498">
        <v>14</v>
      </c>
      <c r="B20" s="503" t="s">
        <v>575</v>
      </c>
      <c r="C20" s="659">
        <v>108294612.18329994</v>
      </c>
      <c r="D20" s="653">
        <v>37247247.226900004</v>
      </c>
      <c r="E20" s="653">
        <v>54058159.253299989</v>
      </c>
      <c r="F20" s="662">
        <v>16989205.7031</v>
      </c>
      <c r="G20" s="662">
        <v>0</v>
      </c>
      <c r="H20" s="653">
        <v>0</v>
      </c>
      <c r="I20" s="653">
        <v>9353093.7616000008</v>
      </c>
      <c r="J20" s="662">
        <v>673250.39989999996</v>
      </c>
      <c r="K20" s="662">
        <v>4917734.4994999999</v>
      </c>
      <c r="L20" s="662">
        <v>3762108.8622000003</v>
      </c>
      <c r="M20" s="662">
        <v>0</v>
      </c>
      <c r="N20" s="662">
        <v>0</v>
      </c>
      <c r="O20" s="555"/>
    </row>
    <row r="21" spans="1:15">
      <c r="A21" s="498">
        <v>15</v>
      </c>
      <c r="B21" s="503" t="s">
        <v>576</v>
      </c>
      <c r="C21" s="659">
        <v>15307171.296299996</v>
      </c>
      <c r="D21" s="653">
        <v>12377188.3836</v>
      </c>
      <c r="E21" s="653">
        <v>1703568.8332000005</v>
      </c>
      <c r="F21" s="662">
        <v>1016021.7999999999</v>
      </c>
      <c r="G21" s="662">
        <v>210392.2795</v>
      </c>
      <c r="H21" s="653">
        <v>0</v>
      </c>
      <c r="I21" s="653">
        <v>737872.58319999988</v>
      </c>
      <c r="J21" s="662">
        <v>236266.84160000001</v>
      </c>
      <c r="K21" s="662">
        <v>154776.87880000001</v>
      </c>
      <c r="L21" s="662">
        <v>241632.723</v>
      </c>
      <c r="M21" s="662">
        <v>105196.1398</v>
      </c>
      <c r="N21" s="662">
        <v>0</v>
      </c>
      <c r="O21" s="555"/>
    </row>
    <row r="22" spans="1:15">
      <c r="A22" s="498">
        <v>16</v>
      </c>
      <c r="B22" s="503" t="s">
        <v>577</v>
      </c>
      <c r="C22" s="659">
        <v>2002914.2017999999</v>
      </c>
      <c r="D22" s="653">
        <v>2002914.2017999999</v>
      </c>
      <c r="E22" s="653">
        <v>0</v>
      </c>
      <c r="F22" s="662">
        <v>0</v>
      </c>
      <c r="G22" s="662">
        <v>0</v>
      </c>
      <c r="H22" s="653">
        <v>0</v>
      </c>
      <c r="I22" s="653">
        <v>38583.091399999998</v>
      </c>
      <c r="J22" s="662">
        <v>38583.091399999998</v>
      </c>
      <c r="K22" s="662">
        <v>0</v>
      </c>
      <c r="L22" s="662">
        <v>0</v>
      </c>
      <c r="M22" s="662">
        <v>0</v>
      </c>
      <c r="N22" s="662">
        <v>0</v>
      </c>
      <c r="O22" s="555"/>
    </row>
    <row r="23" spans="1:15">
      <c r="A23" s="498">
        <v>17</v>
      </c>
      <c r="B23" s="503" t="s">
        <v>698</v>
      </c>
      <c r="C23" s="659">
        <v>233723.8175</v>
      </c>
      <c r="D23" s="653">
        <v>149999.01999999999</v>
      </c>
      <c r="E23" s="653">
        <v>83724.797500000001</v>
      </c>
      <c r="F23" s="662">
        <v>0</v>
      </c>
      <c r="G23" s="662">
        <v>0</v>
      </c>
      <c r="H23" s="653">
        <v>0</v>
      </c>
      <c r="I23" s="653">
        <v>11372.4602</v>
      </c>
      <c r="J23" s="662">
        <v>2999.9803999999999</v>
      </c>
      <c r="K23" s="662">
        <v>8372.4797999999992</v>
      </c>
      <c r="L23" s="662">
        <v>0</v>
      </c>
      <c r="M23" s="662">
        <v>0</v>
      </c>
      <c r="N23" s="662">
        <v>0</v>
      </c>
      <c r="O23" s="555"/>
    </row>
    <row r="24" spans="1:15">
      <c r="A24" s="498">
        <v>18</v>
      </c>
      <c r="B24" s="503" t="s">
        <v>578</v>
      </c>
      <c r="C24" s="659">
        <v>9298064.4035999998</v>
      </c>
      <c r="D24" s="653">
        <v>9298064.4035999998</v>
      </c>
      <c r="E24" s="653">
        <v>0</v>
      </c>
      <c r="F24" s="662">
        <v>0</v>
      </c>
      <c r="G24" s="662">
        <v>0</v>
      </c>
      <c r="H24" s="653">
        <v>0</v>
      </c>
      <c r="I24" s="653">
        <v>181761.28809999998</v>
      </c>
      <c r="J24" s="662">
        <v>181761.28809999998</v>
      </c>
      <c r="K24" s="662">
        <v>0</v>
      </c>
      <c r="L24" s="662">
        <v>0</v>
      </c>
      <c r="M24" s="662">
        <v>0</v>
      </c>
      <c r="N24" s="662">
        <v>0</v>
      </c>
      <c r="O24" s="555"/>
    </row>
    <row r="25" spans="1:15">
      <c r="A25" s="498">
        <v>19</v>
      </c>
      <c r="B25" s="503" t="s">
        <v>579</v>
      </c>
      <c r="C25" s="659">
        <v>4160113.5896999999</v>
      </c>
      <c r="D25" s="653">
        <v>4160113.5896999999</v>
      </c>
      <c r="E25" s="653">
        <v>0</v>
      </c>
      <c r="F25" s="662">
        <v>0</v>
      </c>
      <c r="G25" s="662">
        <v>0</v>
      </c>
      <c r="H25" s="653">
        <v>0</v>
      </c>
      <c r="I25" s="653">
        <v>83202.271800000002</v>
      </c>
      <c r="J25" s="662">
        <v>83202.271800000002</v>
      </c>
      <c r="K25" s="662">
        <v>0</v>
      </c>
      <c r="L25" s="662">
        <v>0</v>
      </c>
      <c r="M25" s="662">
        <v>0</v>
      </c>
      <c r="N25" s="662">
        <v>0</v>
      </c>
      <c r="O25" s="555"/>
    </row>
    <row r="26" spans="1:15">
      <c r="A26" s="498">
        <v>20</v>
      </c>
      <c r="B26" s="503" t="s">
        <v>697</v>
      </c>
      <c r="C26" s="659">
        <v>30092703.074600011</v>
      </c>
      <c r="D26" s="653">
        <v>27303161.46340001</v>
      </c>
      <c r="E26" s="653">
        <v>653597.43779999996</v>
      </c>
      <c r="F26" s="662">
        <v>2135944.1734000002</v>
      </c>
      <c r="G26" s="662">
        <v>0</v>
      </c>
      <c r="H26" s="653">
        <v>0</v>
      </c>
      <c r="I26" s="653">
        <v>1206414.5722000001</v>
      </c>
      <c r="J26" s="662">
        <v>500271.57640000008</v>
      </c>
      <c r="K26" s="662">
        <v>65359.743799999997</v>
      </c>
      <c r="L26" s="662">
        <v>640783.25199999998</v>
      </c>
      <c r="M26" s="662">
        <v>0</v>
      </c>
      <c r="N26" s="662">
        <v>0</v>
      </c>
      <c r="O26" s="555"/>
    </row>
    <row r="27" spans="1:15">
      <c r="A27" s="498">
        <v>21</v>
      </c>
      <c r="B27" s="503" t="s">
        <v>580</v>
      </c>
      <c r="C27" s="659">
        <v>56074043.594500005</v>
      </c>
      <c r="D27" s="653">
        <v>54223099.037900001</v>
      </c>
      <c r="E27" s="653">
        <v>459019.76260000002</v>
      </c>
      <c r="F27" s="662">
        <v>422074.2696</v>
      </c>
      <c r="G27" s="662">
        <v>881928.09039999999</v>
      </c>
      <c r="H27" s="653">
        <v>87922.433999999994</v>
      </c>
      <c r="I27" s="653">
        <v>1617591.6046</v>
      </c>
      <c r="J27" s="662">
        <v>1034416.4700000003</v>
      </c>
      <c r="K27" s="662">
        <v>45901.976300000002</v>
      </c>
      <c r="L27" s="662">
        <v>126622.28090000001</v>
      </c>
      <c r="M27" s="662">
        <v>322728.44339999999</v>
      </c>
      <c r="N27" s="662">
        <v>87922.433999999994</v>
      </c>
      <c r="O27" s="555"/>
    </row>
    <row r="28" spans="1:15">
      <c r="A28" s="498">
        <v>22</v>
      </c>
      <c r="B28" s="503" t="s">
        <v>581</v>
      </c>
      <c r="C28" s="659">
        <v>10600473.819599999</v>
      </c>
      <c r="D28" s="653">
        <v>10215633.7777</v>
      </c>
      <c r="E28" s="653">
        <v>384839.88189999998</v>
      </c>
      <c r="F28" s="662">
        <v>0</v>
      </c>
      <c r="G28" s="662">
        <v>0</v>
      </c>
      <c r="H28" s="653">
        <v>0.16</v>
      </c>
      <c r="I28" s="653">
        <v>182599.83220000003</v>
      </c>
      <c r="J28" s="662">
        <v>144115.68400000001</v>
      </c>
      <c r="K28" s="662">
        <v>38483.9882</v>
      </c>
      <c r="L28" s="662">
        <v>0</v>
      </c>
      <c r="M28" s="662">
        <v>0</v>
      </c>
      <c r="N28" s="662">
        <v>0.16</v>
      </c>
      <c r="O28" s="555"/>
    </row>
    <row r="29" spans="1:15">
      <c r="A29" s="498">
        <v>23</v>
      </c>
      <c r="B29" s="503" t="s">
        <v>582</v>
      </c>
      <c r="C29" s="659">
        <v>164042195.80920002</v>
      </c>
      <c r="D29" s="653">
        <v>155911238.57370004</v>
      </c>
      <c r="E29" s="653">
        <v>5994231.6287000002</v>
      </c>
      <c r="F29" s="662">
        <v>1562537.3011</v>
      </c>
      <c r="G29" s="662">
        <v>404582.23</v>
      </c>
      <c r="H29" s="653">
        <v>169606.07569999999</v>
      </c>
      <c r="I29" s="653">
        <v>4310850.2699999968</v>
      </c>
      <c r="J29" s="662">
        <v>2879229.7981999973</v>
      </c>
      <c r="K29" s="662">
        <v>590962.09080000001</v>
      </c>
      <c r="L29" s="662">
        <v>468761.19030000002</v>
      </c>
      <c r="M29" s="662">
        <v>202291.11499999999</v>
      </c>
      <c r="N29" s="662">
        <v>169606.07569999999</v>
      </c>
      <c r="O29" s="555"/>
    </row>
    <row r="30" spans="1:15">
      <c r="A30" s="498">
        <v>24</v>
      </c>
      <c r="B30" s="503" t="s">
        <v>696</v>
      </c>
      <c r="C30" s="659">
        <v>44809275.201899998</v>
      </c>
      <c r="D30" s="653">
        <v>40648389.286200002</v>
      </c>
      <c r="E30" s="653">
        <v>1849662.0149000001</v>
      </c>
      <c r="F30" s="662">
        <v>2311223.9007999995</v>
      </c>
      <c r="G30" s="662">
        <v>0</v>
      </c>
      <c r="H30" s="653">
        <v>0</v>
      </c>
      <c r="I30" s="653">
        <v>1630211.4711999996</v>
      </c>
      <c r="J30" s="662">
        <v>751878.09920000017</v>
      </c>
      <c r="K30" s="662">
        <v>184966.2016</v>
      </c>
      <c r="L30" s="662">
        <v>693367.17039999994</v>
      </c>
      <c r="M30" s="662">
        <v>0</v>
      </c>
      <c r="N30" s="662">
        <v>0</v>
      </c>
      <c r="O30" s="555"/>
    </row>
    <row r="31" spans="1:15">
      <c r="A31" s="498">
        <v>25</v>
      </c>
      <c r="B31" s="503" t="s">
        <v>583</v>
      </c>
      <c r="C31" s="659">
        <v>9879368.9944999982</v>
      </c>
      <c r="D31" s="653">
        <v>9693779.1345000006</v>
      </c>
      <c r="E31" s="653">
        <v>162616.89000000001</v>
      </c>
      <c r="F31" s="662">
        <v>22972.97</v>
      </c>
      <c r="G31" s="662">
        <v>0</v>
      </c>
      <c r="H31" s="653">
        <v>0</v>
      </c>
      <c r="I31" s="653">
        <v>169129.16259999992</v>
      </c>
      <c r="J31" s="662">
        <v>145975.58259999997</v>
      </c>
      <c r="K31" s="662">
        <v>16261.689</v>
      </c>
      <c r="L31" s="662">
        <v>6891.8909999999996</v>
      </c>
      <c r="M31" s="662">
        <v>0</v>
      </c>
      <c r="N31" s="662">
        <v>0</v>
      </c>
      <c r="O31" s="555"/>
    </row>
    <row r="32" spans="1:15">
      <c r="A32" s="498">
        <v>26</v>
      </c>
      <c r="B32" s="503" t="s">
        <v>693</v>
      </c>
      <c r="C32" s="659">
        <v>65297997.051899999</v>
      </c>
      <c r="D32" s="653">
        <v>60852146.346299984</v>
      </c>
      <c r="E32" s="653">
        <v>1767797.0914000003</v>
      </c>
      <c r="F32" s="662">
        <v>2467841.1768999998</v>
      </c>
      <c r="G32" s="662">
        <v>85534.45659999999</v>
      </c>
      <c r="H32" s="653">
        <v>124677.9807</v>
      </c>
      <c r="I32" s="653">
        <v>2301620.1992999972</v>
      </c>
      <c r="J32" s="662">
        <v>1217042.9279000002</v>
      </c>
      <c r="K32" s="662">
        <v>176779.70910000001</v>
      </c>
      <c r="L32" s="662">
        <v>740352.35320000001</v>
      </c>
      <c r="M32" s="662">
        <v>42767.2284</v>
      </c>
      <c r="N32" s="662">
        <v>124677.9807</v>
      </c>
      <c r="O32" s="555"/>
    </row>
    <row r="33" spans="1:15">
      <c r="A33" s="498">
        <v>27</v>
      </c>
      <c r="B33" s="523" t="s">
        <v>107</v>
      </c>
      <c r="C33" s="663">
        <v>1366338827.1846998</v>
      </c>
      <c r="D33" s="654">
        <v>1221937183.3318999</v>
      </c>
      <c r="E33" s="654">
        <v>92042806.340800002</v>
      </c>
      <c r="F33" s="664">
        <v>45507771.716099985</v>
      </c>
      <c r="G33" s="664">
        <v>1582437.0564999999</v>
      </c>
      <c r="H33" s="654">
        <v>5268628.7394000003</v>
      </c>
      <c r="I33" s="651">
        <v>46959372.51069998</v>
      </c>
      <c r="J33" s="664">
        <v>22148495.274300002</v>
      </c>
      <c r="K33" s="664">
        <v>8325623.8215999994</v>
      </c>
      <c r="L33" s="664">
        <v>11260559.058300002</v>
      </c>
      <c r="M33" s="664">
        <v>672982.92660000001</v>
      </c>
      <c r="N33" s="664">
        <v>4551711.4298999999</v>
      </c>
      <c r="O33" s="555"/>
    </row>
    <row r="34" spans="1:15">
      <c r="A34" s="505"/>
      <c r="B34" s="505"/>
      <c r="C34" s="505"/>
      <c r="D34" s="505"/>
      <c r="E34" s="505"/>
      <c r="H34" s="505"/>
      <c r="I34" s="505"/>
      <c r="O34" s="505"/>
    </row>
    <row r="35" spans="1:15">
      <c r="A35" s="505"/>
      <c r="B35" s="538"/>
      <c r="C35" s="538"/>
      <c r="D35" s="505"/>
      <c r="E35" s="505"/>
      <c r="H35" s="505"/>
      <c r="I35" s="505"/>
      <c r="O35" s="505"/>
    </row>
    <row r="36" spans="1:15">
      <c r="A36" s="505"/>
      <c r="B36" s="505"/>
      <c r="C36" s="505"/>
      <c r="D36" s="505"/>
      <c r="E36" s="505"/>
      <c r="H36" s="505"/>
      <c r="I36" s="505"/>
      <c r="O36" s="505"/>
    </row>
    <row r="37" spans="1:15">
      <c r="A37" s="505"/>
      <c r="B37" s="505"/>
      <c r="C37" s="505"/>
      <c r="D37" s="505"/>
      <c r="E37" s="505"/>
      <c r="H37" s="505"/>
      <c r="I37" s="505"/>
      <c r="O37" s="505"/>
    </row>
    <row r="38" spans="1:15">
      <c r="A38" s="505"/>
      <c r="B38" s="505"/>
      <c r="C38" s="505"/>
      <c r="D38" s="505"/>
      <c r="E38" s="505"/>
      <c r="H38" s="505"/>
      <c r="I38" s="505"/>
      <c r="O38" s="505"/>
    </row>
    <row r="39" spans="1:15">
      <c r="A39" s="505"/>
      <c r="B39" s="505"/>
      <c r="C39" s="505"/>
      <c r="D39" s="505"/>
      <c r="E39" s="505"/>
      <c r="H39" s="505"/>
      <c r="I39" s="505"/>
      <c r="O39" s="505"/>
    </row>
    <row r="40" spans="1:15">
      <c r="A40" s="505"/>
      <c r="B40" s="505"/>
      <c r="C40" s="505"/>
      <c r="D40" s="505"/>
      <c r="E40" s="505"/>
      <c r="H40" s="505"/>
      <c r="I40" s="505"/>
      <c r="O40" s="505"/>
    </row>
    <row r="41" spans="1:15">
      <c r="A41" s="539"/>
      <c r="B41" s="539"/>
      <c r="C41" s="539"/>
      <c r="D41" s="505"/>
      <c r="E41" s="505"/>
      <c r="H41" s="505"/>
      <c r="I41" s="505"/>
      <c r="O41" s="505"/>
    </row>
    <row r="42" spans="1:15">
      <c r="A42" s="539"/>
      <c r="B42" s="539"/>
      <c r="C42" s="539"/>
      <c r="D42" s="505"/>
      <c r="E42" s="505"/>
      <c r="H42" s="505"/>
      <c r="I42" s="505"/>
      <c r="O42" s="505"/>
    </row>
    <row r="43" spans="1:15">
      <c r="A43" s="505"/>
      <c r="B43" s="505"/>
      <c r="C43" s="505"/>
      <c r="D43" s="505"/>
      <c r="E43" s="505"/>
      <c r="H43" s="505"/>
      <c r="I43" s="505"/>
      <c r="O43" s="505"/>
    </row>
    <row r="44" spans="1:15">
      <c r="A44" s="505"/>
      <c r="B44" s="505"/>
      <c r="C44" s="505"/>
      <c r="D44" s="505"/>
      <c r="E44" s="505"/>
      <c r="H44" s="505"/>
      <c r="I44" s="505"/>
      <c r="O44" s="505"/>
    </row>
    <row r="45" spans="1:15">
      <c r="A45" s="505"/>
      <c r="B45" s="505"/>
      <c r="C45" s="505"/>
      <c r="D45" s="505"/>
      <c r="E45" s="505"/>
      <c r="H45" s="505"/>
      <c r="I45" s="505"/>
      <c r="O45" s="505"/>
    </row>
    <row r="46" spans="1:15">
      <c r="A46" s="505"/>
      <c r="B46" s="505"/>
      <c r="C46" s="505"/>
      <c r="D46" s="505"/>
      <c r="E46" s="505"/>
      <c r="H46" s="505"/>
      <c r="I46" s="505"/>
      <c r="O46" s="50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G26" sqref="G26"/>
    </sheetView>
  </sheetViews>
  <sheetFormatPr defaultColWidth="8.7109375" defaultRowHeight="12"/>
  <cols>
    <col min="1" max="1" width="11.85546875" style="549" bestFit="1" customWidth="1"/>
    <col min="2" max="2" width="80.140625" style="549" customWidth="1"/>
    <col min="3" max="3" width="17.140625" style="549" bestFit="1" customWidth="1"/>
    <col min="4" max="4" width="22.42578125" style="549" bestFit="1" customWidth="1"/>
    <col min="5" max="5" width="22.28515625" style="549" bestFit="1" customWidth="1"/>
    <col min="6" max="6" width="20.140625" style="549" bestFit="1" customWidth="1"/>
    <col min="7" max="7" width="20.85546875" style="549" bestFit="1" customWidth="1"/>
    <col min="8" max="8" width="23.42578125" style="549" bestFit="1" customWidth="1"/>
    <col min="9" max="9" width="22.140625" style="549" customWidth="1"/>
    <col min="10" max="10" width="19.140625" style="549" bestFit="1" customWidth="1"/>
    <col min="11" max="11" width="17.85546875" style="549" bestFit="1" customWidth="1"/>
    <col min="12" max="16384" width="8.7109375" style="549"/>
  </cols>
  <sheetData>
    <row r="1" spans="1:11" s="502" customFormat="1" ht="13.5">
      <c r="A1" s="492" t="s">
        <v>30</v>
      </c>
      <c r="B1" s="3" t="str">
        <f>'Info '!C2</f>
        <v>JSC ProCredit Bank</v>
      </c>
    </row>
    <row r="2" spans="1:11" s="502" customFormat="1" ht="13.5">
      <c r="A2" s="493" t="s">
        <v>31</v>
      </c>
      <c r="B2" s="529">
        <f>'4. Off-Balance'!B2</f>
        <v>44469</v>
      </c>
    </row>
    <row r="3" spans="1:11" s="502" customFormat="1" ht="12.75">
      <c r="A3" s="494" t="s">
        <v>674</v>
      </c>
    </row>
    <row r="4" spans="1:11">
      <c r="C4" s="550" t="s">
        <v>0</v>
      </c>
      <c r="D4" s="550" t="s">
        <v>1</v>
      </c>
      <c r="E4" s="550" t="s">
        <v>2</v>
      </c>
      <c r="F4" s="550" t="s">
        <v>3</v>
      </c>
      <c r="G4" s="550" t="s">
        <v>4</v>
      </c>
      <c r="H4" s="550" t="s">
        <v>5</v>
      </c>
      <c r="I4" s="550" t="s">
        <v>8</v>
      </c>
      <c r="J4" s="550" t="s">
        <v>9</v>
      </c>
      <c r="K4" s="550" t="s">
        <v>10</v>
      </c>
    </row>
    <row r="5" spans="1:11" ht="105" customHeight="1">
      <c r="A5" s="781" t="s">
        <v>675</v>
      </c>
      <c r="B5" s="782"/>
      <c r="C5" s="526" t="s">
        <v>676</v>
      </c>
      <c r="D5" s="526" t="s">
        <v>677</v>
      </c>
      <c r="E5" s="526" t="s">
        <v>678</v>
      </c>
      <c r="F5" s="551" t="s">
        <v>679</v>
      </c>
      <c r="G5" s="526" t="s">
        <v>680</v>
      </c>
      <c r="H5" s="526" t="s">
        <v>681</v>
      </c>
      <c r="I5" s="526" t="s">
        <v>682</v>
      </c>
      <c r="J5" s="526" t="s">
        <v>683</v>
      </c>
      <c r="K5" s="526" t="s">
        <v>684</v>
      </c>
    </row>
    <row r="6" spans="1:11" ht="12.75">
      <c r="A6" s="498">
        <v>1</v>
      </c>
      <c r="B6" s="498" t="s">
        <v>630</v>
      </c>
      <c r="C6" s="652">
        <v>7388895.6857000003</v>
      </c>
      <c r="D6" s="652">
        <v>9495654.6400000006</v>
      </c>
      <c r="E6" s="652">
        <v>132894920.17900006</v>
      </c>
      <c r="F6" s="652">
        <v>0</v>
      </c>
      <c r="G6" s="652">
        <v>1066293903.0269985</v>
      </c>
      <c r="H6" s="652">
        <v>1742170.65</v>
      </c>
      <c r="I6" s="652">
        <v>53932159.740500063</v>
      </c>
      <c r="J6" s="652">
        <v>69213777.570000052</v>
      </c>
      <c r="K6" s="652">
        <v>25377345.692501187</v>
      </c>
    </row>
    <row r="7" spans="1:11" ht="12.75">
      <c r="A7" s="498">
        <v>2</v>
      </c>
      <c r="B7" s="498" t="s">
        <v>685</v>
      </c>
      <c r="C7" s="652"/>
      <c r="D7" s="652"/>
      <c r="E7" s="652"/>
      <c r="F7" s="652"/>
      <c r="G7" s="652"/>
      <c r="H7" s="652"/>
      <c r="I7" s="652"/>
      <c r="J7" s="652"/>
      <c r="K7" s="652"/>
    </row>
    <row r="8" spans="1:11" ht="12.75">
      <c r="A8" s="498">
        <v>3</v>
      </c>
      <c r="B8" s="498" t="s">
        <v>638</v>
      </c>
      <c r="C8" s="652">
        <v>2602025.1473999997</v>
      </c>
      <c r="D8" s="652"/>
      <c r="E8" s="652">
        <v>0</v>
      </c>
      <c r="F8" s="652"/>
      <c r="G8" s="652">
        <v>47821333.443813942</v>
      </c>
      <c r="H8" s="652"/>
      <c r="I8" s="652">
        <v>9857941.9327620063</v>
      </c>
      <c r="J8" s="652">
        <v>21038853.151096996</v>
      </c>
      <c r="K8" s="652">
        <v>81308357.780685008</v>
      </c>
    </row>
    <row r="9" spans="1:11" ht="12.75">
      <c r="A9" s="498">
        <v>4</v>
      </c>
      <c r="B9" s="524" t="s">
        <v>686</v>
      </c>
      <c r="C9" s="652">
        <v>0</v>
      </c>
      <c r="D9" s="652">
        <v>0</v>
      </c>
      <c r="E9" s="652">
        <v>9360984.3491000012</v>
      </c>
      <c r="F9" s="652">
        <v>0</v>
      </c>
      <c r="G9" s="652">
        <v>38394523.609500021</v>
      </c>
      <c r="H9" s="652">
        <v>0</v>
      </c>
      <c r="I9" s="652">
        <v>1009182.6651</v>
      </c>
      <c r="J9" s="652">
        <v>2768282.7249999996</v>
      </c>
      <c r="K9" s="652">
        <v>825864.16329997312</v>
      </c>
    </row>
    <row r="10" spans="1:11" ht="12.75">
      <c r="A10" s="498">
        <v>5</v>
      </c>
      <c r="B10" s="524" t="s">
        <v>687</v>
      </c>
      <c r="C10" s="652"/>
      <c r="D10" s="652"/>
      <c r="E10" s="652"/>
      <c r="F10" s="652"/>
      <c r="G10" s="652"/>
      <c r="H10" s="652"/>
      <c r="I10" s="652"/>
      <c r="J10" s="652"/>
      <c r="K10" s="652"/>
    </row>
    <row r="11" spans="1:11" ht="12.75">
      <c r="A11" s="498">
        <v>6</v>
      </c>
      <c r="B11" s="524" t="s">
        <v>688</v>
      </c>
      <c r="C11" s="652">
        <v>0</v>
      </c>
      <c r="D11" s="652"/>
      <c r="E11" s="652">
        <v>0</v>
      </c>
      <c r="F11" s="652"/>
      <c r="G11" s="652">
        <v>231087.2</v>
      </c>
      <c r="H11" s="652"/>
      <c r="I11" s="652">
        <v>0</v>
      </c>
      <c r="J11" s="652"/>
      <c r="K11" s="652">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workbookViewId="0">
      <selection activeCell="S12" sqref="S12"/>
    </sheetView>
  </sheetViews>
  <sheetFormatPr defaultRowHeight="15"/>
  <cols>
    <col min="1" max="1" width="10" bestFit="1" customWidth="1"/>
    <col min="2" max="2" width="64.42578125" bestFit="1" customWidth="1"/>
    <col min="3" max="3" width="10.5703125" bestFit="1" customWidth="1"/>
    <col min="4"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20">
      <c r="A1" s="492" t="s">
        <v>30</v>
      </c>
      <c r="B1" s="3" t="str">
        <f>'Info '!C2</f>
        <v>JSC ProCredit Bank</v>
      </c>
    </row>
    <row r="2" spans="1:20">
      <c r="A2" s="493" t="s">
        <v>31</v>
      </c>
      <c r="B2" s="529">
        <f>'4. Off-Balance'!B2</f>
        <v>44469</v>
      </c>
    </row>
    <row r="3" spans="1:20">
      <c r="A3" s="494" t="s">
        <v>709</v>
      </c>
      <c r="B3" s="502"/>
    </row>
    <row r="4" spans="1:20">
      <c r="A4" s="494"/>
      <c r="B4" s="502"/>
    </row>
    <row r="5" spans="1:20">
      <c r="A5" s="785" t="s">
        <v>710</v>
      </c>
      <c r="B5" s="785"/>
      <c r="C5" s="783" t="s">
        <v>730</v>
      </c>
      <c r="D5" s="783"/>
      <c r="E5" s="783"/>
      <c r="F5" s="783"/>
      <c r="G5" s="783"/>
      <c r="H5" s="783"/>
      <c r="I5" s="783" t="s">
        <v>732</v>
      </c>
      <c r="J5" s="783"/>
      <c r="K5" s="783"/>
      <c r="L5" s="783"/>
      <c r="M5" s="783"/>
      <c r="N5" s="784"/>
      <c r="O5" s="786" t="s">
        <v>711</v>
      </c>
      <c r="P5" s="786" t="s">
        <v>726</v>
      </c>
      <c r="Q5" s="786" t="s">
        <v>727</v>
      </c>
      <c r="R5" s="786" t="s">
        <v>731</v>
      </c>
      <c r="S5" s="786" t="s">
        <v>728</v>
      </c>
    </row>
    <row r="6" spans="1:20" ht="24" customHeight="1">
      <c r="A6" s="785"/>
      <c r="B6" s="785"/>
      <c r="C6" s="565"/>
      <c r="D6" s="564" t="s">
        <v>669</v>
      </c>
      <c r="E6" s="564" t="s">
        <v>670</v>
      </c>
      <c r="F6" s="564" t="s">
        <v>671</v>
      </c>
      <c r="G6" s="564" t="s">
        <v>672</v>
      </c>
      <c r="H6" s="564" t="s">
        <v>673</v>
      </c>
      <c r="I6" s="565"/>
      <c r="J6" s="564" t="s">
        <v>669</v>
      </c>
      <c r="K6" s="564" t="s">
        <v>670</v>
      </c>
      <c r="L6" s="564" t="s">
        <v>671</v>
      </c>
      <c r="M6" s="564" t="s">
        <v>672</v>
      </c>
      <c r="N6" s="567" t="s">
        <v>673</v>
      </c>
      <c r="O6" s="786"/>
      <c r="P6" s="786"/>
      <c r="Q6" s="786"/>
      <c r="R6" s="786"/>
      <c r="S6" s="786"/>
    </row>
    <row r="7" spans="1:20">
      <c r="A7" s="556">
        <v>1</v>
      </c>
      <c r="B7" s="559" t="s">
        <v>719</v>
      </c>
      <c r="C7" s="665">
        <v>887524.21490000002</v>
      </c>
      <c r="D7" s="665">
        <v>887524.21490000002</v>
      </c>
      <c r="E7" s="665">
        <v>0</v>
      </c>
      <c r="F7" s="665">
        <v>0</v>
      </c>
      <c r="G7" s="665">
        <v>0</v>
      </c>
      <c r="H7" s="665">
        <v>0</v>
      </c>
      <c r="I7" s="665">
        <v>17750.484199999999</v>
      </c>
      <c r="J7" s="665">
        <v>17750.484199999999</v>
      </c>
      <c r="K7" s="665">
        <v>0</v>
      </c>
      <c r="L7" s="665">
        <v>0</v>
      </c>
      <c r="M7" s="665">
        <v>0</v>
      </c>
      <c r="N7" s="665">
        <v>0</v>
      </c>
      <c r="O7" s="665">
        <v>32</v>
      </c>
      <c r="P7" s="666">
        <v>0.14499999999999999</v>
      </c>
      <c r="Q7" s="666">
        <v>0.1676</v>
      </c>
      <c r="R7" s="666">
        <v>0.12139999999999999</v>
      </c>
      <c r="S7" s="665">
        <v>35.484699999999997</v>
      </c>
      <c r="T7" s="669"/>
    </row>
    <row r="8" spans="1:20">
      <c r="A8" s="556">
        <v>2</v>
      </c>
      <c r="B8" s="560" t="s">
        <v>718</v>
      </c>
      <c r="C8" s="665">
        <v>2902502.2900999999</v>
      </c>
      <c r="D8" s="665">
        <v>2427515.1634</v>
      </c>
      <c r="E8" s="665">
        <v>170500.59029999998</v>
      </c>
      <c r="F8" s="665">
        <v>299462.20640000002</v>
      </c>
      <c r="G8" s="665">
        <v>0</v>
      </c>
      <c r="H8" s="665">
        <v>5024.33</v>
      </c>
      <c r="I8" s="665">
        <v>160463.35389999999</v>
      </c>
      <c r="J8" s="665">
        <v>48549.353899999987</v>
      </c>
      <c r="K8" s="665">
        <v>17051</v>
      </c>
      <c r="L8" s="665">
        <v>89839</v>
      </c>
      <c r="M8" s="665">
        <v>0</v>
      </c>
      <c r="N8" s="665">
        <v>5024</v>
      </c>
      <c r="O8" s="665">
        <v>146</v>
      </c>
      <c r="P8" s="666">
        <v>9.4399999999999998E-2</v>
      </c>
      <c r="Q8" s="666">
        <v>0.1057</v>
      </c>
      <c r="R8" s="666">
        <v>0.1186</v>
      </c>
      <c r="S8" s="665">
        <v>28.302299999999999</v>
      </c>
      <c r="T8" s="669"/>
    </row>
    <row r="9" spans="1:20">
      <c r="A9" s="556">
        <v>3</v>
      </c>
      <c r="B9" s="560" t="s">
        <v>717</v>
      </c>
      <c r="C9" s="665">
        <v>0</v>
      </c>
      <c r="D9" s="665">
        <v>0</v>
      </c>
      <c r="E9" s="665">
        <v>0</v>
      </c>
      <c r="F9" s="665">
        <v>0</v>
      </c>
      <c r="G9" s="665">
        <v>0</v>
      </c>
      <c r="H9" s="665">
        <v>0</v>
      </c>
      <c r="I9" s="665">
        <v>0</v>
      </c>
      <c r="J9" s="665">
        <v>0</v>
      </c>
      <c r="K9" s="665">
        <v>0</v>
      </c>
      <c r="L9" s="665">
        <v>0</v>
      </c>
      <c r="M9" s="665">
        <v>0</v>
      </c>
      <c r="N9" s="665">
        <v>0</v>
      </c>
      <c r="O9" s="665">
        <v>0</v>
      </c>
      <c r="P9" s="666"/>
      <c r="Q9" s="666"/>
      <c r="R9" s="666"/>
      <c r="S9" s="665"/>
      <c r="T9" s="669"/>
    </row>
    <row r="10" spans="1:20">
      <c r="A10" s="556">
        <v>4</v>
      </c>
      <c r="B10" s="560" t="s">
        <v>716</v>
      </c>
      <c r="C10" s="665">
        <v>0</v>
      </c>
      <c r="D10" s="665">
        <v>0</v>
      </c>
      <c r="E10" s="665">
        <v>0</v>
      </c>
      <c r="F10" s="665">
        <v>0</v>
      </c>
      <c r="G10" s="665">
        <v>0</v>
      </c>
      <c r="H10" s="665">
        <v>0</v>
      </c>
      <c r="I10" s="665">
        <v>0</v>
      </c>
      <c r="J10" s="665">
        <v>0</v>
      </c>
      <c r="K10" s="665">
        <v>0</v>
      </c>
      <c r="L10" s="665">
        <v>0</v>
      </c>
      <c r="M10" s="665">
        <v>0</v>
      </c>
      <c r="N10" s="665">
        <v>0</v>
      </c>
      <c r="O10" s="665">
        <v>0</v>
      </c>
      <c r="P10" s="666"/>
      <c r="Q10" s="666"/>
      <c r="R10" s="666"/>
      <c r="S10" s="665"/>
      <c r="T10" s="669"/>
    </row>
    <row r="11" spans="1:20">
      <c r="A11" s="556">
        <v>5</v>
      </c>
      <c r="B11" s="560" t="s">
        <v>715</v>
      </c>
      <c r="C11" s="665">
        <v>1223459.7340000002</v>
      </c>
      <c r="D11" s="665">
        <v>1152079.6414000001</v>
      </c>
      <c r="E11" s="665">
        <v>48788.5</v>
      </c>
      <c r="F11" s="665">
        <v>13533.61</v>
      </c>
      <c r="G11" s="665">
        <v>6000.6605</v>
      </c>
      <c r="H11" s="665">
        <v>3057.3220999999999</v>
      </c>
      <c r="I11" s="665">
        <v>38038.178100000005</v>
      </c>
      <c r="J11" s="665">
        <v>23042.178100000005</v>
      </c>
      <c r="K11" s="665">
        <v>4879</v>
      </c>
      <c r="L11" s="665">
        <v>4060</v>
      </c>
      <c r="M11" s="665">
        <v>3000</v>
      </c>
      <c r="N11" s="665">
        <v>3057</v>
      </c>
      <c r="O11" s="665">
        <v>522</v>
      </c>
      <c r="P11" s="666">
        <v>0.14499999999999999</v>
      </c>
      <c r="Q11" s="666">
        <v>0.155</v>
      </c>
      <c r="R11" s="666">
        <v>0.1275</v>
      </c>
      <c r="S11" s="665">
        <v>178.27369999999999</v>
      </c>
      <c r="T11" s="669"/>
    </row>
    <row r="12" spans="1:20">
      <c r="A12" s="556">
        <v>6</v>
      </c>
      <c r="B12" s="560" t="s">
        <v>714</v>
      </c>
      <c r="C12" s="665">
        <v>138.06</v>
      </c>
      <c r="D12" s="665">
        <v>30.43</v>
      </c>
      <c r="E12" s="665">
        <v>107.63</v>
      </c>
      <c r="F12" s="665">
        <v>0</v>
      </c>
      <c r="G12" s="665">
        <v>0</v>
      </c>
      <c r="H12" s="665">
        <v>0</v>
      </c>
      <c r="I12" s="665">
        <v>11.371600000000001</v>
      </c>
      <c r="J12" s="665">
        <v>0.37160000000000082</v>
      </c>
      <c r="K12" s="665">
        <v>11</v>
      </c>
      <c r="L12" s="665">
        <v>0</v>
      </c>
      <c r="M12" s="665">
        <v>0</v>
      </c>
      <c r="N12" s="665">
        <v>0</v>
      </c>
      <c r="O12" s="665">
        <v>2</v>
      </c>
      <c r="P12" s="666"/>
      <c r="Q12" s="666"/>
      <c r="R12" s="666">
        <v>0.28000000000000003</v>
      </c>
      <c r="S12" s="665"/>
      <c r="T12" s="669"/>
    </row>
    <row r="13" spans="1:20">
      <c r="A13" s="556">
        <v>7</v>
      </c>
      <c r="B13" s="560" t="s">
        <v>713</v>
      </c>
      <c r="C13" s="665">
        <v>101159667.43170002</v>
      </c>
      <c r="D13" s="665">
        <v>93406846.74150002</v>
      </c>
      <c r="E13" s="665">
        <v>3932199.284</v>
      </c>
      <c r="F13" s="665">
        <v>3409074.5120000001</v>
      </c>
      <c r="G13" s="665">
        <v>289926.07560000004</v>
      </c>
      <c r="H13" s="665">
        <v>121620.8186</v>
      </c>
      <c r="I13" s="665">
        <v>3550663.0490999999</v>
      </c>
      <c r="J13" s="665">
        <v>1868137.0490999999</v>
      </c>
      <c r="K13" s="665">
        <v>393220</v>
      </c>
      <c r="L13" s="665">
        <v>1022722</v>
      </c>
      <c r="M13" s="665">
        <v>144963</v>
      </c>
      <c r="N13" s="665">
        <v>121621</v>
      </c>
      <c r="O13" s="665">
        <v>708</v>
      </c>
      <c r="P13" s="666">
        <v>4.82E-2</v>
      </c>
      <c r="Q13" s="666">
        <v>5.5399999999999998E-2</v>
      </c>
      <c r="R13" s="666">
        <v>6.7900000000000002E-2</v>
      </c>
      <c r="S13" s="665">
        <v>108.1151</v>
      </c>
      <c r="T13" s="669"/>
    </row>
    <row r="14" spans="1:20">
      <c r="A14" s="670">
        <v>7.1</v>
      </c>
      <c r="B14" s="561" t="s">
        <v>722</v>
      </c>
      <c r="C14" s="665">
        <v>88246431.460900009</v>
      </c>
      <c r="D14" s="665">
        <v>81127941.766600013</v>
      </c>
      <c r="E14" s="665">
        <v>3549426.9534999998</v>
      </c>
      <c r="F14" s="665">
        <v>3157515.8466000003</v>
      </c>
      <c r="G14" s="665">
        <v>289926.07560000004</v>
      </c>
      <c r="H14" s="665">
        <v>121620.8186</v>
      </c>
      <c r="I14" s="665">
        <v>3191340.1203000001</v>
      </c>
      <c r="J14" s="665">
        <v>1622559.1203000001</v>
      </c>
      <c r="K14" s="665">
        <v>354943</v>
      </c>
      <c r="L14" s="665">
        <v>947254</v>
      </c>
      <c r="M14" s="665">
        <v>144963</v>
      </c>
      <c r="N14" s="665">
        <v>121621</v>
      </c>
      <c r="O14" s="665">
        <v>559</v>
      </c>
      <c r="P14" s="666">
        <v>4.6199999999999998E-2</v>
      </c>
      <c r="Q14" s="666">
        <v>5.3100000000000001E-2</v>
      </c>
      <c r="R14" s="666">
        <v>6.7699999999999996E-2</v>
      </c>
      <c r="S14" s="665">
        <v>109.0402</v>
      </c>
      <c r="T14" s="669"/>
    </row>
    <row r="15" spans="1:20">
      <c r="A15" s="670">
        <v>7.2</v>
      </c>
      <c r="B15" s="561" t="s">
        <v>725</v>
      </c>
      <c r="C15" s="665">
        <v>8234123.9758000001</v>
      </c>
      <c r="D15" s="665">
        <v>7963355.6372999996</v>
      </c>
      <c r="E15" s="665">
        <v>111221.1139</v>
      </c>
      <c r="F15" s="665">
        <v>159547.22459999999</v>
      </c>
      <c r="G15" s="665">
        <v>0</v>
      </c>
      <c r="H15" s="665">
        <v>0</v>
      </c>
      <c r="I15" s="665">
        <v>218253.38930000001</v>
      </c>
      <c r="J15" s="665">
        <v>159267.38930000001</v>
      </c>
      <c r="K15" s="665">
        <v>11122</v>
      </c>
      <c r="L15" s="665">
        <v>47864</v>
      </c>
      <c r="M15" s="665">
        <v>0</v>
      </c>
      <c r="N15" s="665">
        <v>0</v>
      </c>
      <c r="O15" s="665">
        <v>56</v>
      </c>
      <c r="P15" s="666"/>
      <c r="Q15" s="666"/>
      <c r="R15" s="666">
        <v>6.3200000000000006E-2</v>
      </c>
      <c r="S15" s="665">
        <v>101.40179999999999</v>
      </c>
      <c r="T15" s="669"/>
    </row>
    <row r="16" spans="1:20">
      <c r="A16" s="670">
        <v>7.3</v>
      </c>
      <c r="B16" s="561" t="s">
        <v>721</v>
      </c>
      <c r="C16" s="665">
        <v>4679111.9950000001</v>
      </c>
      <c r="D16" s="665">
        <v>4315549.3376000002</v>
      </c>
      <c r="E16" s="665">
        <v>271551.21659999999</v>
      </c>
      <c r="F16" s="665">
        <v>92011.440799999997</v>
      </c>
      <c r="G16" s="665">
        <v>0</v>
      </c>
      <c r="H16" s="665">
        <v>0</v>
      </c>
      <c r="I16" s="665">
        <v>141069.53950000001</v>
      </c>
      <c r="J16" s="665">
        <v>86310.539500000014</v>
      </c>
      <c r="K16" s="665">
        <v>27155</v>
      </c>
      <c r="L16" s="665">
        <v>27604</v>
      </c>
      <c r="M16" s="665">
        <v>0</v>
      </c>
      <c r="N16" s="665">
        <v>0</v>
      </c>
      <c r="O16" s="665">
        <v>93</v>
      </c>
      <c r="P16" s="666">
        <v>0.11459999999999999</v>
      </c>
      <c r="Q16" s="666">
        <v>0.13170000000000001</v>
      </c>
      <c r="R16" s="666">
        <v>7.9699999999999993E-2</v>
      </c>
      <c r="S16" s="665">
        <v>102.4824</v>
      </c>
      <c r="T16" s="669"/>
    </row>
    <row r="17" spans="1:20">
      <c r="A17" s="556">
        <v>8</v>
      </c>
      <c r="B17" s="560" t="s">
        <v>720</v>
      </c>
      <c r="C17" s="665">
        <v>0</v>
      </c>
      <c r="D17" s="665">
        <v>0</v>
      </c>
      <c r="E17" s="665">
        <v>0</v>
      </c>
      <c r="F17" s="665">
        <v>0</v>
      </c>
      <c r="G17" s="665">
        <v>0</v>
      </c>
      <c r="H17" s="665">
        <v>0</v>
      </c>
      <c r="I17" s="665">
        <v>0</v>
      </c>
      <c r="J17" s="665">
        <v>0</v>
      </c>
      <c r="K17" s="665">
        <v>0</v>
      </c>
      <c r="L17" s="665">
        <v>0</v>
      </c>
      <c r="M17" s="665">
        <v>0</v>
      </c>
      <c r="N17" s="665">
        <v>0</v>
      </c>
      <c r="O17" s="665">
        <v>0</v>
      </c>
      <c r="P17" s="666"/>
      <c r="Q17" s="666"/>
      <c r="R17" s="666"/>
      <c r="S17" s="665"/>
      <c r="T17" s="669"/>
    </row>
    <row r="18" spans="1:20">
      <c r="A18" s="557">
        <v>9</v>
      </c>
      <c r="B18" s="562" t="s">
        <v>712</v>
      </c>
      <c r="C18" s="667">
        <v>0</v>
      </c>
      <c r="D18" s="667">
        <v>0</v>
      </c>
      <c r="E18" s="667">
        <v>0</v>
      </c>
      <c r="F18" s="667">
        <v>0</v>
      </c>
      <c r="G18" s="667">
        <v>0</v>
      </c>
      <c r="H18" s="667">
        <v>0</v>
      </c>
      <c r="I18" s="667">
        <v>0</v>
      </c>
      <c r="J18" s="667">
        <v>0</v>
      </c>
      <c r="K18" s="667">
        <v>0</v>
      </c>
      <c r="L18" s="667">
        <v>0</v>
      </c>
      <c r="M18" s="667">
        <v>0</v>
      </c>
      <c r="N18" s="667">
        <v>0</v>
      </c>
      <c r="O18" s="667">
        <v>0</v>
      </c>
      <c r="P18" s="668"/>
      <c r="Q18" s="668"/>
      <c r="R18" s="668"/>
      <c r="S18" s="667"/>
      <c r="T18" s="669"/>
    </row>
    <row r="19" spans="1:20">
      <c r="A19" s="558">
        <v>10</v>
      </c>
      <c r="B19" s="563" t="s">
        <v>724</v>
      </c>
      <c r="C19" s="665">
        <v>106173291.73070002</v>
      </c>
      <c r="D19" s="665">
        <v>97873996.191200018</v>
      </c>
      <c r="E19" s="665">
        <v>4151596.0043000001</v>
      </c>
      <c r="F19" s="665">
        <v>3722070.3284</v>
      </c>
      <c r="G19" s="665">
        <v>295926.73610000004</v>
      </c>
      <c r="H19" s="665">
        <v>129702.47070000001</v>
      </c>
      <c r="I19" s="665">
        <v>3766926.4369000001</v>
      </c>
      <c r="J19" s="665">
        <v>1957479.4368999999</v>
      </c>
      <c r="K19" s="665">
        <v>415161</v>
      </c>
      <c r="L19" s="665">
        <v>1116621</v>
      </c>
      <c r="M19" s="665">
        <v>147963</v>
      </c>
      <c r="N19" s="665">
        <v>129702</v>
      </c>
      <c r="O19" s="665">
        <v>1410</v>
      </c>
      <c r="P19" s="666">
        <v>5.4100000000000002E-2</v>
      </c>
      <c r="Q19" s="666">
        <v>6.1899999999999997E-2</v>
      </c>
      <c r="R19" s="666">
        <v>7.0400000000000004E-2</v>
      </c>
      <c r="S19" s="665">
        <v>104.95805022920972</v>
      </c>
      <c r="T19" s="669"/>
    </row>
    <row r="20" spans="1:20" ht="25.5">
      <c r="A20" s="670">
        <v>10.1</v>
      </c>
      <c r="B20" s="561" t="s">
        <v>729</v>
      </c>
      <c r="C20" s="566"/>
      <c r="D20" s="566"/>
      <c r="E20" s="566"/>
      <c r="F20" s="566"/>
      <c r="G20" s="566"/>
      <c r="H20" s="566"/>
      <c r="I20" s="566"/>
      <c r="J20" s="566"/>
      <c r="K20" s="566"/>
      <c r="L20" s="566"/>
      <c r="M20" s="566"/>
      <c r="N20" s="566"/>
      <c r="O20" s="566"/>
      <c r="P20" s="566"/>
      <c r="Q20" s="566"/>
      <c r="R20" s="566"/>
      <c r="S20" s="566"/>
      <c r="T20" s="669"/>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91" zoomScaleNormal="91" workbookViewId="0">
      <pane xSplit="1" ySplit="5" topLeftCell="B7" activePane="bottomRight" state="frozen"/>
      <selection activeCell="B9" sqref="B9"/>
      <selection pane="topRight" activeCell="B9" sqref="B9"/>
      <selection pane="bottomLeft" activeCell="B9" sqref="B9"/>
      <selection pane="bottomRight" activeCell="C1" sqref="C1:H1048576"/>
    </sheetView>
  </sheetViews>
  <sheetFormatPr defaultColWidth="9.140625" defaultRowHeight="14.25"/>
  <cols>
    <col min="1" max="1" width="9.5703125" style="4" bestFit="1" customWidth="1"/>
    <col min="2" max="2" width="55.140625" style="4" bestFit="1" customWidth="1"/>
    <col min="3" max="3" width="12.42578125" style="4" bestFit="1" customWidth="1"/>
    <col min="4" max="5" width="14" style="4" bestFit="1" customWidth="1"/>
    <col min="6" max="6" width="12.42578125" style="4" bestFit="1" customWidth="1"/>
    <col min="7" max="8" width="14" style="4" bestFit="1" customWidth="1"/>
    <col min="9" max="16384" width="9.140625" style="5"/>
  </cols>
  <sheetData>
    <row r="1" spans="1:8">
      <c r="A1" s="2" t="s">
        <v>30</v>
      </c>
      <c r="B1" s="4" t="str">
        <f>'Info '!C2</f>
        <v>JSC ProCredit Bank</v>
      </c>
    </row>
    <row r="2" spans="1:8">
      <c r="A2" s="2" t="s">
        <v>31</v>
      </c>
      <c r="B2" s="444">
        <f>'1. key ratios '!B2</f>
        <v>44469</v>
      </c>
    </row>
    <row r="3" spans="1:8">
      <c r="A3" s="2"/>
    </row>
    <row r="4" spans="1:8" ht="15" thickBot="1">
      <c r="A4" s="23" t="s">
        <v>32</v>
      </c>
      <c r="B4" s="24" t="s">
        <v>33</v>
      </c>
      <c r="C4" s="23"/>
      <c r="D4" s="25"/>
      <c r="E4" s="25"/>
      <c r="F4" s="26"/>
      <c r="G4" s="26"/>
      <c r="H4" s="27" t="s">
        <v>73</v>
      </c>
    </row>
    <row r="5" spans="1:8">
      <c r="A5" s="28"/>
      <c r="B5" s="29"/>
      <c r="C5" s="681" t="s">
        <v>68</v>
      </c>
      <c r="D5" s="682"/>
      <c r="E5" s="683"/>
      <c r="F5" s="681" t="s">
        <v>72</v>
      </c>
      <c r="G5" s="682"/>
      <c r="H5" s="684"/>
    </row>
    <row r="6" spans="1:8">
      <c r="A6" s="30" t="s">
        <v>6</v>
      </c>
      <c r="B6" s="31" t="s">
        <v>34</v>
      </c>
      <c r="C6" s="32" t="s">
        <v>69</v>
      </c>
      <c r="D6" s="32" t="s">
        <v>70</v>
      </c>
      <c r="E6" s="32" t="s">
        <v>71</v>
      </c>
      <c r="F6" s="32" t="s">
        <v>69</v>
      </c>
      <c r="G6" s="32" t="s">
        <v>70</v>
      </c>
      <c r="H6" s="33" t="s">
        <v>71</v>
      </c>
    </row>
    <row r="7" spans="1:8">
      <c r="A7" s="30">
        <v>1</v>
      </c>
      <c r="B7" s="34" t="s">
        <v>35</v>
      </c>
      <c r="C7" s="35">
        <v>16450495.689999999</v>
      </c>
      <c r="D7" s="35">
        <v>29944992.609999999</v>
      </c>
      <c r="E7" s="36">
        <v>46395488.299999997</v>
      </c>
      <c r="F7" s="37">
        <v>19290730.550000001</v>
      </c>
      <c r="G7" s="38">
        <v>21760896.399999999</v>
      </c>
      <c r="H7" s="39">
        <v>41051626.950000003</v>
      </c>
    </row>
    <row r="8" spans="1:8">
      <c r="A8" s="30">
        <v>2</v>
      </c>
      <c r="B8" s="34" t="s">
        <v>36</v>
      </c>
      <c r="C8" s="35">
        <v>36812707.450000003</v>
      </c>
      <c r="D8" s="35">
        <v>200643701.88</v>
      </c>
      <c r="E8" s="36">
        <v>237456409.32999998</v>
      </c>
      <c r="F8" s="37">
        <v>4868435.9800000004</v>
      </c>
      <c r="G8" s="38">
        <v>186830563.41</v>
      </c>
      <c r="H8" s="39">
        <v>191698999.38999999</v>
      </c>
    </row>
    <row r="9" spans="1:8">
      <c r="A9" s="30">
        <v>3</v>
      </c>
      <c r="B9" s="34" t="s">
        <v>37</v>
      </c>
      <c r="C9" s="35">
        <v>3957.09</v>
      </c>
      <c r="D9" s="35">
        <v>125658610.39999999</v>
      </c>
      <c r="E9" s="36">
        <v>125662567.48999999</v>
      </c>
      <c r="F9" s="37">
        <v>25391741.989999998</v>
      </c>
      <c r="G9" s="38">
        <v>89627978</v>
      </c>
      <c r="H9" s="39">
        <v>115019719.98999999</v>
      </c>
    </row>
    <row r="10" spans="1:8">
      <c r="A10" s="30">
        <v>4</v>
      </c>
      <c r="B10" s="34" t="s">
        <v>38</v>
      </c>
      <c r="C10" s="35">
        <v>0</v>
      </c>
      <c r="D10" s="35">
        <v>0</v>
      </c>
      <c r="E10" s="36">
        <v>0</v>
      </c>
      <c r="F10" s="37">
        <v>0</v>
      </c>
      <c r="G10" s="38">
        <v>0</v>
      </c>
      <c r="H10" s="39">
        <v>0</v>
      </c>
    </row>
    <row r="11" spans="1:8">
      <c r="A11" s="30">
        <v>5</v>
      </c>
      <c r="B11" s="34" t="s">
        <v>39</v>
      </c>
      <c r="C11" s="35">
        <v>37872870.439999998</v>
      </c>
      <c r="D11" s="35">
        <v>0</v>
      </c>
      <c r="E11" s="36">
        <v>37872870.439999998</v>
      </c>
      <c r="F11" s="37">
        <v>60689782.900000006</v>
      </c>
      <c r="G11" s="38">
        <v>0</v>
      </c>
      <c r="H11" s="39">
        <v>60689782.900000006</v>
      </c>
    </row>
    <row r="12" spans="1:8">
      <c r="A12" s="30">
        <v>6.1</v>
      </c>
      <c r="B12" s="40" t="s">
        <v>40</v>
      </c>
      <c r="C12" s="35">
        <v>379725394.55999994</v>
      </c>
      <c r="D12" s="35">
        <v>986613432.61000013</v>
      </c>
      <c r="E12" s="36">
        <v>1366338827.1700001</v>
      </c>
      <c r="F12" s="37">
        <v>297874147.49000001</v>
      </c>
      <c r="G12" s="38">
        <v>1009917475.3929001</v>
      </c>
      <c r="H12" s="39">
        <v>1307791622.8829002</v>
      </c>
    </row>
    <row r="13" spans="1:8">
      <c r="A13" s="30">
        <v>6.2</v>
      </c>
      <c r="B13" s="40" t="s">
        <v>41</v>
      </c>
      <c r="C13" s="35">
        <v>-10610308.950000001</v>
      </c>
      <c r="D13" s="35">
        <v>-36349062.340000004</v>
      </c>
      <c r="E13" s="36">
        <v>-46959371.290000007</v>
      </c>
      <c r="F13" s="37">
        <v>-15232019.4974201</v>
      </c>
      <c r="G13" s="38">
        <v>-57942123.939291798</v>
      </c>
      <c r="H13" s="39">
        <v>-73174143.436711892</v>
      </c>
    </row>
    <row r="14" spans="1:8">
      <c r="A14" s="30">
        <v>6</v>
      </c>
      <c r="B14" s="34" t="s">
        <v>42</v>
      </c>
      <c r="C14" s="36">
        <v>369115085.60999995</v>
      </c>
      <c r="D14" s="36">
        <v>950264370.2700001</v>
      </c>
      <c r="E14" s="36">
        <v>1319379455.8800001</v>
      </c>
      <c r="F14" s="36">
        <v>282642127.99257994</v>
      </c>
      <c r="G14" s="36">
        <v>951975351.45360827</v>
      </c>
      <c r="H14" s="39">
        <v>1234617479.4461882</v>
      </c>
    </row>
    <row r="15" spans="1:8">
      <c r="A15" s="30">
        <v>7</v>
      </c>
      <c r="B15" s="34" t="s">
        <v>43</v>
      </c>
      <c r="C15" s="35">
        <v>3173348.8</v>
      </c>
      <c r="D15" s="35">
        <v>3478728.8300000005</v>
      </c>
      <c r="E15" s="36">
        <v>6652077.6300000008</v>
      </c>
      <c r="F15" s="37">
        <v>3636912.22</v>
      </c>
      <c r="G15" s="38">
        <v>8038647.2200000007</v>
      </c>
      <c r="H15" s="39">
        <v>11675559.440000001</v>
      </c>
    </row>
    <row r="16" spans="1:8">
      <c r="A16" s="30">
        <v>8</v>
      </c>
      <c r="B16" s="34" t="s">
        <v>197</v>
      </c>
      <c r="C16" s="35">
        <v>101384.04</v>
      </c>
      <c r="D16" s="35" t="s">
        <v>737</v>
      </c>
      <c r="E16" s="36">
        <v>101384.04</v>
      </c>
      <c r="F16" s="37">
        <v>189576.5</v>
      </c>
      <c r="G16" s="38" t="s">
        <v>737</v>
      </c>
      <c r="H16" s="39">
        <v>189576.5</v>
      </c>
    </row>
    <row r="17" spans="1:8">
      <c r="A17" s="30">
        <v>9</v>
      </c>
      <c r="B17" s="34" t="s">
        <v>44</v>
      </c>
      <c r="C17" s="35">
        <v>6298572.1799999997</v>
      </c>
      <c r="D17" s="35">
        <v>60074.85</v>
      </c>
      <c r="E17" s="36">
        <v>6358647.0299999993</v>
      </c>
      <c r="F17" s="37">
        <v>6298572.1799999997</v>
      </c>
      <c r="G17" s="38">
        <v>63384.75</v>
      </c>
      <c r="H17" s="39">
        <v>6361956.9299999997</v>
      </c>
    </row>
    <row r="18" spans="1:8">
      <c r="A18" s="30">
        <v>10</v>
      </c>
      <c r="B18" s="34" t="s">
        <v>45</v>
      </c>
      <c r="C18" s="35">
        <v>52020756.600000001</v>
      </c>
      <c r="D18" s="35" t="s">
        <v>737</v>
      </c>
      <c r="E18" s="36">
        <v>52020756.600000001</v>
      </c>
      <c r="F18" s="37">
        <v>55917209.979999997</v>
      </c>
      <c r="G18" s="38" t="s">
        <v>737</v>
      </c>
      <c r="H18" s="39">
        <v>55917209.979999997</v>
      </c>
    </row>
    <row r="19" spans="1:8">
      <c r="A19" s="30">
        <v>11</v>
      </c>
      <c r="B19" s="34" t="s">
        <v>46</v>
      </c>
      <c r="C19" s="35">
        <v>12642863.59</v>
      </c>
      <c r="D19" s="35">
        <v>24098323.741500001</v>
      </c>
      <c r="E19" s="36">
        <v>36741187.331500001</v>
      </c>
      <c r="F19" s="37">
        <v>16173696.879999999</v>
      </c>
      <c r="G19" s="38">
        <v>10499084.720000001</v>
      </c>
      <c r="H19" s="39">
        <v>26672781.600000001</v>
      </c>
    </row>
    <row r="20" spans="1:8">
      <c r="A20" s="30">
        <v>12</v>
      </c>
      <c r="B20" s="42" t="s">
        <v>47</v>
      </c>
      <c r="C20" s="36">
        <v>534492041.49000001</v>
      </c>
      <c r="D20" s="36">
        <v>1334148802.5814998</v>
      </c>
      <c r="E20" s="36">
        <v>1868640844.0714998</v>
      </c>
      <c r="F20" s="36">
        <v>475098787.17258</v>
      </c>
      <c r="G20" s="36">
        <v>1268795905.9536083</v>
      </c>
      <c r="H20" s="39">
        <v>1743894693.1261883</v>
      </c>
    </row>
    <row r="21" spans="1:8">
      <c r="A21" s="30"/>
      <c r="B21" s="31" t="s">
        <v>48</v>
      </c>
      <c r="C21" s="43"/>
      <c r="D21" s="43"/>
      <c r="E21" s="43">
        <v>0</v>
      </c>
      <c r="F21" s="44"/>
      <c r="G21" s="45"/>
      <c r="H21" s="46">
        <v>0</v>
      </c>
    </row>
    <row r="22" spans="1:8">
      <c r="A22" s="30">
        <v>13</v>
      </c>
      <c r="B22" s="34" t="s">
        <v>49</v>
      </c>
      <c r="C22" s="35">
        <v>0</v>
      </c>
      <c r="D22" s="35">
        <v>0</v>
      </c>
      <c r="E22" s="36">
        <v>0</v>
      </c>
      <c r="F22" s="37">
        <v>0</v>
      </c>
      <c r="G22" s="38">
        <v>0</v>
      </c>
      <c r="H22" s="39">
        <v>0</v>
      </c>
    </row>
    <row r="23" spans="1:8">
      <c r="A23" s="30">
        <v>14</v>
      </c>
      <c r="B23" s="34" t="s">
        <v>50</v>
      </c>
      <c r="C23" s="35">
        <v>113810069.21000001</v>
      </c>
      <c r="D23" s="35">
        <v>188375026.28</v>
      </c>
      <c r="E23" s="36">
        <v>302185095.49000001</v>
      </c>
      <c r="F23" s="37">
        <v>101979007.94999999</v>
      </c>
      <c r="G23" s="38">
        <v>159809522.31</v>
      </c>
      <c r="H23" s="39">
        <v>261788530.25999999</v>
      </c>
    </row>
    <row r="24" spans="1:8">
      <c r="A24" s="30">
        <v>15</v>
      </c>
      <c r="B24" s="34" t="s">
        <v>51</v>
      </c>
      <c r="C24" s="35">
        <v>62031975.650000006</v>
      </c>
      <c r="D24" s="35">
        <v>299000723.40999997</v>
      </c>
      <c r="E24" s="36">
        <v>361032699.05999994</v>
      </c>
      <c r="F24" s="37">
        <v>75734650.909999996</v>
      </c>
      <c r="G24" s="38">
        <v>253080805.95169997</v>
      </c>
      <c r="H24" s="39">
        <v>328815456.86169994</v>
      </c>
    </row>
    <row r="25" spans="1:8">
      <c r="A25" s="30">
        <v>16</v>
      </c>
      <c r="B25" s="34" t="s">
        <v>52</v>
      </c>
      <c r="C25" s="35">
        <v>45820663.240000002</v>
      </c>
      <c r="D25" s="35">
        <v>293779456.71000004</v>
      </c>
      <c r="E25" s="36">
        <v>339600119.95000005</v>
      </c>
      <c r="F25" s="37">
        <v>37806249.120000005</v>
      </c>
      <c r="G25" s="38">
        <v>296846563.75</v>
      </c>
      <c r="H25" s="39">
        <v>334652812.87</v>
      </c>
    </row>
    <row r="26" spans="1:8">
      <c r="A26" s="30">
        <v>17</v>
      </c>
      <c r="B26" s="34" t="s">
        <v>53</v>
      </c>
      <c r="C26" s="43"/>
      <c r="D26" s="43"/>
      <c r="E26" s="36">
        <v>0</v>
      </c>
      <c r="F26" s="44"/>
      <c r="G26" s="45"/>
      <c r="H26" s="39">
        <v>0</v>
      </c>
    </row>
    <row r="27" spans="1:8">
      <c r="A27" s="30">
        <v>18</v>
      </c>
      <c r="B27" s="34" t="s">
        <v>54</v>
      </c>
      <c r="C27" s="35">
        <v>17493919</v>
      </c>
      <c r="D27" s="35">
        <v>496741491.38137007</v>
      </c>
      <c r="E27" s="36">
        <v>514235410.38137007</v>
      </c>
      <c r="F27" s="37">
        <v>26240878.5</v>
      </c>
      <c r="G27" s="38">
        <v>504161618.26167023</v>
      </c>
      <c r="H27" s="39">
        <v>530402496.76167023</v>
      </c>
    </row>
    <row r="28" spans="1:8">
      <c r="A28" s="30">
        <v>19</v>
      </c>
      <c r="B28" s="34" t="s">
        <v>55</v>
      </c>
      <c r="C28" s="35">
        <v>662493.63</v>
      </c>
      <c r="D28" s="35">
        <v>8213864.1299999999</v>
      </c>
      <c r="E28" s="36">
        <v>8876357.7599999998</v>
      </c>
      <c r="F28" s="37">
        <v>1259373.9400000002</v>
      </c>
      <c r="G28" s="38">
        <v>9896933.3800000008</v>
      </c>
      <c r="H28" s="39">
        <v>11156307.32</v>
      </c>
    </row>
    <row r="29" spans="1:8">
      <c r="A29" s="30">
        <v>20</v>
      </c>
      <c r="B29" s="34" t="s">
        <v>56</v>
      </c>
      <c r="C29" s="35">
        <v>33439217.829999998</v>
      </c>
      <c r="D29" s="35">
        <v>8518848.1500000004</v>
      </c>
      <c r="E29" s="36">
        <v>41958065.979999997</v>
      </c>
      <c r="F29" s="37">
        <v>17895000.34</v>
      </c>
      <c r="G29" s="38">
        <v>13373436.940000001</v>
      </c>
      <c r="H29" s="39">
        <v>31268437.280000001</v>
      </c>
    </row>
    <row r="30" spans="1:8">
      <c r="A30" s="30">
        <v>21</v>
      </c>
      <c r="B30" s="34" t="s">
        <v>57</v>
      </c>
      <c r="C30" s="35">
        <v>0</v>
      </c>
      <c r="D30" s="35">
        <v>49432500</v>
      </c>
      <c r="E30" s="36">
        <v>49432500</v>
      </c>
      <c r="F30" s="37">
        <v>0</v>
      </c>
      <c r="G30" s="38">
        <v>52085500</v>
      </c>
      <c r="H30" s="39">
        <v>52085500</v>
      </c>
    </row>
    <row r="31" spans="1:8">
      <c r="A31" s="30">
        <v>22</v>
      </c>
      <c r="B31" s="42" t="s">
        <v>58</v>
      </c>
      <c r="C31" s="36">
        <v>273258338.56</v>
      </c>
      <c r="D31" s="36">
        <v>1344061910.0613704</v>
      </c>
      <c r="E31" s="36">
        <v>1617320248.6213703</v>
      </c>
      <c r="F31" s="36">
        <v>260915160.75999999</v>
      </c>
      <c r="G31" s="36">
        <v>1289254380.5933704</v>
      </c>
      <c r="H31" s="39">
        <v>1550169541.3533704</v>
      </c>
    </row>
    <row r="32" spans="1:8">
      <c r="A32" s="30"/>
      <c r="B32" s="31" t="s">
        <v>59</v>
      </c>
      <c r="C32" s="43"/>
      <c r="D32" s="43"/>
      <c r="E32" s="35">
        <v>0</v>
      </c>
      <c r="F32" s="44"/>
      <c r="G32" s="45"/>
      <c r="H32" s="46">
        <v>0</v>
      </c>
    </row>
    <row r="33" spans="1:8">
      <c r="A33" s="30">
        <v>23</v>
      </c>
      <c r="B33" s="34" t="s">
        <v>60</v>
      </c>
      <c r="C33" s="35">
        <v>100351374.99000001</v>
      </c>
      <c r="D33" s="43" t="s">
        <v>737</v>
      </c>
      <c r="E33" s="36">
        <v>100351374.99000001</v>
      </c>
      <c r="F33" s="37">
        <v>100351374.99000001</v>
      </c>
      <c r="G33" s="45" t="s">
        <v>737</v>
      </c>
      <c r="H33" s="39">
        <v>100351374.99000001</v>
      </c>
    </row>
    <row r="34" spans="1:8">
      <c r="A34" s="30">
        <v>24</v>
      </c>
      <c r="B34" s="34" t="s">
        <v>61</v>
      </c>
      <c r="C34" s="35">
        <v>0</v>
      </c>
      <c r="D34" s="43" t="s">
        <v>737</v>
      </c>
      <c r="E34" s="36">
        <v>0</v>
      </c>
      <c r="F34" s="37">
        <v>0</v>
      </c>
      <c r="G34" s="45" t="s">
        <v>737</v>
      </c>
      <c r="H34" s="39">
        <v>0</v>
      </c>
    </row>
    <row r="35" spans="1:8">
      <c r="A35" s="30">
        <v>25</v>
      </c>
      <c r="B35" s="41" t="s">
        <v>62</v>
      </c>
      <c r="C35" s="35">
        <v>0</v>
      </c>
      <c r="D35" s="43" t="s">
        <v>737</v>
      </c>
      <c r="E35" s="36">
        <v>0</v>
      </c>
      <c r="F35" s="37">
        <v>0</v>
      </c>
      <c r="G35" s="45" t="s">
        <v>737</v>
      </c>
      <c r="H35" s="39">
        <v>0</v>
      </c>
    </row>
    <row r="36" spans="1:8">
      <c r="A36" s="30">
        <v>26</v>
      </c>
      <c r="B36" s="34" t="s">
        <v>63</v>
      </c>
      <c r="C36" s="35">
        <v>51324298.829999998</v>
      </c>
      <c r="D36" s="43" t="s">
        <v>737</v>
      </c>
      <c r="E36" s="36">
        <v>51324298.829999998</v>
      </c>
      <c r="F36" s="37">
        <v>51324298.829999998</v>
      </c>
      <c r="G36" s="45" t="s">
        <v>737</v>
      </c>
      <c r="H36" s="39">
        <v>51324298.829999998</v>
      </c>
    </row>
    <row r="37" spans="1:8">
      <c r="A37" s="30">
        <v>27</v>
      </c>
      <c r="B37" s="34" t="s">
        <v>64</v>
      </c>
      <c r="C37" s="35">
        <v>0</v>
      </c>
      <c r="D37" s="43" t="s">
        <v>737</v>
      </c>
      <c r="E37" s="36">
        <v>0</v>
      </c>
      <c r="F37" s="37">
        <v>0</v>
      </c>
      <c r="G37" s="45" t="s">
        <v>737</v>
      </c>
      <c r="H37" s="39">
        <v>0</v>
      </c>
    </row>
    <row r="38" spans="1:8">
      <c r="A38" s="30">
        <v>28</v>
      </c>
      <c r="B38" s="34" t="s">
        <v>65</v>
      </c>
      <c r="C38" s="35">
        <v>99644921.506799996</v>
      </c>
      <c r="D38" s="43" t="s">
        <v>737</v>
      </c>
      <c r="E38" s="36">
        <v>99644921.506799996</v>
      </c>
      <c r="F38" s="37">
        <v>42049477.936300009</v>
      </c>
      <c r="G38" s="45" t="s">
        <v>737</v>
      </c>
      <c r="H38" s="39">
        <v>42049477.936300009</v>
      </c>
    </row>
    <row r="39" spans="1:8">
      <c r="A39" s="30">
        <v>29</v>
      </c>
      <c r="B39" s="34" t="s">
        <v>66</v>
      </c>
      <c r="C39" s="35">
        <v>0</v>
      </c>
      <c r="D39" s="43" t="s">
        <v>737</v>
      </c>
      <c r="E39" s="36">
        <v>0</v>
      </c>
      <c r="F39" s="37">
        <v>0</v>
      </c>
      <c r="G39" s="45" t="s">
        <v>737</v>
      </c>
      <c r="H39" s="39">
        <v>0</v>
      </c>
    </row>
    <row r="40" spans="1:8">
      <c r="A40" s="30">
        <v>30</v>
      </c>
      <c r="B40" s="272" t="s">
        <v>264</v>
      </c>
      <c r="C40" s="35">
        <v>251320595.32679999</v>
      </c>
      <c r="D40" s="43" t="s">
        <v>737</v>
      </c>
      <c r="E40" s="36">
        <v>251320595.32679999</v>
      </c>
      <c r="F40" s="37">
        <v>193725151.7563</v>
      </c>
      <c r="G40" s="45" t="s">
        <v>737</v>
      </c>
      <c r="H40" s="39">
        <v>193725151.7563</v>
      </c>
    </row>
    <row r="41" spans="1:8" ht="15" thickBot="1">
      <c r="A41" s="47">
        <v>31</v>
      </c>
      <c r="B41" s="48" t="s">
        <v>67</v>
      </c>
      <c r="C41" s="49">
        <v>524578933.88679999</v>
      </c>
      <c r="D41" s="49">
        <v>1344061910.0613704</v>
      </c>
      <c r="E41" s="49">
        <v>1868640843.9481704</v>
      </c>
      <c r="F41" s="49">
        <v>454640312.51629996</v>
      </c>
      <c r="G41" s="49">
        <v>1289254380.5933704</v>
      </c>
      <c r="H41" s="50">
        <v>1743894693.1096704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C3" sqref="C3"/>
    </sheetView>
  </sheetViews>
  <sheetFormatPr defaultColWidth="9.140625" defaultRowHeight="12.75"/>
  <cols>
    <col min="1" max="1" width="9.5703125" style="4" bestFit="1" customWidth="1"/>
    <col min="2" max="2" width="53.42578125" style="4" bestFit="1" customWidth="1"/>
    <col min="3" max="8" width="12.7109375" style="4" customWidth="1"/>
    <col min="9" max="9" width="8.85546875" style="4" customWidth="1"/>
    <col min="10" max="16384" width="9.140625" style="4"/>
  </cols>
  <sheetData>
    <row r="1" spans="1:8">
      <c r="A1" s="2" t="s">
        <v>30</v>
      </c>
      <c r="B1" s="3" t="str">
        <f>'Info '!C2</f>
        <v>JSC ProCredit Bank</v>
      </c>
      <c r="C1" s="3">
        <f>'Info '!D2</f>
        <v>0</v>
      </c>
    </row>
    <row r="2" spans="1:8">
      <c r="A2" s="2" t="s">
        <v>31</v>
      </c>
      <c r="B2" s="3"/>
      <c r="C2" s="443">
        <f>'2.RC'!B2</f>
        <v>44469</v>
      </c>
      <c r="D2" s="7"/>
      <c r="E2" s="7"/>
      <c r="F2" s="7"/>
      <c r="G2" s="7"/>
      <c r="H2" s="7"/>
    </row>
    <row r="3" spans="1:8">
      <c r="A3" s="2"/>
      <c r="B3" s="3"/>
      <c r="C3" s="6"/>
      <c r="D3" s="7"/>
      <c r="E3" s="7"/>
      <c r="F3" s="7"/>
      <c r="G3" s="7"/>
      <c r="H3" s="7"/>
    </row>
    <row r="4" spans="1:8" ht="13.5" thickBot="1">
      <c r="A4" s="53" t="s">
        <v>193</v>
      </c>
      <c r="B4" s="224" t="s">
        <v>22</v>
      </c>
      <c r="C4" s="23"/>
      <c r="D4" s="25"/>
      <c r="E4" s="25"/>
      <c r="F4" s="26"/>
      <c r="G4" s="26"/>
      <c r="H4" s="54" t="s">
        <v>73</v>
      </c>
    </row>
    <row r="5" spans="1:8">
      <c r="A5" s="55" t="s">
        <v>6</v>
      </c>
      <c r="B5" s="56"/>
      <c r="C5" s="681" t="s">
        <v>68</v>
      </c>
      <c r="D5" s="682"/>
      <c r="E5" s="683"/>
      <c r="F5" s="681" t="s">
        <v>72</v>
      </c>
      <c r="G5" s="682"/>
      <c r="H5" s="684"/>
    </row>
    <row r="6" spans="1:8">
      <c r="A6" s="57" t="s">
        <v>6</v>
      </c>
      <c r="B6" s="58"/>
      <c r="C6" s="59" t="s">
        <v>69</v>
      </c>
      <c r="D6" s="59" t="s">
        <v>70</v>
      </c>
      <c r="E6" s="59" t="s">
        <v>71</v>
      </c>
      <c r="F6" s="59" t="s">
        <v>69</v>
      </c>
      <c r="G6" s="59" t="s">
        <v>70</v>
      </c>
      <c r="H6" s="60" t="s">
        <v>71</v>
      </c>
    </row>
    <row r="7" spans="1:8">
      <c r="A7" s="61"/>
      <c r="B7" s="224" t="s">
        <v>192</v>
      </c>
      <c r="C7" s="62"/>
      <c r="D7" s="62"/>
      <c r="E7" s="62"/>
      <c r="F7" s="62"/>
      <c r="G7" s="62"/>
      <c r="H7" s="63"/>
    </row>
    <row r="8" spans="1:8">
      <c r="A8" s="61">
        <v>1</v>
      </c>
      <c r="B8" s="64" t="s">
        <v>191</v>
      </c>
      <c r="C8" s="582">
        <v>1466851.43</v>
      </c>
      <c r="D8" s="582">
        <v>-637675.44999999995</v>
      </c>
      <c r="E8" s="583">
        <v>829175.98</v>
      </c>
      <c r="F8" s="582">
        <v>1921470.34</v>
      </c>
      <c r="G8" s="582">
        <v>175941.15999999997</v>
      </c>
      <c r="H8" s="584">
        <v>2097411.5</v>
      </c>
    </row>
    <row r="9" spans="1:8">
      <c r="A9" s="61">
        <v>2</v>
      </c>
      <c r="B9" s="64" t="s">
        <v>190</v>
      </c>
      <c r="C9" s="585">
        <v>31820478.5</v>
      </c>
      <c r="D9" s="585">
        <v>45343159.170000002</v>
      </c>
      <c r="E9" s="583">
        <v>77163637.670000002</v>
      </c>
      <c r="F9" s="585">
        <v>23698556.190000001</v>
      </c>
      <c r="G9" s="585">
        <v>39064459.530000009</v>
      </c>
      <c r="H9" s="584">
        <v>62763015.720000014</v>
      </c>
    </row>
    <row r="10" spans="1:8">
      <c r="A10" s="61">
        <v>2.1</v>
      </c>
      <c r="B10" s="65" t="s">
        <v>189</v>
      </c>
      <c r="C10" s="582">
        <v>0</v>
      </c>
      <c r="D10" s="582">
        <v>0</v>
      </c>
      <c r="E10" s="583">
        <v>0</v>
      </c>
      <c r="F10" s="582">
        <v>25696.720000000001</v>
      </c>
      <c r="G10" s="582">
        <v>0</v>
      </c>
      <c r="H10" s="584">
        <v>25696.720000000001</v>
      </c>
    </row>
    <row r="11" spans="1:8">
      <c r="A11" s="61">
        <v>2.2000000000000002</v>
      </c>
      <c r="B11" s="65" t="s">
        <v>188</v>
      </c>
      <c r="C11" s="582">
        <v>23199375.120000001</v>
      </c>
      <c r="D11" s="582">
        <v>28298195.164799999</v>
      </c>
      <c r="E11" s="583">
        <v>51497570.2848</v>
      </c>
      <c r="F11" s="582">
        <v>16217394.540000001</v>
      </c>
      <c r="G11" s="582">
        <v>25430990.542900007</v>
      </c>
      <c r="H11" s="584">
        <v>41648385.08290001</v>
      </c>
    </row>
    <row r="12" spans="1:8">
      <c r="A12" s="61">
        <v>2.2999999999999998</v>
      </c>
      <c r="B12" s="65" t="s">
        <v>187</v>
      </c>
      <c r="C12" s="582">
        <v>102640.64</v>
      </c>
      <c r="D12" s="582">
        <v>92788.992699999988</v>
      </c>
      <c r="E12" s="583">
        <v>195429.63269999999</v>
      </c>
      <c r="F12" s="582">
        <v>128077.19</v>
      </c>
      <c r="G12" s="582">
        <v>58791.960200000001</v>
      </c>
      <c r="H12" s="584">
        <v>186869.1502</v>
      </c>
    </row>
    <row r="13" spans="1:8">
      <c r="A13" s="61">
        <v>2.4</v>
      </c>
      <c r="B13" s="65" t="s">
        <v>186</v>
      </c>
      <c r="C13" s="582">
        <v>2389531.77</v>
      </c>
      <c r="D13" s="582">
        <v>2663051.6017</v>
      </c>
      <c r="E13" s="583">
        <v>5052583.3717</v>
      </c>
      <c r="F13" s="582">
        <v>1057826.33</v>
      </c>
      <c r="G13" s="582">
        <v>1989980.8177999998</v>
      </c>
      <c r="H13" s="584">
        <v>3047807.1477999999</v>
      </c>
    </row>
    <row r="14" spans="1:8">
      <c r="A14" s="61">
        <v>2.5</v>
      </c>
      <c r="B14" s="65" t="s">
        <v>185</v>
      </c>
      <c r="C14" s="582">
        <v>3048640.85</v>
      </c>
      <c r="D14" s="582">
        <v>3858333.1126999999</v>
      </c>
      <c r="E14" s="583">
        <v>6906973.9627</v>
      </c>
      <c r="F14" s="582">
        <v>3180181.24</v>
      </c>
      <c r="G14" s="582">
        <v>2527389.0591000002</v>
      </c>
      <c r="H14" s="584">
        <v>5707570.2991000004</v>
      </c>
    </row>
    <row r="15" spans="1:8">
      <c r="A15" s="61">
        <v>2.6</v>
      </c>
      <c r="B15" s="65" t="s">
        <v>184</v>
      </c>
      <c r="C15" s="582">
        <v>443237.75</v>
      </c>
      <c r="D15" s="582">
        <v>1038754.9724999999</v>
      </c>
      <c r="E15" s="583">
        <v>1481992.7224999999</v>
      </c>
      <c r="F15" s="582">
        <v>149782.79</v>
      </c>
      <c r="G15" s="582">
        <v>917686.94170000008</v>
      </c>
      <c r="H15" s="584">
        <v>1067469.7317000001</v>
      </c>
    </row>
    <row r="16" spans="1:8">
      <c r="A16" s="61">
        <v>2.7</v>
      </c>
      <c r="B16" s="65" t="s">
        <v>183</v>
      </c>
      <c r="C16" s="582">
        <v>369207.58</v>
      </c>
      <c r="D16" s="582">
        <v>1357359.2638000001</v>
      </c>
      <c r="E16" s="583">
        <v>1726566.8438000001</v>
      </c>
      <c r="F16" s="582">
        <v>597034.4</v>
      </c>
      <c r="G16" s="582">
        <v>945301.32770000002</v>
      </c>
      <c r="H16" s="584">
        <v>1542335.7277000002</v>
      </c>
    </row>
    <row r="17" spans="1:8">
      <c r="A17" s="61">
        <v>2.8</v>
      </c>
      <c r="B17" s="65" t="s">
        <v>182</v>
      </c>
      <c r="C17" s="582">
        <v>1911200.86</v>
      </c>
      <c r="D17" s="582">
        <v>6735907.6099999994</v>
      </c>
      <c r="E17" s="583">
        <v>8647108.4699999988</v>
      </c>
      <c r="F17" s="582">
        <v>1554660.79</v>
      </c>
      <c r="G17" s="582">
        <v>5840913.9400000004</v>
      </c>
      <c r="H17" s="584">
        <v>7395574.7300000004</v>
      </c>
    </row>
    <row r="18" spans="1:8">
      <c r="A18" s="61">
        <v>2.9</v>
      </c>
      <c r="B18" s="65" t="s">
        <v>181</v>
      </c>
      <c r="C18" s="582">
        <v>356643.93</v>
      </c>
      <c r="D18" s="582">
        <v>1298768.4517999999</v>
      </c>
      <c r="E18" s="583">
        <v>1655412.3817999999</v>
      </c>
      <c r="F18" s="582">
        <v>787902.19</v>
      </c>
      <c r="G18" s="582">
        <v>1353404.9405999999</v>
      </c>
      <c r="H18" s="584">
        <v>2141307.1305999998</v>
      </c>
    </row>
    <row r="19" spans="1:8">
      <c r="A19" s="61">
        <v>3</v>
      </c>
      <c r="B19" s="64" t="s">
        <v>180</v>
      </c>
      <c r="C19" s="582">
        <v>125466.97</v>
      </c>
      <c r="D19" s="582">
        <v>352540.58</v>
      </c>
      <c r="E19" s="583">
        <v>478007.55000000005</v>
      </c>
      <c r="F19" s="582">
        <v>107719.56</v>
      </c>
      <c r="G19" s="582">
        <v>234747.32</v>
      </c>
      <c r="H19" s="584">
        <v>342466.88</v>
      </c>
    </row>
    <row r="20" spans="1:8">
      <c r="A20" s="61">
        <v>4</v>
      </c>
      <c r="B20" s="64" t="s">
        <v>179</v>
      </c>
      <c r="C20" s="582">
        <v>3599271.32</v>
      </c>
      <c r="D20" s="582">
        <v>0</v>
      </c>
      <c r="E20" s="583">
        <v>3599271.32</v>
      </c>
      <c r="F20" s="582">
        <v>2532564.4900000002</v>
      </c>
      <c r="G20" s="582">
        <v>0</v>
      </c>
      <c r="H20" s="584">
        <v>2532564.4900000002</v>
      </c>
    </row>
    <row r="21" spans="1:8">
      <c r="A21" s="61">
        <v>5</v>
      </c>
      <c r="B21" s="64" t="s">
        <v>178</v>
      </c>
      <c r="C21" s="582"/>
      <c r="D21" s="582"/>
      <c r="E21" s="583">
        <v>0</v>
      </c>
      <c r="F21" s="582"/>
      <c r="G21" s="582"/>
      <c r="H21" s="584">
        <v>0</v>
      </c>
    </row>
    <row r="22" spans="1:8">
      <c r="A22" s="61">
        <v>6</v>
      </c>
      <c r="B22" s="66" t="s">
        <v>177</v>
      </c>
      <c r="C22" s="585">
        <v>37012068.219999999</v>
      </c>
      <c r="D22" s="585">
        <v>45058024.299999997</v>
      </c>
      <c r="E22" s="583">
        <v>82070092.519999996</v>
      </c>
      <c r="F22" s="585">
        <v>28260310.580000002</v>
      </c>
      <c r="G22" s="585">
        <v>39475148.010000005</v>
      </c>
      <c r="H22" s="584">
        <v>67735458.590000004</v>
      </c>
    </row>
    <row r="23" spans="1:8">
      <c r="A23" s="61"/>
      <c r="B23" s="224" t="s">
        <v>176</v>
      </c>
      <c r="C23" s="590"/>
      <c r="D23" s="590"/>
      <c r="E23" s="588"/>
      <c r="F23" s="590"/>
      <c r="G23" s="590"/>
      <c r="H23" s="589"/>
    </row>
    <row r="24" spans="1:8">
      <c r="A24" s="61">
        <v>7</v>
      </c>
      <c r="B24" s="64" t="s">
        <v>175</v>
      </c>
      <c r="C24" s="582">
        <v>2774059.0300000003</v>
      </c>
      <c r="D24" s="582">
        <v>2491596.6629090002</v>
      </c>
      <c r="E24" s="583">
        <v>5265655.6929090004</v>
      </c>
      <c r="F24" s="582">
        <v>2323769.67</v>
      </c>
      <c r="G24" s="582">
        <v>1980248.5996929999</v>
      </c>
      <c r="H24" s="584">
        <v>4304018.2696930002</v>
      </c>
    </row>
    <row r="25" spans="1:8">
      <c r="A25" s="61">
        <v>8</v>
      </c>
      <c r="B25" s="64" t="s">
        <v>174</v>
      </c>
      <c r="C25" s="582">
        <v>3100546.4899999998</v>
      </c>
      <c r="D25" s="582">
        <v>6953967.2170909988</v>
      </c>
      <c r="E25" s="583">
        <v>10054513.707090998</v>
      </c>
      <c r="F25" s="582">
        <v>1693923.3400000003</v>
      </c>
      <c r="G25" s="582">
        <v>7931567.4103069995</v>
      </c>
      <c r="H25" s="584">
        <v>9625490.7503069993</v>
      </c>
    </row>
    <row r="26" spans="1:8">
      <c r="A26" s="61">
        <v>9</v>
      </c>
      <c r="B26" s="64" t="s">
        <v>173</v>
      </c>
      <c r="C26" s="582">
        <v>29641.1</v>
      </c>
      <c r="D26" s="582">
        <v>83968.36</v>
      </c>
      <c r="E26" s="583">
        <v>113609.45999999999</v>
      </c>
      <c r="F26" s="582">
        <v>8917.81</v>
      </c>
      <c r="G26" s="582">
        <v>90824.33</v>
      </c>
      <c r="H26" s="584">
        <v>99742.14</v>
      </c>
    </row>
    <row r="27" spans="1:8">
      <c r="A27" s="61">
        <v>10</v>
      </c>
      <c r="B27" s="64" t="s">
        <v>172</v>
      </c>
      <c r="C27" s="582">
        <v>0</v>
      </c>
      <c r="D27" s="582">
        <v>0</v>
      </c>
      <c r="E27" s="583">
        <v>0</v>
      </c>
      <c r="F27" s="582">
        <v>0</v>
      </c>
      <c r="G27" s="582">
        <v>0</v>
      </c>
      <c r="H27" s="584">
        <v>0</v>
      </c>
    </row>
    <row r="28" spans="1:8">
      <c r="A28" s="61">
        <v>11</v>
      </c>
      <c r="B28" s="64" t="s">
        <v>171</v>
      </c>
      <c r="C28" s="582">
        <v>2320150.85</v>
      </c>
      <c r="D28" s="582">
        <v>10557034.15</v>
      </c>
      <c r="E28" s="583">
        <v>12877185</v>
      </c>
      <c r="F28" s="582">
        <v>2287280.37</v>
      </c>
      <c r="G28" s="582">
        <v>11462886.74</v>
      </c>
      <c r="H28" s="584">
        <v>13750167.109999999</v>
      </c>
    </row>
    <row r="29" spans="1:8">
      <c r="A29" s="61">
        <v>12</v>
      </c>
      <c r="B29" s="64" t="s">
        <v>170</v>
      </c>
      <c r="C29" s="582">
        <v>0</v>
      </c>
      <c r="D29" s="582">
        <v>0</v>
      </c>
      <c r="E29" s="583">
        <v>0</v>
      </c>
      <c r="F29" s="582">
        <v>0</v>
      </c>
      <c r="G29" s="582">
        <v>0</v>
      </c>
      <c r="H29" s="584">
        <v>0</v>
      </c>
    </row>
    <row r="30" spans="1:8">
      <c r="A30" s="61">
        <v>13</v>
      </c>
      <c r="B30" s="67" t="s">
        <v>169</v>
      </c>
      <c r="C30" s="585">
        <v>8224397.4699999988</v>
      </c>
      <c r="D30" s="585">
        <v>20086566.390000001</v>
      </c>
      <c r="E30" s="583">
        <v>28310963.859999999</v>
      </c>
      <c r="F30" s="585">
        <v>6313891.1900000004</v>
      </c>
      <c r="G30" s="585">
        <v>21465527.079999998</v>
      </c>
      <c r="H30" s="584">
        <v>27779418.27</v>
      </c>
    </row>
    <row r="31" spans="1:8">
      <c r="A31" s="61">
        <v>14</v>
      </c>
      <c r="B31" s="67" t="s">
        <v>168</v>
      </c>
      <c r="C31" s="585">
        <v>28787670.75</v>
      </c>
      <c r="D31" s="585">
        <v>24971457.909999996</v>
      </c>
      <c r="E31" s="583">
        <v>53759128.659999996</v>
      </c>
      <c r="F31" s="585">
        <v>21946419.390000001</v>
      </c>
      <c r="G31" s="585">
        <v>18009620.930000007</v>
      </c>
      <c r="H31" s="584">
        <v>39956040.320000008</v>
      </c>
    </row>
    <row r="32" spans="1:8">
      <c r="A32" s="61"/>
      <c r="B32" s="68"/>
      <c r="C32" s="586"/>
      <c r="D32" s="587"/>
      <c r="E32" s="588"/>
      <c r="F32" s="587"/>
      <c r="G32" s="587"/>
      <c r="H32" s="589"/>
    </row>
    <row r="33" spans="1:8">
      <c r="A33" s="61"/>
      <c r="B33" s="68" t="s">
        <v>167</v>
      </c>
      <c r="C33" s="590"/>
      <c r="D33" s="590"/>
      <c r="E33" s="588"/>
      <c r="F33" s="590"/>
      <c r="G33" s="590"/>
      <c r="H33" s="589"/>
    </row>
    <row r="34" spans="1:8">
      <c r="A34" s="61">
        <v>15</v>
      </c>
      <c r="B34" s="69" t="s">
        <v>166</v>
      </c>
      <c r="C34" s="583">
        <v>-958005.81850000005</v>
      </c>
      <c r="D34" s="583">
        <v>3245917.7517999997</v>
      </c>
      <c r="E34" s="583">
        <v>2287911.9332999997</v>
      </c>
      <c r="F34" s="583">
        <v>-607476.84850000078</v>
      </c>
      <c r="G34" s="583">
        <v>2408941.9406000003</v>
      </c>
      <c r="H34" s="583">
        <v>1801465.0920999995</v>
      </c>
    </row>
    <row r="35" spans="1:8">
      <c r="A35" s="61">
        <v>15.1</v>
      </c>
      <c r="B35" s="65" t="s">
        <v>165</v>
      </c>
      <c r="C35" s="582">
        <v>4890387.2615</v>
      </c>
      <c r="D35" s="582">
        <v>4716595.8917999994</v>
      </c>
      <c r="E35" s="583">
        <v>9606983.1532999985</v>
      </c>
      <c r="F35" s="582">
        <v>3933554.0814999999</v>
      </c>
      <c r="G35" s="582">
        <v>3606293.3606000002</v>
      </c>
      <c r="H35" s="583">
        <v>7539847.4420999996</v>
      </c>
    </row>
    <row r="36" spans="1:8">
      <c r="A36" s="61">
        <v>15.2</v>
      </c>
      <c r="B36" s="65" t="s">
        <v>164</v>
      </c>
      <c r="C36" s="582">
        <v>5848393.0800000001</v>
      </c>
      <c r="D36" s="582">
        <v>1470678.1399999997</v>
      </c>
      <c r="E36" s="583">
        <v>7319071.2199999997</v>
      </c>
      <c r="F36" s="582">
        <v>4541030.9300000006</v>
      </c>
      <c r="G36" s="582">
        <v>1197351.42</v>
      </c>
      <c r="H36" s="583">
        <v>5738382.3500000006</v>
      </c>
    </row>
    <row r="37" spans="1:8">
      <c r="A37" s="61">
        <v>16</v>
      </c>
      <c r="B37" s="64" t="s">
        <v>163</v>
      </c>
      <c r="C37" s="582">
        <v>400504.96</v>
      </c>
      <c r="D37" s="582">
        <v>19619.72</v>
      </c>
      <c r="E37" s="583">
        <v>420124.68000000005</v>
      </c>
      <c r="F37" s="582">
        <v>632376.25</v>
      </c>
      <c r="G37" s="582">
        <v>16996.02</v>
      </c>
      <c r="H37" s="583">
        <v>649372.27</v>
      </c>
    </row>
    <row r="38" spans="1:8">
      <c r="A38" s="61">
        <v>17</v>
      </c>
      <c r="B38" s="64" t="s">
        <v>162</v>
      </c>
      <c r="C38" s="582"/>
      <c r="D38" s="582"/>
      <c r="E38" s="583">
        <v>0</v>
      </c>
      <c r="F38" s="582"/>
      <c r="G38" s="582"/>
      <c r="H38" s="583">
        <v>0</v>
      </c>
    </row>
    <row r="39" spans="1:8">
      <c r="A39" s="61">
        <v>18</v>
      </c>
      <c r="B39" s="64" t="s">
        <v>161</v>
      </c>
      <c r="C39" s="582"/>
      <c r="D39" s="582">
        <v>341.34</v>
      </c>
      <c r="E39" s="583">
        <v>341.34</v>
      </c>
      <c r="F39" s="582"/>
      <c r="G39" s="582">
        <v>0</v>
      </c>
      <c r="H39" s="583">
        <v>0</v>
      </c>
    </row>
    <row r="40" spans="1:8">
      <c r="A40" s="61">
        <v>19</v>
      </c>
      <c r="B40" s="64" t="s">
        <v>160</v>
      </c>
      <c r="C40" s="582">
        <v>9740502.4800000004</v>
      </c>
      <c r="D40" s="582"/>
      <c r="E40" s="583">
        <v>9740502.4800000004</v>
      </c>
      <c r="F40" s="582">
        <v>7745696.9399999976</v>
      </c>
      <c r="G40" s="582"/>
      <c r="H40" s="583">
        <v>7745696.9399999976</v>
      </c>
    </row>
    <row r="41" spans="1:8">
      <c r="A41" s="61">
        <v>20</v>
      </c>
      <c r="B41" s="64" t="s">
        <v>159</v>
      </c>
      <c r="C41" s="582">
        <v>-3496212.54</v>
      </c>
      <c r="D41" s="582"/>
      <c r="E41" s="583">
        <v>-3496212.54</v>
      </c>
      <c r="F41" s="582">
        <v>2069446.6199999964</v>
      </c>
      <c r="G41" s="582"/>
      <c r="H41" s="583">
        <v>2069446.6199999964</v>
      </c>
    </row>
    <row r="42" spans="1:8">
      <c r="A42" s="61">
        <v>21</v>
      </c>
      <c r="B42" s="64" t="s">
        <v>158</v>
      </c>
      <c r="C42" s="582">
        <v>463105.37</v>
      </c>
      <c r="D42" s="582"/>
      <c r="E42" s="583">
        <v>463105.37</v>
      </c>
      <c r="F42" s="582">
        <v>1444468.95</v>
      </c>
      <c r="G42" s="582"/>
      <c r="H42" s="583">
        <v>1444468.95</v>
      </c>
    </row>
    <row r="43" spans="1:8">
      <c r="A43" s="61">
        <v>22</v>
      </c>
      <c r="B43" s="64" t="s">
        <v>157</v>
      </c>
      <c r="C43" s="582">
        <v>1690644.77</v>
      </c>
      <c r="D43" s="582">
        <v>335084.73</v>
      </c>
      <c r="E43" s="583">
        <v>2025729.5</v>
      </c>
      <c r="F43" s="582">
        <v>1446988.15</v>
      </c>
      <c r="G43" s="582">
        <v>229988.7</v>
      </c>
      <c r="H43" s="583">
        <v>1676976.8499999999</v>
      </c>
    </row>
    <row r="44" spans="1:8">
      <c r="A44" s="61">
        <v>23</v>
      </c>
      <c r="B44" s="64" t="s">
        <v>156</v>
      </c>
      <c r="C44" s="582">
        <v>1061707.2200000002</v>
      </c>
      <c r="D44" s="582">
        <v>308670.75430000003</v>
      </c>
      <c r="E44" s="583">
        <v>1370377.9743000004</v>
      </c>
      <c r="F44" s="582">
        <v>1083554.74</v>
      </c>
      <c r="G44" s="582">
        <v>394858.78419999999</v>
      </c>
      <c r="H44" s="583">
        <v>1478413.5241999999</v>
      </c>
    </row>
    <row r="45" spans="1:8">
      <c r="A45" s="61">
        <v>24</v>
      </c>
      <c r="B45" s="67" t="s">
        <v>271</v>
      </c>
      <c r="C45" s="585">
        <v>8902246.4415000007</v>
      </c>
      <c r="D45" s="585">
        <v>3909634.2960999999</v>
      </c>
      <c r="E45" s="583">
        <v>12811880.737600001</v>
      </c>
      <c r="F45" s="585">
        <v>13815054.801499993</v>
      </c>
      <c r="G45" s="585">
        <v>3050785.4448000006</v>
      </c>
      <c r="H45" s="583">
        <v>16865840.246299993</v>
      </c>
    </row>
    <row r="46" spans="1:8">
      <c r="A46" s="61"/>
      <c r="B46" s="224" t="s">
        <v>155</v>
      </c>
      <c r="C46" s="590"/>
      <c r="D46" s="590"/>
      <c r="E46" s="588"/>
      <c r="F46" s="590"/>
      <c r="G46" s="590"/>
      <c r="H46" s="589"/>
    </row>
    <row r="47" spans="1:8">
      <c r="A47" s="61">
        <v>25</v>
      </c>
      <c r="B47" s="64" t="s">
        <v>154</v>
      </c>
      <c r="C47" s="582">
        <v>1394078.23</v>
      </c>
      <c r="D47" s="582">
        <v>6858150.0800000001</v>
      </c>
      <c r="E47" s="583">
        <v>8252228.3100000005</v>
      </c>
      <c r="F47" s="582">
        <v>1406317.22</v>
      </c>
      <c r="G47" s="582">
        <v>6503491.8900000006</v>
      </c>
      <c r="H47" s="584">
        <v>7909809.1100000003</v>
      </c>
    </row>
    <row r="48" spans="1:8">
      <c r="A48" s="61">
        <v>26</v>
      </c>
      <c r="B48" s="64" t="s">
        <v>153</v>
      </c>
      <c r="C48" s="582">
        <v>2198298.73</v>
      </c>
      <c r="D48" s="582">
        <v>2787013.52</v>
      </c>
      <c r="E48" s="583">
        <v>4985312.25</v>
      </c>
      <c r="F48" s="582">
        <v>1893577.2999999998</v>
      </c>
      <c r="G48" s="582">
        <v>2325666.5299999998</v>
      </c>
      <c r="H48" s="584">
        <v>4219243.83</v>
      </c>
    </row>
    <row r="49" spans="1:8">
      <c r="A49" s="61">
        <v>27</v>
      </c>
      <c r="B49" s="64" t="s">
        <v>152</v>
      </c>
      <c r="C49" s="582">
        <v>11917094.739999998</v>
      </c>
      <c r="D49" s="582"/>
      <c r="E49" s="583">
        <v>11917094.739999998</v>
      </c>
      <c r="F49" s="582">
        <v>10661345.77</v>
      </c>
      <c r="G49" s="582"/>
      <c r="H49" s="584">
        <v>10661345.77</v>
      </c>
    </row>
    <row r="50" spans="1:8">
      <c r="A50" s="61">
        <v>28</v>
      </c>
      <c r="B50" s="64" t="s">
        <v>151</v>
      </c>
      <c r="C50" s="582">
        <v>21519.86</v>
      </c>
      <c r="D50" s="582"/>
      <c r="E50" s="583">
        <v>21519.86</v>
      </c>
      <c r="F50" s="582">
        <v>47366.8</v>
      </c>
      <c r="G50" s="582"/>
      <c r="H50" s="584">
        <v>47366.8</v>
      </c>
    </row>
    <row r="51" spans="1:8">
      <c r="A51" s="61">
        <v>29</v>
      </c>
      <c r="B51" s="64" t="s">
        <v>150</v>
      </c>
      <c r="C51" s="582">
        <v>3730812.5599999996</v>
      </c>
      <c r="D51" s="582"/>
      <c r="E51" s="583">
        <v>3730812.5599999996</v>
      </c>
      <c r="F51" s="582">
        <v>4303549.1499999994</v>
      </c>
      <c r="G51" s="582"/>
      <c r="H51" s="584">
        <v>4303549.1499999994</v>
      </c>
    </row>
    <row r="52" spans="1:8">
      <c r="A52" s="61">
        <v>30</v>
      </c>
      <c r="B52" s="64" t="s">
        <v>149</v>
      </c>
      <c r="C52" s="582">
        <v>2532947.9600000004</v>
      </c>
      <c r="D52" s="582">
        <v>23018.080000000002</v>
      </c>
      <c r="E52" s="583">
        <v>2555966.0400000005</v>
      </c>
      <c r="F52" s="582">
        <v>2423524.94</v>
      </c>
      <c r="G52" s="582">
        <v>2106.83</v>
      </c>
      <c r="H52" s="584">
        <v>2425631.77</v>
      </c>
    </row>
    <row r="53" spans="1:8">
      <c r="A53" s="61">
        <v>31</v>
      </c>
      <c r="B53" s="67" t="s">
        <v>272</v>
      </c>
      <c r="C53" s="585">
        <v>21794752.079999998</v>
      </c>
      <c r="D53" s="585">
        <v>9668181.6799999997</v>
      </c>
      <c r="E53" s="583">
        <v>31462933.759999998</v>
      </c>
      <c r="F53" s="585">
        <v>20735681.18</v>
      </c>
      <c r="G53" s="585">
        <v>8831265.25</v>
      </c>
      <c r="H53" s="583">
        <v>29566946.43</v>
      </c>
    </row>
    <row r="54" spans="1:8">
      <c r="A54" s="61">
        <v>32</v>
      </c>
      <c r="B54" s="67" t="s">
        <v>273</v>
      </c>
      <c r="C54" s="585">
        <v>-12892505.638499998</v>
      </c>
      <c r="D54" s="585">
        <v>-5758547.3838999998</v>
      </c>
      <c r="E54" s="583">
        <v>-18651053.022399999</v>
      </c>
      <c r="F54" s="585">
        <v>-6920626.3785000071</v>
      </c>
      <c r="G54" s="585">
        <v>-5780479.8051999994</v>
      </c>
      <c r="H54" s="583">
        <v>-12701106.183700006</v>
      </c>
    </row>
    <row r="55" spans="1:8">
      <c r="A55" s="61"/>
      <c r="B55" s="68"/>
      <c r="C55" s="587"/>
      <c r="D55" s="587"/>
      <c r="E55" s="588"/>
      <c r="F55" s="587"/>
      <c r="G55" s="587"/>
      <c r="H55" s="589"/>
    </row>
    <row r="56" spans="1:8">
      <c r="A56" s="61">
        <v>33</v>
      </c>
      <c r="B56" s="67" t="s">
        <v>148</v>
      </c>
      <c r="C56" s="585">
        <v>15895165.111500002</v>
      </c>
      <c r="D56" s="585">
        <v>19212910.526099995</v>
      </c>
      <c r="E56" s="583">
        <v>35108075.637599997</v>
      </c>
      <c r="F56" s="585">
        <v>15025793.011499994</v>
      </c>
      <c r="G56" s="585">
        <v>12229141.124800008</v>
      </c>
      <c r="H56" s="584">
        <v>27254934.136300001</v>
      </c>
    </row>
    <row r="57" spans="1:8">
      <c r="A57" s="61"/>
      <c r="B57" s="68"/>
      <c r="C57" s="587"/>
      <c r="D57" s="587"/>
      <c r="E57" s="588"/>
      <c r="F57" s="587"/>
      <c r="G57" s="587"/>
      <c r="H57" s="589"/>
    </row>
    <row r="58" spans="1:8">
      <c r="A58" s="61">
        <v>34</v>
      </c>
      <c r="B58" s="64" t="s">
        <v>147</v>
      </c>
      <c r="C58" s="582">
        <v>-15751987.539999999</v>
      </c>
      <c r="D58" s="582">
        <v>-4860523.38</v>
      </c>
      <c r="E58" s="583">
        <v>-20612510.919999998</v>
      </c>
      <c r="F58" s="582">
        <v>35004935.210000001</v>
      </c>
      <c r="G58" s="582">
        <v>764.75</v>
      </c>
      <c r="H58" s="584">
        <v>35005699.960000001</v>
      </c>
    </row>
    <row r="59" spans="1:8" s="225" customFormat="1">
      <c r="A59" s="61">
        <v>35</v>
      </c>
      <c r="B59" s="64" t="s">
        <v>146</v>
      </c>
      <c r="C59" s="582">
        <v>0</v>
      </c>
      <c r="D59" s="582"/>
      <c r="E59" s="583">
        <v>0</v>
      </c>
      <c r="F59" s="582">
        <v>0</v>
      </c>
      <c r="G59" s="582"/>
      <c r="H59" s="584"/>
    </row>
    <row r="60" spans="1:8">
      <c r="A60" s="61">
        <v>36</v>
      </c>
      <c r="B60" s="64" t="s">
        <v>145</v>
      </c>
      <c r="C60" s="582">
        <v>-87850.53</v>
      </c>
      <c r="D60" s="582">
        <v>0</v>
      </c>
      <c r="E60" s="583">
        <v>-87850.53</v>
      </c>
      <c r="F60" s="582">
        <v>31625.23</v>
      </c>
      <c r="G60" s="582">
        <v>0</v>
      </c>
      <c r="H60" s="584">
        <v>31625.23</v>
      </c>
    </row>
    <row r="61" spans="1:8">
      <c r="A61" s="61">
        <v>37</v>
      </c>
      <c r="B61" s="67" t="s">
        <v>144</v>
      </c>
      <c r="C61" s="585">
        <v>-15839838.069999998</v>
      </c>
      <c r="D61" s="585">
        <v>-4860523.38</v>
      </c>
      <c r="E61" s="583">
        <v>-20700361.449999999</v>
      </c>
      <c r="F61" s="585">
        <v>35036560.439999998</v>
      </c>
      <c r="G61" s="585">
        <v>764.75</v>
      </c>
      <c r="H61" s="584">
        <v>35037325.189999998</v>
      </c>
    </row>
    <row r="62" spans="1:8">
      <c r="A62" s="61"/>
      <c r="B62" s="70"/>
      <c r="C62" s="590"/>
      <c r="D62" s="590"/>
      <c r="E62" s="588"/>
      <c r="F62" s="590"/>
      <c r="G62" s="590"/>
      <c r="H62" s="589"/>
    </row>
    <row r="63" spans="1:8">
      <c r="A63" s="61">
        <v>38</v>
      </c>
      <c r="B63" s="71" t="s">
        <v>143</v>
      </c>
      <c r="C63" s="585">
        <v>31735003.181500003</v>
      </c>
      <c r="D63" s="585">
        <v>24073433.906099994</v>
      </c>
      <c r="E63" s="583">
        <v>55808437.087599993</v>
      </c>
      <c r="F63" s="585">
        <v>-20010767.428500004</v>
      </c>
      <c r="G63" s="585">
        <v>12228376.374800008</v>
      </c>
      <c r="H63" s="584">
        <v>-7782391.0536999963</v>
      </c>
    </row>
    <row r="64" spans="1:8">
      <c r="A64" s="57">
        <v>39</v>
      </c>
      <c r="B64" s="64" t="s">
        <v>142</v>
      </c>
      <c r="C64" s="591">
        <v>7761938.71</v>
      </c>
      <c r="D64" s="591"/>
      <c r="E64" s="583">
        <v>7761938.71</v>
      </c>
      <c r="F64" s="591">
        <v>-1771797.51</v>
      </c>
      <c r="G64" s="591"/>
      <c r="H64" s="584">
        <v>-1771797.51</v>
      </c>
    </row>
    <row r="65" spans="1:8">
      <c r="A65" s="61">
        <v>40</v>
      </c>
      <c r="B65" s="67" t="s">
        <v>141</v>
      </c>
      <c r="C65" s="585">
        <v>23973064.471500002</v>
      </c>
      <c r="D65" s="585">
        <v>24073433.906099994</v>
      </c>
      <c r="E65" s="583">
        <v>48046498.377599999</v>
      </c>
      <c r="F65" s="585">
        <v>-18238969.918500002</v>
      </c>
      <c r="G65" s="585">
        <v>12228376.374800008</v>
      </c>
      <c r="H65" s="584">
        <v>-6010593.5436999947</v>
      </c>
    </row>
    <row r="66" spans="1:8">
      <c r="A66" s="57">
        <v>41</v>
      </c>
      <c r="B66" s="64" t="s">
        <v>140</v>
      </c>
      <c r="C66" s="591">
        <v>0</v>
      </c>
      <c r="D66" s="591"/>
      <c r="E66" s="583">
        <v>0</v>
      </c>
      <c r="F66" s="591">
        <v>0</v>
      </c>
      <c r="G66" s="591"/>
      <c r="H66" s="584">
        <v>0</v>
      </c>
    </row>
    <row r="67" spans="1:8" ht="13.5" thickBot="1">
      <c r="A67" s="72">
        <v>42</v>
      </c>
      <c r="B67" s="73" t="s">
        <v>139</v>
      </c>
      <c r="C67" s="592">
        <v>23973064.471500002</v>
      </c>
      <c r="D67" s="592">
        <v>24073433.906099994</v>
      </c>
      <c r="E67" s="593">
        <v>48046498.377599999</v>
      </c>
      <c r="F67" s="592">
        <v>-18238969.918500002</v>
      </c>
      <c r="G67" s="592">
        <v>12228376.374800008</v>
      </c>
      <c r="H67" s="594">
        <v>-6010593.5436999947</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election activeCell="B3" sqref="B3"/>
    </sheetView>
  </sheetViews>
  <sheetFormatPr defaultColWidth="9.140625" defaultRowHeight="14.25"/>
  <cols>
    <col min="1" max="1" width="9.5703125" style="5" bestFit="1" customWidth="1"/>
    <col min="2" max="2" width="72.28515625" style="5" customWidth="1"/>
    <col min="3" max="4" width="12.7109375" style="5" customWidth="1"/>
    <col min="5" max="5" width="13.42578125" style="5" bestFit="1" customWidth="1"/>
    <col min="6" max="6" width="12.7109375" style="5" customWidth="1"/>
    <col min="7" max="8" width="13.42578125" style="5" bestFit="1" customWidth="1"/>
    <col min="9" max="16384" width="9.140625" style="5"/>
  </cols>
  <sheetData>
    <row r="1" spans="1:8">
      <c r="A1" s="2" t="s">
        <v>30</v>
      </c>
      <c r="B1" s="3" t="str">
        <f>'Info '!C2</f>
        <v>JSC ProCredit Bank</v>
      </c>
    </row>
    <row r="2" spans="1:8">
      <c r="A2" s="2" t="s">
        <v>31</v>
      </c>
      <c r="B2" s="443">
        <f>'3.PL'!C2</f>
        <v>44469</v>
      </c>
    </row>
    <row r="3" spans="1:8">
      <c r="A3" s="4"/>
    </row>
    <row r="4" spans="1:8" ht="15" thickBot="1">
      <c r="A4" s="4" t="s">
        <v>74</v>
      </c>
      <c r="B4" s="4"/>
      <c r="C4" s="203"/>
      <c r="D4" s="203"/>
      <c r="E4" s="203"/>
      <c r="F4" s="204"/>
      <c r="G4" s="204"/>
      <c r="H4" s="205" t="s">
        <v>73</v>
      </c>
    </row>
    <row r="5" spans="1:8">
      <c r="A5" s="685" t="s">
        <v>6</v>
      </c>
      <c r="B5" s="687" t="s">
        <v>338</v>
      </c>
      <c r="C5" s="681" t="s">
        <v>68</v>
      </c>
      <c r="D5" s="682"/>
      <c r="E5" s="683"/>
      <c r="F5" s="681" t="s">
        <v>72</v>
      </c>
      <c r="G5" s="682"/>
      <c r="H5" s="684"/>
    </row>
    <row r="6" spans="1:8">
      <c r="A6" s="686"/>
      <c r="B6" s="688"/>
      <c r="C6" s="32" t="s">
        <v>285</v>
      </c>
      <c r="D6" s="32" t="s">
        <v>120</v>
      </c>
      <c r="E6" s="32" t="s">
        <v>107</v>
      </c>
      <c r="F6" s="32" t="s">
        <v>285</v>
      </c>
      <c r="G6" s="32" t="s">
        <v>120</v>
      </c>
      <c r="H6" s="33" t="s">
        <v>107</v>
      </c>
    </row>
    <row r="7" spans="1:8" s="18" customFormat="1">
      <c r="A7" s="206">
        <v>1</v>
      </c>
      <c r="B7" s="207" t="s">
        <v>372</v>
      </c>
      <c r="C7" s="38">
        <v>95144023.049999997</v>
      </c>
      <c r="D7" s="38">
        <v>67484488.605700001</v>
      </c>
      <c r="E7" s="208">
        <v>162628511.6557</v>
      </c>
      <c r="F7" s="38">
        <v>69084761.24000001</v>
      </c>
      <c r="G7" s="38">
        <v>63152883.436899997</v>
      </c>
      <c r="H7" s="39">
        <v>132237644.6769</v>
      </c>
    </row>
    <row r="8" spans="1:8" s="18" customFormat="1">
      <c r="A8" s="206">
        <v>1.1000000000000001</v>
      </c>
      <c r="B8" s="260" t="s">
        <v>303</v>
      </c>
      <c r="C8" s="38">
        <v>52808882.140000001</v>
      </c>
      <c r="D8" s="38">
        <v>14271256.6547</v>
      </c>
      <c r="E8" s="208">
        <v>67080138.794699997</v>
      </c>
      <c r="F8" s="38">
        <v>36442619.310000002</v>
      </c>
      <c r="G8" s="38">
        <v>14127681.025699999</v>
      </c>
      <c r="H8" s="39">
        <v>50570300.335700005</v>
      </c>
    </row>
    <row r="9" spans="1:8" s="18" customFormat="1">
      <c r="A9" s="206">
        <v>1.2</v>
      </c>
      <c r="B9" s="260" t="s">
        <v>304</v>
      </c>
      <c r="C9" s="38">
        <v>0</v>
      </c>
      <c r="D9" s="38">
        <v>273635.34999999998</v>
      </c>
      <c r="E9" s="208">
        <v>273635.34999999998</v>
      </c>
      <c r="F9" s="38">
        <v>0</v>
      </c>
      <c r="G9" s="38">
        <v>2153995.3835999998</v>
      </c>
      <c r="H9" s="39">
        <v>2153995.3835999998</v>
      </c>
    </row>
    <row r="10" spans="1:8" s="18" customFormat="1">
      <c r="A10" s="206">
        <v>1.3</v>
      </c>
      <c r="B10" s="260" t="s">
        <v>305</v>
      </c>
      <c r="C10" s="38">
        <v>42335140.909999996</v>
      </c>
      <c r="D10" s="38">
        <v>52939596.601000004</v>
      </c>
      <c r="E10" s="208">
        <v>95274737.511000007</v>
      </c>
      <c r="F10" s="38">
        <v>32642141.93</v>
      </c>
      <c r="G10" s="38">
        <v>46871207.027599998</v>
      </c>
      <c r="H10" s="39">
        <v>79513348.957599998</v>
      </c>
    </row>
    <row r="11" spans="1:8" s="18" customFormat="1">
      <c r="A11" s="206">
        <v>1.4</v>
      </c>
      <c r="B11" s="260" t="s">
        <v>286</v>
      </c>
      <c r="C11" s="38">
        <v>0</v>
      </c>
      <c r="D11" s="38">
        <v>0</v>
      </c>
      <c r="E11" s="208">
        <v>0</v>
      </c>
      <c r="F11" s="38">
        <v>0</v>
      </c>
      <c r="G11" s="38">
        <v>0</v>
      </c>
      <c r="H11" s="39">
        <v>0</v>
      </c>
    </row>
    <row r="12" spans="1:8" s="18" customFormat="1" ht="29.25" customHeight="1">
      <c r="A12" s="206">
        <v>2</v>
      </c>
      <c r="B12" s="210" t="s">
        <v>307</v>
      </c>
      <c r="C12" s="38">
        <v>30614358.25</v>
      </c>
      <c r="D12" s="38">
        <v>471936054.18000001</v>
      </c>
      <c r="E12" s="208">
        <v>502550412.43000001</v>
      </c>
      <c r="F12" s="38">
        <v>30614358.25</v>
      </c>
      <c r="G12" s="38">
        <v>458765271.93000001</v>
      </c>
      <c r="H12" s="39">
        <v>489379630.18000001</v>
      </c>
    </row>
    <row r="13" spans="1:8" s="18" customFormat="1" ht="19.899999999999999" customHeight="1">
      <c r="A13" s="206">
        <v>3</v>
      </c>
      <c r="B13" s="210" t="s">
        <v>306</v>
      </c>
      <c r="C13" s="38">
        <v>11419000</v>
      </c>
      <c r="D13" s="38">
        <v>0</v>
      </c>
      <c r="E13" s="208">
        <v>11419000</v>
      </c>
      <c r="F13" s="38">
        <v>6927000</v>
      </c>
      <c r="G13" s="38">
        <v>0</v>
      </c>
      <c r="H13" s="39">
        <v>6927000</v>
      </c>
    </row>
    <row r="14" spans="1:8" s="18" customFormat="1">
      <c r="A14" s="206">
        <v>3.1</v>
      </c>
      <c r="B14" s="261" t="s">
        <v>287</v>
      </c>
      <c r="C14" s="38">
        <v>11419000</v>
      </c>
      <c r="D14" s="38">
        <v>0</v>
      </c>
      <c r="E14" s="208">
        <v>11419000</v>
      </c>
      <c r="F14" s="38">
        <v>6927000</v>
      </c>
      <c r="G14" s="38">
        <v>0</v>
      </c>
      <c r="H14" s="39">
        <v>6927000</v>
      </c>
    </row>
    <row r="15" spans="1:8" s="18" customFormat="1">
      <c r="A15" s="206">
        <v>3.2</v>
      </c>
      <c r="B15" s="261" t="s">
        <v>288</v>
      </c>
      <c r="C15" s="38"/>
      <c r="D15" s="38"/>
      <c r="E15" s="208">
        <v>0</v>
      </c>
      <c r="F15" s="38"/>
      <c r="G15" s="38"/>
      <c r="H15" s="39">
        <v>0</v>
      </c>
    </row>
    <row r="16" spans="1:8" s="18" customFormat="1">
      <c r="A16" s="206">
        <v>4</v>
      </c>
      <c r="B16" s="264" t="s">
        <v>317</v>
      </c>
      <c r="C16" s="38">
        <v>376561039.43000001</v>
      </c>
      <c r="D16" s="38">
        <v>675372352.47000003</v>
      </c>
      <c r="E16" s="208">
        <v>1051933391.9000001</v>
      </c>
      <c r="F16" s="38">
        <v>210949506.09</v>
      </c>
      <c r="G16" s="38">
        <v>468375084.19000006</v>
      </c>
      <c r="H16" s="39">
        <v>679324590.28000009</v>
      </c>
    </row>
    <row r="17" spans="1:8" s="18" customFormat="1">
      <c r="A17" s="206">
        <v>4.0999999999999996</v>
      </c>
      <c r="B17" s="261" t="s">
        <v>308</v>
      </c>
      <c r="C17" s="38">
        <v>315467238.06</v>
      </c>
      <c r="D17" s="38">
        <v>585532013.94000006</v>
      </c>
      <c r="E17" s="208">
        <v>900999252</v>
      </c>
      <c r="F17" s="38">
        <v>163717471.59</v>
      </c>
      <c r="G17" s="38">
        <v>384514255.17000002</v>
      </c>
      <c r="H17" s="39">
        <v>548231726.75999999</v>
      </c>
    </row>
    <row r="18" spans="1:8" s="18" customFormat="1">
      <c r="A18" s="206">
        <v>4.2</v>
      </c>
      <c r="B18" s="261" t="s">
        <v>302</v>
      </c>
      <c r="C18" s="38">
        <v>61093801.370000005</v>
      </c>
      <c r="D18" s="38">
        <v>89840338.530000031</v>
      </c>
      <c r="E18" s="208">
        <v>150934139.90000004</v>
      </c>
      <c r="F18" s="38">
        <v>47232034.5</v>
      </c>
      <c r="G18" s="38">
        <v>83860829.020000041</v>
      </c>
      <c r="H18" s="39">
        <v>131092863.52000004</v>
      </c>
    </row>
    <row r="19" spans="1:8" s="18" customFormat="1">
      <c r="A19" s="206">
        <v>5</v>
      </c>
      <c r="B19" s="210" t="s">
        <v>316</v>
      </c>
      <c r="C19" s="38">
        <v>368251770.42000002</v>
      </c>
      <c r="D19" s="38">
        <v>962951437.87</v>
      </c>
      <c r="E19" s="208">
        <v>1331203208.29</v>
      </c>
      <c r="F19" s="38">
        <v>365229762.99000001</v>
      </c>
      <c r="G19" s="38">
        <v>1093980678.9300001</v>
      </c>
      <c r="H19" s="39">
        <v>1459210441.9200001</v>
      </c>
    </row>
    <row r="20" spans="1:8" s="18" customFormat="1">
      <c r="A20" s="206">
        <v>5.0999999999999996</v>
      </c>
      <c r="B20" s="262" t="s">
        <v>291</v>
      </c>
      <c r="C20" s="38">
        <v>9130955.9199999999</v>
      </c>
      <c r="D20" s="38">
        <v>3042128.56</v>
      </c>
      <c r="E20" s="208">
        <v>12173084.48</v>
      </c>
      <c r="F20" s="38">
        <v>5274160.74</v>
      </c>
      <c r="G20" s="38">
        <v>4666385.87</v>
      </c>
      <c r="H20" s="39">
        <v>9940546.6099999994</v>
      </c>
    </row>
    <row r="21" spans="1:8" s="18" customFormat="1">
      <c r="A21" s="206">
        <v>5.2</v>
      </c>
      <c r="B21" s="262" t="s">
        <v>290</v>
      </c>
      <c r="C21" s="38">
        <v>0</v>
      </c>
      <c r="D21" s="38">
        <v>0</v>
      </c>
      <c r="E21" s="208">
        <v>0</v>
      </c>
      <c r="F21" s="38">
        <v>0</v>
      </c>
      <c r="G21" s="38">
        <v>0</v>
      </c>
      <c r="H21" s="39">
        <v>0</v>
      </c>
    </row>
    <row r="22" spans="1:8" s="18" customFormat="1">
      <c r="A22" s="206">
        <v>5.3</v>
      </c>
      <c r="B22" s="262" t="s">
        <v>289</v>
      </c>
      <c r="C22" s="38">
        <v>320926770</v>
      </c>
      <c r="D22" s="38">
        <v>897354559.88999999</v>
      </c>
      <c r="E22" s="208">
        <v>1218281329.8899999</v>
      </c>
      <c r="F22" s="38">
        <v>312588027.35000002</v>
      </c>
      <c r="G22" s="38">
        <v>992324478.5</v>
      </c>
      <c r="H22" s="39">
        <v>1304912505.8499999</v>
      </c>
    </row>
    <row r="23" spans="1:8" s="18" customFormat="1">
      <c r="A23" s="206" t="s">
        <v>15</v>
      </c>
      <c r="B23" s="211" t="s">
        <v>75</v>
      </c>
      <c r="C23" s="38">
        <v>93464321.390000001</v>
      </c>
      <c r="D23" s="38">
        <v>239660440.68000001</v>
      </c>
      <c r="E23" s="208">
        <v>333124762.06999999</v>
      </c>
      <c r="F23" s="38">
        <v>100296682.08</v>
      </c>
      <c r="G23" s="38">
        <v>270555968.67000002</v>
      </c>
      <c r="H23" s="39">
        <v>370852650.75</v>
      </c>
    </row>
    <row r="24" spans="1:8" s="18" customFormat="1">
      <c r="A24" s="206" t="s">
        <v>16</v>
      </c>
      <c r="B24" s="211" t="s">
        <v>76</v>
      </c>
      <c r="C24" s="38">
        <v>63704261.020000003</v>
      </c>
      <c r="D24" s="38">
        <v>333474761.06999999</v>
      </c>
      <c r="E24" s="208">
        <v>397179022.08999997</v>
      </c>
      <c r="F24" s="38">
        <v>84083328.719999999</v>
      </c>
      <c r="G24" s="38">
        <v>415505191.31999999</v>
      </c>
      <c r="H24" s="39">
        <v>499588520.03999996</v>
      </c>
    </row>
    <row r="25" spans="1:8" s="18" customFormat="1">
      <c r="A25" s="206" t="s">
        <v>17</v>
      </c>
      <c r="B25" s="211" t="s">
        <v>77</v>
      </c>
      <c r="C25" s="38">
        <v>0</v>
      </c>
      <c r="D25" s="38">
        <v>0</v>
      </c>
      <c r="E25" s="208">
        <v>0</v>
      </c>
      <c r="F25" s="38">
        <v>0</v>
      </c>
      <c r="G25" s="38">
        <v>0</v>
      </c>
      <c r="H25" s="39">
        <v>0</v>
      </c>
    </row>
    <row r="26" spans="1:8" s="18" customFormat="1">
      <c r="A26" s="206" t="s">
        <v>18</v>
      </c>
      <c r="B26" s="211" t="s">
        <v>78</v>
      </c>
      <c r="C26" s="38">
        <v>81388279.840000004</v>
      </c>
      <c r="D26" s="38">
        <v>140567416.38</v>
      </c>
      <c r="E26" s="208">
        <v>221955696.22</v>
      </c>
      <c r="F26" s="38">
        <v>76787530.120000005</v>
      </c>
      <c r="G26" s="38">
        <v>151146546.53</v>
      </c>
      <c r="H26" s="39">
        <v>227934076.65000001</v>
      </c>
    </row>
    <row r="27" spans="1:8" s="18" customFormat="1">
      <c r="A27" s="206" t="s">
        <v>19</v>
      </c>
      <c r="B27" s="211" t="s">
        <v>79</v>
      </c>
      <c r="C27" s="38">
        <v>82369907.75</v>
      </c>
      <c r="D27" s="38">
        <v>183651941.75999999</v>
      </c>
      <c r="E27" s="208">
        <v>266021849.50999999</v>
      </c>
      <c r="F27" s="38">
        <v>51420486.43</v>
      </c>
      <c r="G27" s="38">
        <v>155116771.97999999</v>
      </c>
      <c r="H27" s="39">
        <v>206537258.41</v>
      </c>
    </row>
    <row r="28" spans="1:8" s="18" customFormat="1">
      <c r="A28" s="206">
        <v>5.4</v>
      </c>
      <c r="B28" s="262" t="s">
        <v>292</v>
      </c>
      <c r="C28" s="38">
        <v>33652594</v>
      </c>
      <c r="D28" s="38">
        <v>55869923.810000002</v>
      </c>
      <c r="E28" s="208">
        <v>89522517.810000002</v>
      </c>
      <c r="F28" s="38">
        <v>25130069.82</v>
      </c>
      <c r="G28" s="38">
        <v>74178315.930000007</v>
      </c>
      <c r="H28" s="39">
        <v>99308385.75</v>
      </c>
    </row>
    <row r="29" spans="1:8" s="18" customFormat="1">
      <c r="A29" s="206">
        <v>5.5</v>
      </c>
      <c r="B29" s="262" t="s">
        <v>293</v>
      </c>
      <c r="C29" s="38">
        <v>4541450.47</v>
      </c>
      <c r="D29" s="38">
        <v>5755983</v>
      </c>
      <c r="E29" s="208">
        <v>10297433.469999999</v>
      </c>
      <c r="F29" s="38">
        <v>18749486.960000001</v>
      </c>
      <c r="G29" s="38">
        <v>20704113.460000001</v>
      </c>
      <c r="H29" s="39">
        <v>39453600.420000002</v>
      </c>
    </row>
    <row r="30" spans="1:8" s="18" customFormat="1">
      <c r="A30" s="206">
        <v>5.6</v>
      </c>
      <c r="B30" s="262" t="s">
        <v>294</v>
      </c>
      <c r="C30" s="38">
        <v>0</v>
      </c>
      <c r="D30" s="38">
        <v>928842.51</v>
      </c>
      <c r="E30" s="208">
        <v>928842.51</v>
      </c>
      <c r="F30" s="38">
        <v>0</v>
      </c>
      <c r="G30" s="38">
        <v>916934.54</v>
      </c>
      <c r="H30" s="39">
        <v>916934.54</v>
      </c>
    </row>
    <row r="31" spans="1:8" s="18" customFormat="1">
      <c r="A31" s="206">
        <v>5.7</v>
      </c>
      <c r="B31" s="262" t="s">
        <v>79</v>
      </c>
      <c r="C31" s="38">
        <v>0.03</v>
      </c>
      <c r="D31" s="38">
        <v>0.1</v>
      </c>
      <c r="E31" s="208">
        <v>0.13</v>
      </c>
      <c r="F31" s="38">
        <v>3488018.12</v>
      </c>
      <c r="G31" s="38">
        <v>1190450.6299999999</v>
      </c>
      <c r="H31" s="39">
        <v>4678468.75</v>
      </c>
    </row>
    <row r="32" spans="1:8" s="18" customFormat="1">
      <c r="A32" s="206">
        <v>6</v>
      </c>
      <c r="B32" s="210" t="s">
        <v>322</v>
      </c>
      <c r="C32" s="38">
        <v>0</v>
      </c>
      <c r="D32" s="38">
        <v>207051045.27990001</v>
      </c>
      <c r="E32" s="208">
        <v>207051045.27990001</v>
      </c>
      <c r="F32" s="38">
        <v>0</v>
      </c>
      <c r="G32" s="38">
        <v>420064513.83099997</v>
      </c>
      <c r="H32" s="39">
        <v>420064513.83099997</v>
      </c>
    </row>
    <row r="33" spans="1:8" s="18" customFormat="1">
      <c r="A33" s="206">
        <v>6.1</v>
      </c>
      <c r="B33" s="263" t="s">
        <v>312</v>
      </c>
      <c r="C33" s="38"/>
      <c r="D33" s="38">
        <v>104613800</v>
      </c>
      <c r="E33" s="208">
        <v>104613800</v>
      </c>
      <c r="F33" s="38"/>
      <c r="G33" s="38">
        <v>206861263.831</v>
      </c>
      <c r="H33" s="39">
        <v>206861263.831</v>
      </c>
    </row>
    <row r="34" spans="1:8" s="18" customFormat="1">
      <c r="A34" s="206">
        <v>6.2</v>
      </c>
      <c r="B34" s="263" t="s">
        <v>313</v>
      </c>
      <c r="C34" s="38"/>
      <c r="D34" s="38">
        <v>102437245.2799</v>
      </c>
      <c r="E34" s="208">
        <v>102437245.2799</v>
      </c>
      <c r="F34" s="38"/>
      <c r="G34" s="38">
        <v>213203250</v>
      </c>
      <c r="H34" s="39">
        <v>213203250</v>
      </c>
    </row>
    <row r="35" spans="1:8" s="18" customFormat="1">
      <c r="A35" s="206">
        <v>6.3</v>
      </c>
      <c r="B35" s="263" t="s">
        <v>309</v>
      </c>
      <c r="C35" s="38"/>
      <c r="D35" s="38"/>
      <c r="E35" s="208">
        <v>0</v>
      </c>
      <c r="F35" s="38"/>
      <c r="G35" s="38"/>
      <c r="H35" s="39">
        <v>0</v>
      </c>
    </row>
    <row r="36" spans="1:8" s="18" customFormat="1">
      <c r="A36" s="206">
        <v>6.4</v>
      </c>
      <c r="B36" s="263" t="s">
        <v>310</v>
      </c>
      <c r="C36" s="38"/>
      <c r="D36" s="38"/>
      <c r="E36" s="208">
        <v>0</v>
      </c>
      <c r="F36" s="38"/>
      <c r="G36" s="38"/>
      <c r="H36" s="39">
        <v>0</v>
      </c>
    </row>
    <row r="37" spans="1:8" s="18" customFormat="1">
      <c r="A37" s="206">
        <v>6.5</v>
      </c>
      <c r="B37" s="263" t="s">
        <v>311</v>
      </c>
      <c r="C37" s="38"/>
      <c r="D37" s="38"/>
      <c r="E37" s="208">
        <v>0</v>
      </c>
      <c r="F37" s="38"/>
      <c r="G37" s="38"/>
      <c r="H37" s="39">
        <v>0</v>
      </c>
    </row>
    <row r="38" spans="1:8" s="18" customFormat="1">
      <c r="A38" s="206">
        <v>6.6</v>
      </c>
      <c r="B38" s="263" t="s">
        <v>314</v>
      </c>
      <c r="C38" s="38"/>
      <c r="D38" s="38"/>
      <c r="E38" s="208">
        <v>0</v>
      </c>
      <c r="F38" s="38"/>
      <c r="G38" s="38"/>
      <c r="H38" s="39">
        <v>0</v>
      </c>
    </row>
    <row r="39" spans="1:8" s="18" customFormat="1">
      <c r="A39" s="206">
        <v>6.7</v>
      </c>
      <c r="B39" s="263" t="s">
        <v>315</v>
      </c>
      <c r="C39" s="38"/>
      <c r="D39" s="38"/>
      <c r="E39" s="208">
        <v>0</v>
      </c>
      <c r="F39" s="38"/>
      <c r="G39" s="38"/>
      <c r="H39" s="39">
        <v>0</v>
      </c>
    </row>
    <row r="40" spans="1:8" s="18" customFormat="1">
      <c r="A40" s="206">
        <v>7</v>
      </c>
      <c r="B40" s="210" t="s">
        <v>318</v>
      </c>
      <c r="C40" s="38"/>
      <c r="D40" s="38"/>
      <c r="E40" s="208">
        <v>0</v>
      </c>
      <c r="F40" s="38"/>
      <c r="G40" s="38"/>
      <c r="H40" s="39">
        <v>0</v>
      </c>
    </row>
    <row r="41" spans="1:8" s="18" customFormat="1">
      <c r="A41" s="206">
        <v>7.1</v>
      </c>
      <c r="B41" s="209" t="s">
        <v>319</v>
      </c>
      <c r="C41" s="38">
        <v>21674.629999999997</v>
      </c>
      <c r="D41" s="38">
        <v>4397153.6227000002</v>
      </c>
      <c r="E41" s="208">
        <v>4418828.2527000001</v>
      </c>
      <c r="F41" s="38">
        <v>44727.649999999994</v>
      </c>
      <c r="G41" s="38">
        <v>447405.59939999995</v>
      </c>
      <c r="H41" s="39">
        <v>492133.24939999997</v>
      </c>
    </row>
    <row r="42" spans="1:8" s="18" customFormat="1" ht="25.5">
      <c r="A42" s="206">
        <v>7.2</v>
      </c>
      <c r="B42" s="209" t="s">
        <v>320</v>
      </c>
      <c r="C42" s="38">
        <v>418358.27</v>
      </c>
      <c r="D42" s="38">
        <v>559067.81219999993</v>
      </c>
      <c r="E42" s="208">
        <v>977426.08219999995</v>
      </c>
      <c r="F42" s="38">
        <v>149869.37999999998</v>
      </c>
      <c r="G42" s="38">
        <v>245939.658</v>
      </c>
      <c r="H42" s="39">
        <v>395809.03799999994</v>
      </c>
    </row>
    <row r="43" spans="1:8" s="18" customFormat="1" ht="25.5">
      <c r="A43" s="206">
        <v>7.3</v>
      </c>
      <c r="B43" s="209" t="s">
        <v>323</v>
      </c>
      <c r="C43" s="38">
        <v>4612455.479999993</v>
      </c>
      <c r="D43" s="38">
        <v>27584759.481299989</v>
      </c>
      <c r="E43" s="208">
        <v>32197214.961299982</v>
      </c>
      <c r="F43" s="38">
        <v>5144840.6699999915</v>
      </c>
      <c r="G43" s="38">
        <v>32494495.632200014</v>
      </c>
      <c r="H43" s="39">
        <v>37639336.302200004</v>
      </c>
    </row>
    <row r="44" spans="1:8" s="18" customFormat="1" ht="25.5">
      <c r="A44" s="206">
        <v>7.4</v>
      </c>
      <c r="B44" s="209" t="s">
        <v>324</v>
      </c>
      <c r="C44" s="38">
        <v>2306815.8400000045</v>
      </c>
      <c r="D44" s="38">
        <v>9137173.361899998</v>
      </c>
      <c r="E44" s="208">
        <v>11443989.201900002</v>
      </c>
      <c r="F44" s="38">
        <v>1834941.6700000032</v>
      </c>
      <c r="G44" s="38">
        <v>11884638.876799999</v>
      </c>
      <c r="H44" s="39">
        <v>13719580.546800002</v>
      </c>
    </row>
    <row r="45" spans="1:8" s="18" customFormat="1">
      <c r="A45" s="206">
        <v>8</v>
      </c>
      <c r="B45" s="210" t="s">
        <v>301</v>
      </c>
      <c r="C45" s="38">
        <v>5507.4671099999996</v>
      </c>
      <c r="D45" s="38">
        <v>255462.46271999995</v>
      </c>
      <c r="E45" s="208">
        <v>260969.92982999995</v>
      </c>
      <c r="F45" s="38">
        <v>5243.7642560000004</v>
      </c>
      <c r="G45" s="38">
        <v>434677.88246999995</v>
      </c>
      <c r="H45" s="39">
        <v>439921.64672599995</v>
      </c>
    </row>
    <row r="46" spans="1:8" s="18" customFormat="1">
      <c r="A46" s="206">
        <v>8.1</v>
      </c>
      <c r="B46" s="261" t="s">
        <v>325</v>
      </c>
      <c r="C46" s="38"/>
      <c r="D46" s="38"/>
      <c r="E46" s="208">
        <v>0</v>
      </c>
      <c r="F46" s="38"/>
      <c r="G46" s="38"/>
      <c r="H46" s="39">
        <v>0</v>
      </c>
    </row>
    <row r="47" spans="1:8" s="18" customFormat="1">
      <c r="A47" s="206">
        <v>8.1999999999999993</v>
      </c>
      <c r="B47" s="261" t="s">
        <v>326</v>
      </c>
      <c r="C47" s="38">
        <v>5507.4671099999996</v>
      </c>
      <c r="D47" s="38">
        <v>255462.46271999995</v>
      </c>
      <c r="E47" s="208">
        <v>260969.92982999995</v>
      </c>
      <c r="F47" s="38">
        <v>5243.7642560000004</v>
      </c>
      <c r="G47" s="38">
        <v>434677.88246999995</v>
      </c>
      <c r="H47" s="39">
        <v>439921.64672599995</v>
      </c>
    </row>
    <row r="48" spans="1:8" s="18" customFormat="1">
      <c r="A48" s="206">
        <v>8.3000000000000007</v>
      </c>
      <c r="B48" s="261" t="s">
        <v>327</v>
      </c>
      <c r="C48" s="38"/>
      <c r="D48" s="38"/>
      <c r="E48" s="208">
        <v>0</v>
      </c>
      <c r="F48" s="38"/>
      <c r="G48" s="38"/>
      <c r="H48" s="39">
        <v>0</v>
      </c>
    </row>
    <row r="49" spans="1:8" s="18" customFormat="1">
      <c r="A49" s="206">
        <v>8.4</v>
      </c>
      <c r="B49" s="261" t="s">
        <v>328</v>
      </c>
      <c r="C49" s="38"/>
      <c r="D49" s="38"/>
      <c r="E49" s="208">
        <v>0</v>
      </c>
      <c r="F49" s="38"/>
      <c r="G49" s="38"/>
      <c r="H49" s="39">
        <v>0</v>
      </c>
    </row>
    <row r="50" spans="1:8" s="18" customFormat="1">
      <c r="A50" s="206">
        <v>8.5</v>
      </c>
      <c r="B50" s="261" t="s">
        <v>329</v>
      </c>
      <c r="C50" s="38"/>
      <c r="D50" s="38"/>
      <c r="E50" s="208">
        <v>0</v>
      </c>
      <c r="F50" s="38"/>
      <c r="G50" s="38"/>
      <c r="H50" s="39">
        <v>0</v>
      </c>
    </row>
    <row r="51" spans="1:8" s="18" customFormat="1">
      <c r="A51" s="206">
        <v>8.6</v>
      </c>
      <c r="B51" s="261" t="s">
        <v>330</v>
      </c>
      <c r="C51" s="38"/>
      <c r="D51" s="38"/>
      <c r="E51" s="208">
        <v>0</v>
      </c>
      <c r="F51" s="38"/>
      <c r="G51" s="38"/>
      <c r="H51" s="39">
        <v>0</v>
      </c>
    </row>
    <row r="52" spans="1:8" s="18" customFormat="1">
      <c r="A52" s="206">
        <v>8.6999999999999993</v>
      </c>
      <c r="B52" s="261" t="s">
        <v>331</v>
      </c>
      <c r="C52" s="38"/>
      <c r="D52" s="38"/>
      <c r="E52" s="208">
        <v>0</v>
      </c>
      <c r="F52" s="38"/>
      <c r="G52" s="38"/>
      <c r="H52" s="39">
        <v>0</v>
      </c>
    </row>
    <row r="53" spans="1:8" s="18" customFormat="1" ht="15" thickBot="1">
      <c r="A53" s="212">
        <v>9</v>
      </c>
      <c r="B53" s="213" t="s">
        <v>321</v>
      </c>
      <c r="C53" s="214"/>
      <c r="D53" s="214"/>
      <c r="E53" s="215">
        <v>0</v>
      </c>
      <c r="F53" s="214"/>
      <c r="G53" s="214"/>
      <c r="H53" s="5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B15" sqref="B15"/>
    </sheetView>
  </sheetViews>
  <sheetFormatPr defaultColWidth="9.140625" defaultRowHeight="12.75"/>
  <cols>
    <col min="1" max="1" width="9.5703125" style="4" bestFit="1" customWidth="1"/>
    <col min="2" max="2" width="93.5703125" style="4" customWidth="1"/>
    <col min="3" max="4" width="10.7109375" style="4" customWidth="1"/>
    <col min="5" max="7" width="10.85546875" style="52" bestFit="1" customWidth="1"/>
    <col min="8" max="11" width="9.7109375" style="52" customWidth="1"/>
    <col min="12" max="16384" width="9.140625" style="52"/>
  </cols>
  <sheetData>
    <row r="1" spans="1:8">
      <c r="A1" s="2" t="s">
        <v>30</v>
      </c>
      <c r="B1" s="3" t="str">
        <f>'Info '!C2</f>
        <v>JSC ProCredit Bank</v>
      </c>
      <c r="C1" s="3"/>
    </row>
    <row r="2" spans="1:8">
      <c r="A2" s="2" t="s">
        <v>31</v>
      </c>
      <c r="B2" s="443">
        <f>'4. Off-Balance'!B2</f>
        <v>44469</v>
      </c>
      <c r="C2" s="6"/>
      <c r="D2" s="7"/>
      <c r="E2" s="74"/>
      <c r="F2" s="74"/>
      <c r="G2" s="74"/>
      <c r="H2" s="74"/>
    </row>
    <row r="3" spans="1:8">
      <c r="A3" s="2"/>
      <c r="B3" s="3"/>
      <c r="C3" s="6"/>
      <c r="D3" s="7"/>
      <c r="E3" s="74"/>
      <c r="F3" s="74"/>
      <c r="G3" s="74"/>
      <c r="H3" s="74"/>
    </row>
    <row r="4" spans="1:8" ht="15" customHeight="1" thickBot="1">
      <c r="A4" s="7" t="s">
        <v>196</v>
      </c>
      <c r="B4" s="156" t="s">
        <v>295</v>
      </c>
      <c r="C4" s="75" t="s">
        <v>73</v>
      </c>
    </row>
    <row r="5" spans="1:8" ht="15" customHeight="1">
      <c r="A5" s="246" t="s">
        <v>6</v>
      </c>
      <c r="B5" s="247"/>
      <c r="C5" s="441" t="str">
        <f>INT((MONTH($B$2))/3)&amp;"Q"&amp;"-"&amp;YEAR($B$2)</f>
        <v>3Q-2021</v>
      </c>
      <c r="D5" s="441" t="str">
        <f>IF(INT(MONTH($B$2))=3, "4"&amp;"Q"&amp;"-"&amp;YEAR($B$2)-1, IF(INT(MONTH($B$2))=6, "1"&amp;"Q"&amp;"-"&amp;YEAR($B$2), IF(INT(MONTH($B$2))=9, "2"&amp;"Q"&amp;"-"&amp;YEAR($B$2),IF(INT(MONTH($B$2))=12, "3"&amp;"Q"&amp;"-"&amp;YEAR($B$2), 0))))</f>
        <v>2Q-2021</v>
      </c>
      <c r="E5" s="441" t="str">
        <f>IF(INT(MONTH($B$2))=3, "3"&amp;"Q"&amp;"-"&amp;YEAR($B$2)-1, IF(INT(MONTH($B$2))=6, "4"&amp;"Q"&amp;"-"&amp;YEAR($B$2)-1, IF(INT(MONTH($B$2))=9, "1"&amp;"Q"&amp;"-"&amp;YEAR($B$2),IF(INT(MONTH($B$2))=12, "2"&amp;"Q"&amp;"-"&amp;YEAR($B$2), 0))))</f>
        <v>1Q-2021</v>
      </c>
      <c r="F5" s="441" t="str">
        <f>IF(INT(MONTH($B$2))=3, "2"&amp;"Q"&amp;"-"&amp;YEAR($B$2)-1, IF(INT(MONTH($B$2))=6, "3"&amp;"Q"&amp;"-"&amp;YEAR($B$2)-1, IF(INT(MONTH($B$2))=9, "4"&amp;"Q"&amp;"-"&amp;YEAR($B$2)-1,IF(INT(MONTH($B$2))=12, "1"&amp;"Q"&amp;"-"&amp;YEAR($B$2), 0))))</f>
        <v>4Q-2020</v>
      </c>
      <c r="G5" s="442" t="str">
        <f>IF(INT(MONTH($B$2))=3, "1"&amp;"Q"&amp;"-"&amp;YEAR($B$2)-1, IF(INT(MONTH($B$2))=6, "2"&amp;"Q"&amp;"-"&amp;YEAR($B$2)-1, IF(INT(MONTH($B$2))=9, "3"&amp;"Q"&amp;"-"&amp;YEAR($B$2)-1,IF(INT(MONTH($B$2))=12, "4"&amp;"Q"&amp;"-"&amp;YEAR($B$2)-1, 0))))</f>
        <v>3Q-2020</v>
      </c>
    </row>
    <row r="6" spans="1:8" ht="15" customHeight="1">
      <c r="A6" s="76">
        <v>1</v>
      </c>
      <c r="B6" s="357" t="s">
        <v>299</v>
      </c>
      <c r="C6" s="431">
        <v>1369784060.2797654</v>
      </c>
      <c r="D6" s="434">
        <v>1366489508.3844802</v>
      </c>
      <c r="E6" s="359">
        <v>1447585891.65236</v>
      </c>
      <c r="F6" s="431">
        <v>1420766838.4584701</v>
      </c>
      <c r="G6" s="437">
        <v>1296208867.2418439</v>
      </c>
    </row>
    <row r="7" spans="1:8" ht="15" customHeight="1">
      <c r="A7" s="76">
        <v>1.1000000000000001</v>
      </c>
      <c r="B7" s="357" t="s">
        <v>479</v>
      </c>
      <c r="C7" s="432">
        <v>1292915831.1421752</v>
      </c>
      <c r="D7" s="435">
        <v>1286880866.65154</v>
      </c>
      <c r="E7" s="432">
        <v>1366153016.3249102</v>
      </c>
      <c r="F7" s="432">
        <v>1337899092.2630301</v>
      </c>
      <c r="G7" s="438">
        <v>1234356144.7987399</v>
      </c>
    </row>
    <row r="8" spans="1:8">
      <c r="A8" s="76" t="s">
        <v>14</v>
      </c>
      <c r="B8" s="357" t="s">
        <v>195</v>
      </c>
      <c r="C8" s="432"/>
      <c r="D8" s="435"/>
      <c r="E8" s="432"/>
      <c r="F8" s="432"/>
      <c r="G8" s="438"/>
    </row>
    <row r="9" spans="1:8" ht="15" customHeight="1">
      <c r="A9" s="76">
        <v>1.2</v>
      </c>
      <c r="B9" s="358" t="s">
        <v>194</v>
      </c>
      <c r="C9" s="432">
        <v>76449773.937590003</v>
      </c>
      <c r="D9" s="435">
        <v>79020173.647020012</v>
      </c>
      <c r="E9" s="432">
        <v>80944306.932170004</v>
      </c>
      <c r="F9" s="432">
        <v>82326926.327119991</v>
      </c>
      <c r="G9" s="438">
        <v>61025277.387779996</v>
      </c>
    </row>
    <row r="10" spans="1:8" ht="15" customHeight="1">
      <c r="A10" s="76">
        <v>1.3</v>
      </c>
      <c r="B10" s="357" t="s">
        <v>28</v>
      </c>
      <c r="C10" s="433">
        <v>418455.2</v>
      </c>
      <c r="D10" s="435">
        <v>588468.08591999998</v>
      </c>
      <c r="E10" s="433">
        <v>488568.39528000006</v>
      </c>
      <c r="F10" s="432">
        <v>540819.86832000013</v>
      </c>
      <c r="G10" s="439">
        <v>827445.05532400007</v>
      </c>
    </row>
    <row r="11" spans="1:8" ht="15" customHeight="1">
      <c r="A11" s="76">
        <v>2</v>
      </c>
      <c r="B11" s="357" t="s">
        <v>296</v>
      </c>
      <c r="C11" s="432">
        <v>23792543.560081769</v>
      </c>
      <c r="D11" s="435">
        <v>16433379.546698984</v>
      </c>
      <c r="E11" s="432">
        <v>21211289.95137924</v>
      </c>
      <c r="F11" s="432">
        <v>17348805.90764809</v>
      </c>
      <c r="G11" s="438">
        <v>25088595.928957112</v>
      </c>
    </row>
    <row r="12" spans="1:8" ht="15" customHeight="1">
      <c r="A12" s="76">
        <v>3</v>
      </c>
      <c r="B12" s="357" t="s">
        <v>297</v>
      </c>
      <c r="C12" s="433">
        <v>138947233.10443747</v>
      </c>
      <c r="D12" s="435">
        <v>138947233.10443747</v>
      </c>
      <c r="E12" s="433">
        <v>138947233.10443747</v>
      </c>
      <c r="F12" s="432">
        <v>138947233.10443747</v>
      </c>
      <c r="G12" s="439">
        <v>128903222.313375</v>
      </c>
    </row>
    <row r="13" spans="1:8" ht="15" customHeight="1" thickBot="1">
      <c r="A13" s="78">
        <v>4</v>
      </c>
      <c r="B13" s="79" t="s">
        <v>298</v>
      </c>
      <c r="C13" s="360">
        <v>1532523836.9442844</v>
      </c>
      <c r="D13" s="436">
        <v>1521870121.0356169</v>
      </c>
      <c r="E13" s="361">
        <v>1607744414.7081766</v>
      </c>
      <c r="F13" s="360">
        <v>1577062877.4705558</v>
      </c>
      <c r="G13" s="440">
        <v>1450200685.4841762</v>
      </c>
    </row>
    <row r="14" spans="1:8">
      <c r="B14" s="82"/>
    </row>
    <row r="15" spans="1:8">
      <c r="B15" s="83"/>
    </row>
    <row r="16" spans="1:8">
      <c r="B16" s="83"/>
    </row>
    <row r="17" spans="1:4" ht="11.25">
      <c r="A17" s="52"/>
      <c r="B17" s="52"/>
      <c r="C17" s="52"/>
      <c r="D17" s="52"/>
    </row>
    <row r="18" spans="1:4" ht="11.25">
      <c r="A18" s="52"/>
      <c r="B18" s="52"/>
      <c r="C18" s="52"/>
      <c r="D18" s="52"/>
    </row>
    <row r="19" spans="1:4" ht="11.25">
      <c r="A19" s="52"/>
      <c r="B19" s="52"/>
      <c r="C19" s="52"/>
      <c r="D19" s="52"/>
    </row>
    <row r="20" spans="1:4" ht="11.25">
      <c r="A20" s="52"/>
      <c r="B20" s="52"/>
      <c r="C20" s="52"/>
      <c r="D20" s="52"/>
    </row>
    <row r="21" spans="1:4" ht="11.25">
      <c r="A21" s="52"/>
      <c r="B21" s="52"/>
      <c r="C21" s="52"/>
      <c r="D21" s="52"/>
    </row>
    <row r="22" spans="1:4" ht="11.25">
      <c r="A22" s="52"/>
      <c r="B22" s="52"/>
      <c r="C22" s="52"/>
      <c r="D22" s="52"/>
    </row>
    <row r="23" spans="1:4" ht="11.25">
      <c r="A23" s="52"/>
      <c r="B23" s="52"/>
      <c r="C23" s="52"/>
      <c r="D23" s="52"/>
    </row>
    <row r="24" spans="1:4" ht="11.25">
      <c r="A24" s="52"/>
      <c r="B24" s="52"/>
      <c r="C24" s="52"/>
      <c r="D24" s="52"/>
    </row>
    <row r="25" spans="1:4" ht="11.25">
      <c r="A25" s="52"/>
      <c r="B25" s="52"/>
      <c r="C25" s="52"/>
      <c r="D25" s="52"/>
    </row>
    <row r="26" spans="1:4" ht="11.25">
      <c r="A26" s="52"/>
      <c r="B26" s="52"/>
      <c r="C26" s="52"/>
      <c r="D26" s="52"/>
    </row>
    <row r="27" spans="1:4" ht="11.25">
      <c r="A27" s="52"/>
      <c r="B27" s="52"/>
      <c r="C27" s="52"/>
      <c r="D27" s="52"/>
    </row>
    <row r="28" spans="1:4" ht="11.25">
      <c r="A28" s="52"/>
      <c r="B28" s="52"/>
      <c r="C28" s="52"/>
      <c r="D28" s="52"/>
    </row>
    <row r="29" spans="1:4" ht="11.25">
      <c r="A29" s="52"/>
      <c r="B29" s="52"/>
      <c r="C29" s="52"/>
      <c r="D29" s="5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L11" sqref="L11"/>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3">
      <c r="A1" s="2" t="s">
        <v>30</v>
      </c>
      <c r="B1" s="3" t="str">
        <f>'Info '!C2</f>
        <v>JSC ProCredit Bank</v>
      </c>
    </row>
    <row r="2" spans="1:3">
      <c r="A2" s="2" t="s">
        <v>31</v>
      </c>
      <c r="B2" s="443">
        <f>'4. Off-Balance'!B2</f>
        <v>44469</v>
      </c>
    </row>
    <row r="4" spans="1:3" ht="27.95" customHeight="1" thickBot="1">
      <c r="A4" s="84" t="s">
        <v>80</v>
      </c>
      <c r="B4" s="85" t="s">
        <v>265</v>
      </c>
      <c r="C4" s="86"/>
    </row>
    <row r="5" spans="1:3">
      <c r="A5" s="87"/>
      <c r="B5" s="425" t="s">
        <v>81</v>
      </c>
      <c r="C5" s="426" t="s">
        <v>492</v>
      </c>
    </row>
    <row r="6" spans="1:3">
      <c r="A6" s="88">
        <v>1</v>
      </c>
      <c r="B6" s="89" t="s">
        <v>734</v>
      </c>
      <c r="C6" s="90" t="s">
        <v>738</v>
      </c>
    </row>
    <row r="7" spans="1:3">
      <c r="A7" s="88">
        <v>2</v>
      </c>
      <c r="B7" s="89" t="s">
        <v>739</v>
      </c>
      <c r="C7" s="90" t="s">
        <v>740</v>
      </c>
    </row>
    <row r="8" spans="1:3">
      <c r="A8" s="88">
        <v>3</v>
      </c>
      <c r="B8" s="89" t="s">
        <v>741</v>
      </c>
      <c r="C8" s="90" t="s">
        <v>742</v>
      </c>
    </row>
    <row r="9" spans="1:3">
      <c r="A9" s="88">
        <v>4</v>
      </c>
      <c r="B9" s="89" t="s">
        <v>743</v>
      </c>
      <c r="C9" s="90" t="s">
        <v>742</v>
      </c>
    </row>
    <row r="10" spans="1:3">
      <c r="A10" s="88">
        <v>5</v>
      </c>
      <c r="B10" s="89" t="s">
        <v>744</v>
      </c>
      <c r="C10" s="90" t="s">
        <v>740</v>
      </c>
    </row>
    <row r="11" spans="1:3">
      <c r="A11" s="88"/>
      <c r="B11" s="89"/>
      <c r="C11" s="90"/>
    </row>
    <row r="12" spans="1:3">
      <c r="A12" s="88"/>
      <c r="B12" s="427"/>
      <c r="C12" s="428"/>
    </row>
    <row r="13" spans="1:3">
      <c r="A13" s="88"/>
      <c r="B13" s="429" t="s">
        <v>82</v>
      </c>
      <c r="C13" s="430" t="s">
        <v>493</v>
      </c>
    </row>
    <row r="14" spans="1:3">
      <c r="A14" s="88">
        <v>1</v>
      </c>
      <c r="B14" s="89" t="s">
        <v>735</v>
      </c>
      <c r="C14" s="91" t="s">
        <v>745</v>
      </c>
    </row>
    <row r="15" spans="1:3">
      <c r="A15" s="88">
        <v>2</v>
      </c>
      <c r="B15" s="89" t="s">
        <v>746</v>
      </c>
      <c r="C15" s="91" t="s">
        <v>747</v>
      </c>
    </row>
    <row r="16" spans="1:3">
      <c r="A16" s="88">
        <v>3</v>
      </c>
      <c r="B16" s="89" t="s">
        <v>748</v>
      </c>
      <c r="C16" s="91" t="s">
        <v>749</v>
      </c>
    </row>
    <row r="17" spans="1:3">
      <c r="A17" s="88"/>
      <c r="B17" s="89"/>
      <c r="C17" s="91"/>
    </row>
    <row r="18" spans="1:3">
      <c r="A18" s="88"/>
      <c r="B18" s="89"/>
      <c r="C18" s="91"/>
    </row>
    <row r="19" spans="1:3" ht="30" customHeight="1">
      <c r="A19" s="88"/>
      <c r="B19" s="689" t="s">
        <v>83</v>
      </c>
      <c r="C19" s="690"/>
    </row>
    <row r="20" spans="1:3">
      <c r="A20" s="88">
        <v>1</v>
      </c>
      <c r="B20" s="89" t="s">
        <v>750</v>
      </c>
      <c r="C20" s="595">
        <v>1</v>
      </c>
    </row>
    <row r="21" spans="1:3" ht="15.75" customHeight="1">
      <c r="A21" s="88"/>
      <c r="B21" s="89"/>
      <c r="C21" s="90"/>
    </row>
    <row r="22" spans="1:3" ht="29.25" customHeight="1">
      <c r="A22" s="88"/>
      <c r="B22" s="689" t="s">
        <v>84</v>
      </c>
      <c r="C22" s="690"/>
    </row>
    <row r="23" spans="1:3">
      <c r="A23" s="88">
        <v>1</v>
      </c>
      <c r="B23" s="89" t="s">
        <v>751</v>
      </c>
      <c r="C23" s="598">
        <v>0.17</v>
      </c>
    </row>
    <row r="24" spans="1:3">
      <c r="A24" s="596">
        <v>2</v>
      </c>
      <c r="B24" s="597" t="s">
        <v>752</v>
      </c>
      <c r="C24" s="599">
        <v>0.13200000000000001</v>
      </c>
    </row>
    <row r="25" spans="1:3">
      <c r="A25" s="596">
        <v>3</v>
      </c>
      <c r="B25" s="597" t="s">
        <v>753</v>
      </c>
      <c r="C25" s="599">
        <v>0.125</v>
      </c>
    </row>
    <row r="26" spans="1:3">
      <c r="A26" s="596">
        <v>4</v>
      </c>
      <c r="B26" s="597" t="s">
        <v>754</v>
      </c>
      <c r="C26" s="599">
        <v>0.1</v>
      </c>
    </row>
    <row r="27" spans="1:3" ht="15" thickBot="1">
      <c r="A27" s="92">
        <v>5</v>
      </c>
      <c r="B27" s="93" t="s">
        <v>755</v>
      </c>
      <c r="C27" s="600">
        <v>8.5999999999999993E-2</v>
      </c>
    </row>
  </sheetData>
  <mergeCells count="2">
    <mergeCell ref="B22:C22"/>
    <mergeCell ref="B19:C19"/>
  </mergeCells>
  <dataValidations disablePrompts="1"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295" t="s">
        <v>30</v>
      </c>
      <c r="B1" s="3" t="str">
        <f>'Info '!C2</f>
        <v>JSC ProCredit Bank</v>
      </c>
      <c r="C1" s="107"/>
      <c r="D1" s="107"/>
      <c r="E1" s="107"/>
      <c r="F1" s="18"/>
    </row>
    <row r="2" spans="1:7" s="94" customFormat="1" ht="15.75" customHeight="1">
      <c r="A2" s="295" t="s">
        <v>31</v>
      </c>
      <c r="B2" s="443">
        <f>'4. Off-Balance'!B2</f>
        <v>44469</v>
      </c>
    </row>
    <row r="3" spans="1:7" s="94" customFormat="1" ht="15.75" customHeight="1">
      <c r="A3" s="295"/>
    </row>
    <row r="4" spans="1:7" s="94" customFormat="1" ht="15.75" customHeight="1" thickBot="1">
      <c r="A4" s="296" t="s">
        <v>200</v>
      </c>
      <c r="B4" s="695" t="s">
        <v>345</v>
      </c>
      <c r="C4" s="696"/>
      <c r="D4" s="696"/>
      <c r="E4" s="696"/>
    </row>
    <row r="5" spans="1:7" s="98" customFormat="1" ht="17.45" customHeight="1">
      <c r="A5" s="226"/>
      <c r="B5" s="227"/>
      <c r="C5" s="96" t="s">
        <v>0</v>
      </c>
      <c r="D5" s="96" t="s">
        <v>1</v>
      </c>
      <c r="E5" s="97" t="s">
        <v>2</v>
      </c>
    </row>
    <row r="6" spans="1:7" s="18" customFormat="1" ht="14.45" customHeight="1">
      <c r="A6" s="297"/>
      <c r="B6" s="691" t="s">
        <v>352</v>
      </c>
      <c r="C6" s="691" t="s">
        <v>91</v>
      </c>
      <c r="D6" s="693" t="s">
        <v>199</v>
      </c>
      <c r="E6" s="694"/>
      <c r="G6" s="5"/>
    </row>
    <row r="7" spans="1:7" s="18" customFormat="1" ht="99.6" customHeight="1">
      <c r="A7" s="297"/>
      <c r="B7" s="692"/>
      <c r="C7" s="691"/>
      <c r="D7" s="334" t="s">
        <v>198</v>
      </c>
      <c r="E7" s="335" t="s">
        <v>353</v>
      </c>
      <c r="G7" s="5"/>
    </row>
    <row r="8" spans="1:7">
      <c r="A8" s="298">
        <v>1</v>
      </c>
      <c r="B8" s="336" t="s">
        <v>35</v>
      </c>
      <c r="C8" s="337">
        <v>46395488.299999997</v>
      </c>
      <c r="D8" s="337"/>
      <c r="E8" s="338">
        <v>46395488.299999997</v>
      </c>
      <c r="F8" s="18"/>
    </row>
    <row r="9" spans="1:7">
      <c r="A9" s="298">
        <v>2</v>
      </c>
      <c r="B9" s="336" t="s">
        <v>36</v>
      </c>
      <c r="C9" s="337">
        <v>237456409.32999998</v>
      </c>
      <c r="D9" s="337"/>
      <c r="E9" s="338">
        <v>237456409.32999998</v>
      </c>
      <c r="F9" s="18"/>
    </row>
    <row r="10" spans="1:7">
      <c r="A10" s="298">
        <v>3</v>
      </c>
      <c r="B10" s="336" t="s">
        <v>37</v>
      </c>
      <c r="C10" s="337">
        <v>125662567.48999999</v>
      </c>
      <c r="D10" s="337"/>
      <c r="E10" s="338">
        <v>125662567.48999999</v>
      </c>
      <c r="F10" s="18"/>
    </row>
    <row r="11" spans="1:7">
      <c r="A11" s="298">
        <v>4</v>
      </c>
      <c r="B11" s="336" t="s">
        <v>38</v>
      </c>
      <c r="C11" s="337">
        <v>0</v>
      </c>
      <c r="D11" s="337"/>
      <c r="E11" s="338"/>
      <c r="F11" s="18"/>
    </row>
    <row r="12" spans="1:7">
      <c r="A12" s="298">
        <v>5</v>
      </c>
      <c r="B12" s="336" t="s">
        <v>39</v>
      </c>
      <c r="C12" s="337">
        <v>37872870.439999998</v>
      </c>
      <c r="D12" s="337"/>
      <c r="E12" s="338">
        <v>37872870.439999998</v>
      </c>
      <c r="F12" s="18"/>
    </row>
    <row r="13" spans="1:7">
      <c r="A13" s="298">
        <v>6.1</v>
      </c>
      <c r="B13" s="339" t="s">
        <v>40</v>
      </c>
      <c r="C13" s="340">
        <v>1366338827.1700001</v>
      </c>
      <c r="D13" s="337"/>
      <c r="E13" s="338">
        <v>1366338827.1700001</v>
      </c>
      <c r="F13" s="18"/>
    </row>
    <row r="14" spans="1:7">
      <c r="A14" s="298">
        <v>6.2</v>
      </c>
      <c r="B14" s="341" t="s">
        <v>41</v>
      </c>
      <c r="C14" s="340">
        <v>-46959371.290000007</v>
      </c>
      <c r="D14" s="337"/>
      <c r="E14" s="338">
        <v>-46959371.290000007</v>
      </c>
      <c r="F14" s="18"/>
    </row>
    <row r="15" spans="1:7">
      <c r="A15" s="298">
        <v>6</v>
      </c>
      <c r="B15" s="336" t="s">
        <v>42</v>
      </c>
      <c r="C15" s="337">
        <v>1319379455.8800001</v>
      </c>
      <c r="D15" s="337"/>
      <c r="E15" s="338">
        <v>1319379455.8800001</v>
      </c>
      <c r="F15" s="18"/>
    </row>
    <row r="16" spans="1:7">
      <c r="A16" s="298">
        <v>7</v>
      </c>
      <c r="B16" s="336" t="s">
        <v>43</v>
      </c>
      <c r="C16" s="337">
        <v>6652077.6300000008</v>
      </c>
      <c r="D16" s="337"/>
      <c r="E16" s="338">
        <v>6652077.6300000008</v>
      </c>
      <c r="F16" s="18"/>
    </row>
    <row r="17" spans="1:7">
      <c r="A17" s="298">
        <v>8</v>
      </c>
      <c r="B17" s="336" t="s">
        <v>197</v>
      </c>
      <c r="C17" s="337">
        <v>101384.04</v>
      </c>
      <c r="D17" s="337"/>
      <c r="E17" s="338">
        <v>101384.04</v>
      </c>
      <c r="F17" s="299"/>
      <c r="G17" s="101"/>
    </row>
    <row r="18" spans="1:7">
      <c r="A18" s="298">
        <v>9</v>
      </c>
      <c r="B18" s="336" t="s">
        <v>44</v>
      </c>
      <c r="C18" s="337">
        <v>6358647.0299999993</v>
      </c>
      <c r="D18" s="337">
        <v>6194572.1799999997</v>
      </c>
      <c r="E18" s="338">
        <v>164074.84999999963</v>
      </c>
      <c r="F18" s="18"/>
      <c r="G18" s="101"/>
    </row>
    <row r="19" spans="1:7">
      <c r="A19" s="298">
        <v>10</v>
      </c>
      <c r="B19" s="336" t="s">
        <v>45</v>
      </c>
      <c r="C19" s="337">
        <v>52020756.600000001</v>
      </c>
      <c r="D19" s="337">
        <v>1324252.9000000004</v>
      </c>
      <c r="E19" s="338">
        <v>50696503.700000003</v>
      </c>
      <c r="F19" s="18"/>
      <c r="G19" s="101"/>
    </row>
    <row r="20" spans="1:7">
      <c r="A20" s="298">
        <v>11</v>
      </c>
      <c r="B20" s="336" t="s">
        <v>46</v>
      </c>
      <c r="C20" s="337">
        <v>36741187.331500001</v>
      </c>
      <c r="D20" s="337"/>
      <c r="E20" s="338">
        <v>36741187.331500001</v>
      </c>
      <c r="F20" s="18"/>
    </row>
    <row r="21" spans="1:7" ht="26.25" thickBot="1">
      <c r="A21" s="177"/>
      <c r="B21" s="300" t="s">
        <v>355</v>
      </c>
      <c r="C21" s="228">
        <v>1868640844.0715001</v>
      </c>
      <c r="D21" s="228">
        <v>7518825.0800000001</v>
      </c>
      <c r="E21" s="342">
        <v>1861122018.9915001</v>
      </c>
    </row>
    <row r="22" spans="1:7">
      <c r="A22" s="5"/>
      <c r="B22" s="5"/>
      <c r="C22" s="5"/>
      <c r="D22" s="5"/>
      <c r="E22" s="5"/>
    </row>
    <row r="23" spans="1:7">
      <c r="A23" s="5"/>
      <c r="B23" s="5"/>
      <c r="C23" s="5"/>
      <c r="D23" s="5"/>
      <c r="E23" s="5"/>
    </row>
    <row r="25" spans="1:7" s="4" customFormat="1">
      <c r="B25" s="102"/>
      <c r="F25" s="5"/>
      <c r="G25" s="5"/>
    </row>
    <row r="26" spans="1:7" s="4" customFormat="1">
      <c r="B26" s="102"/>
      <c r="F26" s="5"/>
      <c r="G26" s="5"/>
    </row>
    <row r="27" spans="1:7" s="4" customFormat="1">
      <c r="B27" s="102"/>
      <c r="F27" s="5"/>
      <c r="G27" s="5"/>
    </row>
    <row r="28" spans="1:7" s="4" customFormat="1">
      <c r="B28" s="102"/>
      <c r="F28" s="5"/>
      <c r="G28" s="5"/>
    </row>
    <row r="29" spans="1:7" s="4" customFormat="1">
      <c r="B29" s="102"/>
      <c r="F29" s="5"/>
      <c r="G29" s="5"/>
    </row>
    <row r="30" spans="1:7" s="4" customFormat="1">
      <c r="B30" s="102"/>
      <c r="F30" s="5"/>
      <c r="G30" s="5"/>
    </row>
    <row r="31" spans="1:7" s="4" customFormat="1">
      <c r="B31" s="102"/>
      <c r="F31" s="5"/>
      <c r="G31" s="5"/>
    </row>
    <row r="32" spans="1:7" s="4" customFormat="1">
      <c r="B32" s="102"/>
      <c r="F32" s="5"/>
      <c r="G32" s="5"/>
    </row>
    <row r="33" spans="2:7" s="4" customFormat="1">
      <c r="B33" s="102"/>
      <c r="F33" s="5"/>
      <c r="G33" s="5"/>
    </row>
    <row r="34" spans="2:7" s="4" customFormat="1">
      <c r="B34" s="102"/>
      <c r="F34" s="5"/>
      <c r="G34" s="5"/>
    </row>
    <row r="35" spans="2:7" s="4" customFormat="1">
      <c r="B35" s="102"/>
      <c r="F35" s="5"/>
      <c r="G35" s="5"/>
    </row>
    <row r="36" spans="2:7" s="4" customFormat="1">
      <c r="B36" s="102"/>
      <c r="F36" s="5"/>
      <c r="G36" s="5"/>
    </row>
    <row r="37" spans="2:7" s="4" customFormat="1">
      <c r="B37" s="102"/>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94" customFormat="1" ht="15.75" customHeight="1">
      <c r="A2" s="2" t="s">
        <v>31</v>
      </c>
      <c r="B2" s="443">
        <f>'4. Off-Balance'!B2</f>
        <v>44469</v>
      </c>
      <c r="C2" s="4"/>
      <c r="D2" s="4"/>
      <c r="E2" s="4"/>
      <c r="F2" s="4"/>
    </row>
    <row r="3" spans="1:6" s="94" customFormat="1" ht="15.75" customHeight="1">
      <c r="C3" s="4"/>
      <c r="D3" s="4"/>
      <c r="E3" s="4"/>
      <c r="F3" s="4"/>
    </row>
    <row r="4" spans="1:6" s="94" customFormat="1" ht="13.5" thickBot="1">
      <c r="A4" s="94" t="s">
        <v>85</v>
      </c>
      <c r="B4" s="301" t="s">
        <v>332</v>
      </c>
      <c r="C4" s="95" t="s">
        <v>73</v>
      </c>
      <c r="D4" s="4"/>
      <c r="E4" s="4"/>
      <c r="F4" s="4"/>
    </row>
    <row r="5" spans="1:6">
      <c r="A5" s="233">
        <v>1</v>
      </c>
      <c r="B5" s="302" t="s">
        <v>354</v>
      </c>
      <c r="C5" s="234">
        <f>'7. LI1 '!E21</f>
        <v>1861122018.9915001</v>
      </c>
    </row>
    <row r="6" spans="1:6" s="235" customFormat="1">
      <c r="A6" s="103">
        <v>2.1</v>
      </c>
      <c r="B6" s="230" t="s">
        <v>333</v>
      </c>
      <c r="C6" s="165">
        <v>162526718.48079997</v>
      </c>
    </row>
    <row r="7" spans="1:6" s="82" customFormat="1" outlineLevel="1">
      <c r="A7" s="76">
        <v>2.2000000000000002</v>
      </c>
      <c r="B7" s="77" t="s">
        <v>334</v>
      </c>
      <c r="C7" s="236">
        <v>104613800</v>
      </c>
    </row>
    <row r="8" spans="1:6" s="82" customFormat="1" ht="25.5">
      <c r="A8" s="76">
        <v>3</v>
      </c>
      <c r="B8" s="231" t="s">
        <v>335</v>
      </c>
      <c r="C8" s="237">
        <f>SUM(C5:C7)</f>
        <v>2128262537.4723001</v>
      </c>
    </row>
    <row r="9" spans="1:6" s="235" customFormat="1">
      <c r="A9" s="103">
        <v>4</v>
      </c>
      <c r="B9" s="105" t="s">
        <v>87</v>
      </c>
      <c r="C9" s="165">
        <v>22148494.052200004</v>
      </c>
    </row>
    <row r="10" spans="1:6" s="82" customFormat="1" outlineLevel="1">
      <c r="A10" s="76">
        <v>5.0999999999999996</v>
      </c>
      <c r="B10" s="77" t="s">
        <v>336</v>
      </c>
      <c r="C10" s="236">
        <v>-85783055.20870997</v>
      </c>
    </row>
    <row r="11" spans="1:6" s="82" customFormat="1" outlineLevel="1">
      <c r="A11" s="76">
        <v>5.2</v>
      </c>
      <c r="B11" s="77" t="s">
        <v>337</v>
      </c>
      <c r="C11" s="236">
        <v>-102521524</v>
      </c>
    </row>
    <row r="12" spans="1:6" s="82" customFormat="1">
      <c r="A12" s="76">
        <v>6</v>
      </c>
      <c r="B12" s="229" t="s">
        <v>480</v>
      </c>
      <c r="C12" s="236">
        <v>0</v>
      </c>
    </row>
    <row r="13" spans="1:6" s="82" customFormat="1" ht="13.5" thickBot="1">
      <c r="A13" s="78">
        <v>7</v>
      </c>
      <c r="B13" s="232" t="s">
        <v>283</v>
      </c>
      <c r="C13" s="238">
        <f>SUM(C8:C12)</f>
        <v>1962106452.3157899</v>
      </c>
    </row>
    <row r="15" spans="1:6" ht="25.5">
      <c r="A15" s="253"/>
      <c r="B15" s="83" t="s">
        <v>481</v>
      </c>
    </row>
    <row r="16" spans="1:6">
      <c r="A16" s="253"/>
      <c r="B16" s="253"/>
    </row>
    <row r="17" spans="1:5" ht="15">
      <c r="A17" s="248"/>
      <c r="B17" s="249"/>
      <c r="C17" s="253"/>
      <c r="D17" s="253"/>
      <c r="E17" s="253"/>
    </row>
    <row r="18" spans="1:5" ht="15">
      <c r="A18" s="254"/>
      <c r="B18" s="255"/>
      <c r="C18" s="253"/>
      <c r="D18" s="253"/>
      <c r="E18" s="253"/>
    </row>
    <row r="19" spans="1:5">
      <c r="A19" s="256"/>
      <c r="B19" s="250"/>
      <c r="C19" s="253"/>
      <c r="D19" s="253"/>
      <c r="E19" s="253"/>
    </row>
    <row r="20" spans="1:5">
      <c r="A20" s="257"/>
      <c r="B20" s="251"/>
      <c r="C20" s="253"/>
      <c r="D20" s="253"/>
      <c r="E20" s="253"/>
    </row>
    <row r="21" spans="1:5">
      <c r="A21" s="257"/>
      <c r="B21" s="255"/>
      <c r="C21" s="253"/>
      <c r="D21" s="253"/>
      <c r="E21" s="253"/>
    </row>
    <row r="22" spans="1:5">
      <c r="A22" s="256"/>
      <c r="B22" s="252"/>
      <c r="C22" s="253"/>
      <c r="D22" s="253"/>
      <c r="E22" s="253"/>
    </row>
    <row r="23" spans="1:5">
      <c r="A23" s="257"/>
      <c r="B23" s="251"/>
      <c r="C23" s="253"/>
      <c r="D23" s="253"/>
      <c r="E23" s="253"/>
    </row>
    <row r="24" spans="1:5">
      <c r="A24" s="257"/>
      <c r="B24" s="251"/>
      <c r="C24" s="253"/>
      <c r="D24" s="253"/>
      <c r="E24" s="253"/>
    </row>
    <row r="25" spans="1:5">
      <c r="A25" s="257"/>
      <c r="B25" s="258"/>
      <c r="C25" s="253"/>
      <c r="D25" s="253"/>
      <c r="E25" s="253"/>
    </row>
    <row r="26" spans="1:5">
      <c r="A26" s="257"/>
      <c r="B26" s="255"/>
      <c r="C26" s="253"/>
      <c r="D26" s="253"/>
      <c r="E26" s="253"/>
    </row>
    <row r="27" spans="1:5">
      <c r="A27" s="253"/>
      <c r="B27" s="259"/>
      <c r="C27" s="253"/>
      <c r="D27" s="253"/>
      <c r="E27" s="253"/>
    </row>
    <row r="28" spans="1:5">
      <c r="A28" s="253"/>
      <c r="B28" s="259"/>
      <c r="C28" s="253"/>
      <c r="D28" s="253"/>
      <c r="E28" s="253"/>
    </row>
    <row r="29" spans="1:5">
      <c r="A29" s="253"/>
      <c r="B29" s="259"/>
      <c r="C29" s="253"/>
      <c r="D29" s="253"/>
      <c r="E29" s="253"/>
    </row>
    <row r="30" spans="1:5">
      <c r="A30" s="253"/>
      <c r="B30" s="259"/>
      <c r="C30" s="253"/>
      <c r="D30" s="253"/>
      <c r="E30" s="253"/>
    </row>
    <row r="31" spans="1:5">
      <c r="A31" s="253"/>
      <c r="B31" s="259"/>
      <c r="C31" s="253"/>
      <c r="D31" s="253"/>
      <c r="E31" s="253"/>
    </row>
    <row r="32" spans="1:5">
      <c r="A32" s="253"/>
      <c r="B32" s="259"/>
      <c r="C32" s="253"/>
      <c r="D32" s="253"/>
      <c r="E32" s="253"/>
    </row>
    <row r="33" spans="1:5">
      <c r="A33" s="253"/>
      <c r="B33" s="259"/>
      <c r="C33" s="253"/>
      <c r="D33" s="253"/>
      <c r="E33" s="25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T9Sl4c2HngV0cAp9djGRjcF1D++UbHdiMXnG5jnNQss=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QTZ7QGhdX6SIrN2e3CjSoB8h5AEiu5XJqbKEdCcRqpE=</DigestValue>
    </Reference>
  </SignedInfo>
  <SignatureValue>BbbqszufnGglRSwjICMiszjTau1JMLYDhvCVV83SIGOEqV8LaCMF74QoIkt5318cfvWVCVSxmcNe
VJ8zPS16RJaXZdItLzd9O4FTds+NiEgvK7e76hUuzwfImI90jXOyooWvYqeVwzOht32U8dFmIy0u
P2RzSljTMVHVpmVXn3dt943GqI/VFvpXET+8j+bEsc7Rs2KezuNpv+GkMrU/GAfjWkKCyarswvXz
z5SdFexJ1w25EjkMCg/WgZxiyKm6ebHcFqrUwFGjQjQ+vRTd66l/HS/ixlJcekltKaGvHqNrn4Zl
EI+eiJw9hpwP9Px1fxol/LeG+9OiRN7gwSUd8Q==</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tfDvnVg4vkpSUL3++zx/lMp8bO0WQxCNvVUM1ZGgS40=</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XiVP0j7+SUadE9tCj8fHCc9QE64KIg+4jTGwl2MUYv4=</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ykyInrlWGH6pVaL6ciJz0DNVh/+bvrXa/90NkDCIeEk=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nFGUEqIruzRxUOayLRK9r+AN3Sxxyjtp4LtFxYjDrZQ=</DigestValue>
      </Reference>
      <Reference URI="/xl/styles.xml?ContentType=application/vnd.openxmlformats-officedocument.spreadsheetml.styles+xml">
        <DigestMethod Algorithm="http://www.w3.org/2001/04/xmlenc#sha256"/>
        <DigestValue>PmEyClNf9Qi1M6q/KdYQimcZI7KPiluuBzLiLqOjSbI=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AVCqdHWvA46+/w21UFCEV/Kywf5v9DE1oUWX1x63Hzs=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/NqDQaIWdx7BdpSS+Eh0K1oaiZjIdppAuAzJm0mIzos=</DigestValue>
      </Reference>
      <Reference URI="/xl/worksheets/sheet10.xml?ContentType=application/vnd.openxmlformats-officedocument.spreadsheetml.worksheet+xml">
        <DigestMethod Algorithm="http://www.w3.org/2001/04/xmlenc#sha256"/>
        <DigestValue>dRYPcBLFo17+zF4hVBtdSD3Tt3itKu6025Gk8rR6R0Q=</DigestValue>
      </Reference>
      <Reference URI="/xl/worksheets/sheet11.xml?ContentType=application/vnd.openxmlformats-officedocument.spreadsheetml.worksheet+xml">
        <DigestMethod Algorithm="http://www.w3.org/2001/04/xmlenc#sha256"/>
        <DigestValue>uPV3H1I3tWrFURevnk7T6aB/jGFn/lphpt+BLMDaqqg=</DigestValue>
      </Reference>
      <Reference URI="/xl/worksheets/sheet12.xml?ContentType=application/vnd.openxmlformats-officedocument.spreadsheetml.worksheet+xml">
        <DigestMethod Algorithm="http://www.w3.org/2001/04/xmlenc#sha256"/>
        <DigestValue>/bsKp1O4YLJd8Pn/cMZM7p3l1IIh+bEN0BtHh3vrlw8=</DigestValue>
      </Reference>
      <Reference URI="/xl/worksheets/sheet13.xml?ContentType=application/vnd.openxmlformats-officedocument.spreadsheetml.worksheet+xml">
        <DigestMethod Algorithm="http://www.w3.org/2001/04/xmlenc#sha256"/>
        <DigestValue>u2AM3F1Y/oWdb8Iotu70wqU17ZUMBhstwvKYRpTT1+I=</DigestValue>
      </Reference>
      <Reference URI="/xl/worksheets/sheet14.xml?ContentType=application/vnd.openxmlformats-officedocument.spreadsheetml.worksheet+xml">
        <DigestMethod Algorithm="http://www.w3.org/2001/04/xmlenc#sha256"/>
        <DigestValue>yji8E7j/uBlbYK/SEjV7ZCSFikeFWuLuQ9u18tMQXXU=</DigestValue>
      </Reference>
      <Reference URI="/xl/worksheets/sheet15.xml?ContentType=application/vnd.openxmlformats-officedocument.spreadsheetml.worksheet+xml">
        <DigestMethod Algorithm="http://www.w3.org/2001/04/xmlenc#sha256"/>
        <DigestValue>VQHlHtluG6nkA0ybeumqnzsO5PfpkS6CdsfgQSot3M8=</DigestValue>
      </Reference>
      <Reference URI="/xl/worksheets/sheet16.xml?ContentType=application/vnd.openxmlformats-officedocument.spreadsheetml.worksheet+xml">
        <DigestMethod Algorithm="http://www.w3.org/2001/04/xmlenc#sha256"/>
        <DigestValue>tQ5zolUmmx+9AHJYmWY2KjCgKCLiYDEHMMOh/1HMRwQ=</DigestValue>
      </Reference>
      <Reference URI="/xl/worksheets/sheet17.xml?ContentType=application/vnd.openxmlformats-officedocument.spreadsheetml.worksheet+xml">
        <DigestMethod Algorithm="http://www.w3.org/2001/04/xmlenc#sha256"/>
        <DigestValue>1y22zNM+66euxwP6QsqAvJvi6JzUmqKP3dT7Z+hQeas=</DigestValue>
      </Reference>
      <Reference URI="/xl/worksheets/sheet18.xml?ContentType=application/vnd.openxmlformats-officedocument.spreadsheetml.worksheet+xml">
        <DigestMethod Algorithm="http://www.w3.org/2001/04/xmlenc#sha256"/>
        <DigestValue>3CdLIsxD9rM36LBpmfKXpuPbX0Fck0A2/Lh4tCzCFPY=</DigestValue>
      </Reference>
      <Reference URI="/xl/worksheets/sheet19.xml?ContentType=application/vnd.openxmlformats-officedocument.spreadsheetml.worksheet+xml">
        <DigestMethod Algorithm="http://www.w3.org/2001/04/xmlenc#sha256"/>
        <DigestValue>lwEyP9uNjRicRGmUTsnj8250rfeRC93S88z4U/NUYHQ=</DigestValue>
      </Reference>
      <Reference URI="/xl/worksheets/sheet2.xml?ContentType=application/vnd.openxmlformats-officedocument.spreadsheetml.worksheet+xml">
        <DigestMethod Algorithm="http://www.w3.org/2001/04/xmlenc#sha256"/>
        <DigestValue>KUZl69pco/n0NzykKiQAJ/9fxEfa466QbS7RxSU17s8=</DigestValue>
      </Reference>
      <Reference URI="/xl/worksheets/sheet20.xml?ContentType=application/vnd.openxmlformats-officedocument.spreadsheetml.worksheet+xml">
        <DigestMethod Algorithm="http://www.w3.org/2001/04/xmlenc#sha256"/>
        <DigestValue>I3opeNJack7JbGAUqrDHxg/PkfjnSp0EPRF0t2GBOu0=</DigestValue>
      </Reference>
      <Reference URI="/xl/worksheets/sheet21.xml?ContentType=application/vnd.openxmlformats-officedocument.spreadsheetml.worksheet+xml">
        <DigestMethod Algorithm="http://www.w3.org/2001/04/xmlenc#sha256"/>
        <DigestValue>ct+jvhlAkUKwf7KWU/PQxqSR3BHEyAhv0NGlPzn4gF0=</DigestValue>
      </Reference>
      <Reference URI="/xl/worksheets/sheet22.xml?ContentType=application/vnd.openxmlformats-officedocument.spreadsheetml.worksheet+xml">
        <DigestMethod Algorithm="http://www.w3.org/2001/04/xmlenc#sha256"/>
        <DigestValue>YZhR5np96i2yXyOGrVbOI+VKebcQYzobtVGbGct7wRI=</DigestValue>
      </Reference>
      <Reference URI="/xl/worksheets/sheet23.xml?ContentType=application/vnd.openxmlformats-officedocument.spreadsheetml.worksheet+xml">
        <DigestMethod Algorithm="http://www.w3.org/2001/04/xmlenc#sha256"/>
        <DigestValue>06IEnTSqxrRuc1mPg9QOM48ffvGJ59abzlyRk3gsmmw=</DigestValue>
      </Reference>
      <Reference URI="/xl/worksheets/sheet24.xml?ContentType=application/vnd.openxmlformats-officedocument.spreadsheetml.worksheet+xml">
        <DigestMethod Algorithm="http://www.w3.org/2001/04/xmlenc#sha256"/>
        <DigestValue>h93jxq8KEkfAfocTxsM9NqN3lqCui+h9rzNtuLdXGdo=</DigestValue>
      </Reference>
      <Reference URI="/xl/worksheets/sheet25.xml?ContentType=application/vnd.openxmlformats-officedocument.spreadsheetml.worksheet+xml">
        <DigestMethod Algorithm="http://www.w3.org/2001/04/xmlenc#sha256"/>
        <DigestValue>Q/5uYmSDtiYrKjHCNBMsYTvqKuW3yYoDgSDGmyImmsg=</DigestValue>
      </Reference>
      <Reference URI="/xl/worksheets/sheet26.xml?ContentType=application/vnd.openxmlformats-officedocument.spreadsheetml.worksheet+xml">
        <DigestMethod Algorithm="http://www.w3.org/2001/04/xmlenc#sha256"/>
        <DigestValue>JpoN1i+vnwCE3/eCm/Zu22FBdIE2HIvHqMNRVZMwQuE=</DigestValue>
      </Reference>
      <Reference URI="/xl/worksheets/sheet27.xml?ContentType=application/vnd.openxmlformats-officedocument.spreadsheetml.worksheet+xml">
        <DigestMethod Algorithm="http://www.w3.org/2001/04/xmlenc#sha256"/>
        <DigestValue>OcaNbmoaGmu9xrOxN0EXkWzmfeDzW4lLYFp9svdhBNM=</DigestValue>
      </Reference>
      <Reference URI="/xl/worksheets/sheet28.xml?ContentType=application/vnd.openxmlformats-officedocument.spreadsheetml.worksheet+xml">
        <DigestMethod Algorithm="http://www.w3.org/2001/04/xmlenc#sha256"/>
        <DigestValue>1DK7jGCJU+9Aso0ZSJ9KZkgUi77nyOTLNbv/n+HAAS8=</DigestValue>
      </Reference>
      <Reference URI="/xl/worksheets/sheet29.xml?ContentType=application/vnd.openxmlformats-officedocument.spreadsheetml.worksheet+xml">
        <DigestMethod Algorithm="http://www.w3.org/2001/04/xmlenc#sha256"/>
        <DigestValue>s3hvqmpIcjjzbuxZ2xtXctgwSXlqd2LqI/xuS9wDub0=</DigestValue>
      </Reference>
      <Reference URI="/xl/worksheets/sheet3.xml?ContentType=application/vnd.openxmlformats-officedocument.spreadsheetml.worksheet+xml">
        <DigestMethod Algorithm="http://www.w3.org/2001/04/xmlenc#sha256"/>
        <DigestValue>rNR9TduzA1skcRWq97+3OrQhg0G4Zk6IKOwpqBWMMjc=</DigestValue>
      </Reference>
      <Reference URI="/xl/worksheets/sheet4.xml?ContentType=application/vnd.openxmlformats-officedocument.spreadsheetml.worksheet+xml">
        <DigestMethod Algorithm="http://www.w3.org/2001/04/xmlenc#sha256"/>
        <DigestValue>tabJJiBnAcaL2V/xZk5W1BWTZ/4ETAO5qRaS7naiEIg=</DigestValue>
      </Reference>
      <Reference URI="/xl/worksheets/sheet5.xml?ContentType=application/vnd.openxmlformats-officedocument.spreadsheetml.worksheet+xml">
        <DigestMethod Algorithm="http://www.w3.org/2001/04/xmlenc#sha256"/>
        <DigestValue>2VXGql8VJChTh+Vk9ysofFxzUq4XTJxFi9Ihi/Y+luU=</DigestValue>
      </Reference>
      <Reference URI="/xl/worksheets/sheet6.xml?ContentType=application/vnd.openxmlformats-officedocument.spreadsheetml.worksheet+xml">
        <DigestMethod Algorithm="http://www.w3.org/2001/04/xmlenc#sha256"/>
        <DigestValue>JmoZg7jU0xpdOCSiTcEmVDpjly2Ssxw5zPo6b9Crrxg=</DigestValue>
      </Reference>
      <Reference URI="/xl/worksheets/sheet7.xml?ContentType=application/vnd.openxmlformats-officedocument.spreadsheetml.worksheet+xml">
        <DigestMethod Algorithm="http://www.w3.org/2001/04/xmlenc#sha256"/>
        <DigestValue>QE/ZUj1BJ2+KroiDVh+D+elrVYQHWrOHkObfBGeQROY=</DigestValue>
      </Reference>
      <Reference URI="/xl/worksheets/sheet8.xml?ContentType=application/vnd.openxmlformats-officedocument.spreadsheetml.worksheet+xml">
        <DigestMethod Algorithm="http://www.w3.org/2001/04/xmlenc#sha256"/>
        <DigestValue>ezw2KxWzxIqfu3xX7II3bvhrmCrQ0DAtc7yWD76/OfQ=</DigestValue>
      </Reference>
      <Reference URI="/xl/worksheets/sheet9.xml?ContentType=application/vnd.openxmlformats-officedocument.spreadsheetml.worksheet+xml">
        <DigestMethod Algorithm="http://www.w3.org/2001/04/xmlenc#sha256"/>
        <DigestValue>eXyo8xkFiDDO42jMJ6rNT5uD5pdLaofV/zxmf6wPRpc=</DigestValue>
      </Reference>
    </Manifest>
    <SignatureProperties>
      <SignatureProperty Id="idSignatureTime" Target="#idPackageSignature">
        <mdssi:SignatureTime xmlns:mdssi="http://schemas.openxmlformats.org/package/2006/digital-signature">
          <mdssi:Format>YYYY-MM-DDThh:mm:ssTZD</mdssi:Format>
          <mdssi:Value>2021-11-01T06:15:06Z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2021-11-01T06:15:06Z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InX1vhR4aa6xo+Li7ICyP7mcQlBiQI5SNkWXId0+1Kg=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3zPeu9UPewGHLcsh2cTK/uve6LNRm98/PQnnHhSpQL4=</DigestValue>
    </Reference>
  </SignedInfo>
  <SignatureValue>Nw6PGZjAi8Mu1PWHNQuufEKopN3i2YpoQ8SFwZDhROBCiM5W8eD6qsDsPbWvSiZzEFVe02snhSwI
1STwz5I+fPEgsf42o2sNdURhnuSRwHDFpzC8NTB/NbpxwvGGCMqeXfcwyjxY/EKE2T53XkGh7KMd
AzsqRhn03m4oTkbRs8iX4bT4YH/bCfWjoEubKWC5ATJQPYZ5EEo6z8BNElpgcV7K98LFNjAlwHk7
xCQYqxvAu0SIJYJhQvXVVT4+Lryp4bbBf2s+hFEispZfAWb8aRbN/AAfM0nwbsP2/7CiP7t6S8xo
DNi0AAdp6mMGLMYWXSRQr1NbaZiMopkXv9deEA==</SignatureValue>
  <KeyInfo>
    <X509Data>
      <X509Certificate>MIIGOjCCBSKgAwIBAgIKF4DQCwACAAHLkzANBgkqhkiG9w0BAQsFADBKMRIwEAYKCZImiZPyLGQBGRYCZ2UxEzARBgoJkiaJk/IsZAEZFgNuYmcxHzAdBgNVBAMTFk5CRyBDbGFzcyAyIElOVCBTdWIgQ0EwHhcNMjEwMjE4MTEyNTUyWhcNMjExMjIyMDk0NjU2WjA4MRswGQYDVQQKExJKU0MgUHJvQ3JlZGl0IEJhbmsxGTAXBgNVBAMTEEJQQyAtIEFsZXggTWF0dWEwggEiMA0GCSqGSIb3DQEBAQUAA4IBDwAwggEKAoIBAQDgriQ9p3wTQum0RNlcCBzTZ+kthBgyUbhjiiDEdj1psvy2eeboC6Ek3CMsWw2ldxEC63WYR2Zsl+MUFU9lBa37iSHwmZqT+NJ3yfiy3GmZ68UIHj3AGKkAgp4nFk1WTDfkz0CHK08W6DJeZqAQwsbd56ZUBVoSErQMHOdhTg2Qx4j5mzJHSSFkV87a4rBM4sTxrsP2iYrFdJeccU/lcFeG4z/MPxEVEp44e6DlVct4IGNqN2vYR5mXQaC3gyNTQ6G/1DC9gQBJ6y1nG0Z9vonf5f/TO/JFxXf/qGNk1PZFi6KMRftrpv5xfmp/IqXY07zaaGB5KEWhd2HnNBtpdk9FAgMBAAGjggMyMIIDLjA8BgkrBgEEAYI3FQcELzAtBiUrBgEEAYI3FQjmsmCDjfVEhoGZCYO4oUqDvoRxBIPEkTOEg4hdAgFkAgEjMB0GA1UdJQQWMBQGCCsGAQUFBwMCBggrBgEFBQcDBDALBgNVHQ8EBAMCB4AwJwYJKwYBBAGCNxUKBBowGDAKBggrBgEFBQcDAjAKBggrBgEFBQcDBDAdBgNVHQ4EFgQUqysgwCpLFqQTEEpeZfAQf+Wwq3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waYnaUbSs5g3qS0Ob3UAiESjASqM9gd0nW0xWMmopwvPbAECK3MC9fgm7DkLa1OAtKUpbREy/KLuApv0OJcTlWe+HduzEO0Qkya7TV+lmSTTE5x8eDmCrVWgTsNCU/MuOuWr8SlKkWqh0lWqrafRTA/qe+IbYHM9diUvz3tkKahFMUOQx6v3eYCJbOdx840+obfXuLkM44B6eqRYUPMhAL59EVJe6Sk9NqCn7G7IU3Vfp8Hyq4FaTkH7cDUHUV5/uUvZ12Pp+3dFF4kuA81ghs56D37crouKmnPdHx3/Attlzc8XoLsEluXga6vzkbfOyh5aIBova7mFGmXJN1pS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tfDvnVg4vkpSUL3++zx/lMp8bO0WQxCNvVUM1ZGgS40=</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XiVP0j7+SUadE9tCj8fHCc9QE64KIg+4jTGwl2MUYv4=</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ykyInrlWGH6pVaL6ciJz0DNVh/+bvrXa/90NkDCIeEk=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nFGUEqIruzRxUOayLRK9r+AN3Sxxyjtp4LtFxYjDrZQ=</DigestValue>
      </Reference>
      <Reference URI="/xl/styles.xml?ContentType=application/vnd.openxmlformats-officedocument.spreadsheetml.styles+xml">
        <DigestMethod Algorithm="http://www.w3.org/2001/04/xmlenc#sha256"/>
        <DigestValue>PmEyClNf9Qi1M6q/KdYQimcZI7KPiluuBzLiLqOjSbI=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AVCqdHWvA46+/w21UFCEV/Kywf5v9DE1oUWX1x63Hzs=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/NqDQaIWdx7BdpSS+Eh0K1oaiZjIdppAuAzJm0mIzos=</DigestValue>
      </Reference>
      <Reference URI="/xl/worksheets/sheet10.xml?ContentType=application/vnd.openxmlformats-officedocument.spreadsheetml.worksheet+xml">
        <DigestMethod Algorithm="http://www.w3.org/2001/04/xmlenc#sha256"/>
        <DigestValue>dRYPcBLFo17+zF4hVBtdSD3Tt3itKu6025Gk8rR6R0Q=</DigestValue>
      </Reference>
      <Reference URI="/xl/worksheets/sheet11.xml?ContentType=application/vnd.openxmlformats-officedocument.spreadsheetml.worksheet+xml">
        <DigestMethod Algorithm="http://www.w3.org/2001/04/xmlenc#sha256"/>
        <DigestValue>uPV3H1I3tWrFURevnk7T6aB/jGFn/lphpt+BLMDaqqg=</DigestValue>
      </Reference>
      <Reference URI="/xl/worksheets/sheet12.xml?ContentType=application/vnd.openxmlformats-officedocument.spreadsheetml.worksheet+xml">
        <DigestMethod Algorithm="http://www.w3.org/2001/04/xmlenc#sha256"/>
        <DigestValue>/bsKp1O4YLJd8Pn/cMZM7p3l1IIh+bEN0BtHh3vrlw8=</DigestValue>
      </Reference>
      <Reference URI="/xl/worksheets/sheet13.xml?ContentType=application/vnd.openxmlformats-officedocument.spreadsheetml.worksheet+xml">
        <DigestMethod Algorithm="http://www.w3.org/2001/04/xmlenc#sha256"/>
        <DigestValue>u2AM3F1Y/oWdb8Iotu70wqU17ZUMBhstwvKYRpTT1+I=</DigestValue>
      </Reference>
      <Reference URI="/xl/worksheets/sheet14.xml?ContentType=application/vnd.openxmlformats-officedocument.spreadsheetml.worksheet+xml">
        <DigestMethod Algorithm="http://www.w3.org/2001/04/xmlenc#sha256"/>
        <DigestValue>yji8E7j/uBlbYK/SEjV7ZCSFikeFWuLuQ9u18tMQXXU=</DigestValue>
      </Reference>
      <Reference URI="/xl/worksheets/sheet15.xml?ContentType=application/vnd.openxmlformats-officedocument.spreadsheetml.worksheet+xml">
        <DigestMethod Algorithm="http://www.w3.org/2001/04/xmlenc#sha256"/>
        <DigestValue>VQHlHtluG6nkA0ybeumqnzsO5PfpkS6CdsfgQSot3M8=</DigestValue>
      </Reference>
      <Reference URI="/xl/worksheets/sheet16.xml?ContentType=application/vnd.openxmlformats-officedocument.spreadsheetml.worksheet+xml">
        <DigestMethod Algorithm="http://www.w3.org/2001/04/xmlenc#sha256"/>
        <DigestValue>tQ5zolUmmx+9AHJYmWY2KjCgKCLiYDEHMMOh/1HMRwQ=</DigestValue>
      </Reference>
      <Reference URI="/xl/worksheets/sheet17.xml?ContentType=application/vnd.openxmlformats-officedocument.spreadsheetml.worksheet+xml">
        <DigestMethod Algorithm="http://www.w3.org/2001/04/xmlenc#sha256"/>
        <DigestValue>1y22zNM+66euxwP6QsqAvJvi6JzUmqKP3dT7Z+hQeas=</DigestValue>
      </Reference>
      <Reference URI="/xl/worksheets/sheet18.xml?ContentType=application/vnd.openxmlformats-officedocument.spreadsheetml.worksheet+xml">
        <DigestMethod Algorithm="http://www.w3.org/2001/04/xmlenc#sha256"/>
        <DigestValue>3CdLIsxD9rM36LBpmfKXpuPbX0Fck0A2/Lh4tCzCFPY=</DigestValue>
      </Reference>
      <Reference URI="/xl/worksheets/sheet19.xml?ContentType=application/vnd.openxmlformats-officedocument.spreadsheetml.worksheet+xml">
        <DigestMethod Algorithm="http://www.w3.org/2001/04/xmlenc#sha256"/>
        <DigestValue>lwEyP9uNjRicRGmUTsnj8250rfeRC93S88z4U/NUYHQ=</DigestValue>
      </Reference>
      <Reference URI="/xl/worksheets/sheet2.xml?ContentType=application/vnd.openxmlformats-officedocument.spreadsheetml.worksheet+xml">
        <DigestMethod Algorithm="http://www.w3.org/2001/04/xmlenc#sha256"/>
        <DigestValue>KUZl69pco/n0NzykKiQAJ/9fxEfa466QbS7RxSU17s8=</DigestValue>
      </Reference>
      <Reference URI="/xl/worksheets/sheet20.xml?ContentType=application/vnd.openxmlformats-officedocument.spreadsheetml.worksheet+xml">
        <DigestMethod Algorithm="http://www.w3.org/2001/04/xmlenc#sha256"/>
        <DigestValue>I3opeNJack7JbGAUqrDHxg/PkfjnSp0EPRF0t2GBOu0=</DigestValue>
      </Reference>
      <Reference URI="/xl/worksheets/sheet21.xml?ContentType=application/vnd.openxmlformats-officedocument.spreadsheetml.worksheet+xml">
        <DigestMethod Algorithm="http://www.w3.org/2001/04/xmlenc#sha256"/>
        <DigestValue>ct+jvhlAkUKwf7KWU/PQxqSR3BHEyAhv0NGlPzn4gF0=</DigestValue>
      </Reference>
      <Reference URI="/xl/worksheets/sheet22.xml?ContentType=application/vnd.openxmlformats-officedocument.spreadsheetml.worksheet+xml">
        <DigestMethod Algorithm="http://www.w3.org/2001/04/xmlenc#sha256"/>
        <DigestValue>YZhR5np96i2yXyOGrVbOI+VKebcQYzobtVGbGct7wRI=</DigestValue>
      </Reference>
      <Reference URI="/xl/worksheets/sheet23.xml?ContentType=application/vnd.openxmlformats-officedocument.spreadsheetml.worksheet+xml">
        <DigestMethod Algorithm="http://www.w3.org/2001/04/xmlenc#sha256"/>
        <DigestValue>06IEnTSqxrRuc1mPg9QOM48ffvGJ59abzlyRk3gsmmw=</DigestValue>
      </Reference>
      <Reference URI="/xl/worksheets/sheet24.xml?ContentType=application/vnd.openxmlformats-officedocument.spreadsheetml.worksheet+xml">
        <DigestMethod Algorithm="http://www.w3.org/2001/04/xmlenc#sha256"/>
        <DigestValue>h93jxq8KEkfAfocTxsM9NqN3lqCui+h9rzNtuLdXGdo=</DigestValue>
      </Reference>
      <Reference URI="/xl/worksheets/sheet25.xml?ContentType=application/vnd.openxmlformats-officedocument.spreadsheetml.worksheet+xml">
        <DigestMethod Algorithm="http://www.w3.org/2001/04/xmlenc#sha256"/>
        <DigestValue>Q/5uYmSDtiYrKjHCNBMsYTvqKuW3yYoDgSDGmyImmsg=</DigestValue>
      </Reference>
      <Reference URI="/xl/worksheets/sheet26.xml?ContentType=application/vnd.openxmlformats-officedocument.spreadsheetml.worksheet+xml">
        <DigestMethod Algorithm="http://www.w3.org/2001/04/xmlenc#sha256"/>
        <DigestValue>JpoN1i+vnwCE3/eCm/Zu22FBdIE2HIvHqMNRVZMwQuE=</DigestValue>
      </Reference>
      <Reference URI="/xl/worksheets/sheet27.xml?ContentType=application/vnd.openxmlformats-officedocument.spreadsheetml.worksheet+xml">
        <DigestMethod Algorithm="http://www.w3.org/2001/04/xmlenc#sha256"/>
        <DigestValue>OcaNbmoaGmu9xrOxN0EXkWzmfeDzW4lLYFp9svdhBNM=</DigestValue>
      </Reference>
      <Reference URI="/xl/worksheets/sheet28.xml?ContentType=application/vnd.openxmlformats-officedocument.spreadsheetml.worksheet+xml">
        <DigestMethod Algorithm="http://www.w3.org/2001/04/xmlenc#sha256"/>
        <DigestValue>1DK7jGCJU+9Aso0ZSJ9KZkgUi77nyOTLNbv/n+HAAS8=</DigestValue>
      </Reference>
      <Reference URI="/xl/worksheets/sheet29.xml?ContentType=application/vnd.openxmlformats-officedocument.spreadsheetml.worksheet+xml">
        <DigestMethod Algorithm="http://www.w3.org/2001/04/xmlenc#sha256"/>
        <DigestValue>s3hvqmpIcjjzbuxZ2xtXctgwSXlqd2LqI/xuS9wDub0=</DigestValue>
      </Reference>
      <Reference URI="/xl/worksheets/sheet3.xml?ContentType=application/vnd.openxmlformats-officedocument.spreadsheetml.worksheet+xml">
        <DigestMethod Algorithm="http://www.w3.org/2001/04/xmlenc#sha256"/>
        <DigestValue>rNR9TduzA1skcRWq97+3OrQhg0G4Zk6IKOwpqBWMMjc=</DigestValue>
      </Reference>
      <Reference URI="/xl/worksheets/sheet4.xml?ContentType=application/vnd.openxmlformats-officedocument.spreadsheetml.worksheet+xml">
        <DigestMethod Algorithm="http://www.w3.org/2001/04/xmlenc#sha256"/>
        <DigestValue>tabJJiBnAcaL2V/xZk5W1BWTZ/4ETAO5qRaS7naiEIg=</DigestValue>
      </Reference>
      <Reference URI="/xl/worksheets/sheet5.xml?ContentType=application/vnd.openxmlformats-officedocument.spreadsheetml.worksheet+xml">
        <DigestMethod Algorithm="http://www.w3.org/2001/04/xmlenc#sha256"/>
        <DigestValue>2VXGql8VJChTh+Vk9ysofFxzUq4XTJxFi9Ihi/Y+luU=</DigestValue>
      </Reference>
      <Reference URI="/xl/worksheets/sheet6.xml?ContentType=application/vnd.openxmlformats-officedocument.spreadsheetml.worksheet+xml">
        <DigestMethod Algorithm="http://www.w3.org/2001/04/xmlenc#sha256"/>
        <DigestValue>JmoZg7jU0xpdOCSiTcEmVDpjly2Ssxw5zPo6b9Crrxg=</DigestValue>
      </Reference>
      <Reference URI="/xl/worksheets/sheet7.xml?ContentType=application/vnd.openxmlformats-officedocument.spreadsheetml.worksheet+xml">
        <DigestMethod Algorithm="http://www.w3.org/2001/04/xmlenc#sha256"/>
        <DigestValue>QE/ZUj1BJ2+KroiDVh+D+elrVYQHWrOHkObfBGeQROY=</DigestValue>
      </Reference>
      <Reference URI="/xl/worksheets/sheet8.xml?ContentType=application/vnd.openxmlformats-officedocument.spreadsheetml.worksheet+xml">
        <DigestMethod Algorithm="http://www.w3.org/2001/04/xmlenc#sha256"/>
        <DigestValue>ezw2KxWzxIqfu3xX7II3bvhrmCrQ0DAtc7yWD76/OfQ=</DigestValue>
      </Reference>
      <Reference URI="/xl/worksheets/sheet9.xml?ContentType=application/vnd.openxmlformats-officedocument.spreadsheetml.worksheet+xml">
        <DigestMethod Algorithm="http://www.w3.org/2001/04/xmlenc#sha256"/>
        <DigestValue>eXyo8xkFiDDO42jMJ6rNT5uD5pdLaofV/zxmf6wPRpc=</DigestValue>
      </Reference>
    </Manifest>
    <SignatureProperties>
      <SignatureProperty Id="idSignatureTime" Target="#idPackageSignature">
        <mdssi:SignatureTime xmlns:mdssi="http://schemas.openxmlformats.org/package/2006/digital-signature">
          <mdssi:Format>YYYY-MM-DDThh:mm:ssTZD</mdssi:Format>
          <mdssi:Value>2021-11-01T07:16:22Z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2021-11-01T07:16:22Z</xd:SigningTime>
          <xd:SigningCertificate>
            <xd:Cert>
              <xd:CertDigest>
                <DigestMethod Algorithm="http://www.w3.org/2001/04/xmlenc#sha256"/>
                <DigestValue>j9aMZzWs8n+iZnd8tDBtZp3+GCNRybaq8dWHKDUwvhM=</DigestValue>
              </xd:CertDigest>
              <xd:IssuerSerial>
                <X509IssuerName>CN=NBG Class 2 INT Sub CA, DC=nbg, DC=ge</X509IssuerName>
                <X509SerialNumber>110990603423229885402003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3817965-1648-4C5D-BA34-7115588FCE2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2021-10-28T11:57:39Z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