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919" activeTab="1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93" l="1"/>
  <c r="B1" i="64"/>
  <c r="B1" i="69"/>
  <c r="B1" i="94"/>
  <c r="B1" i="73"/>
  <c r="B1" i="75"/>
  <c r="B2" i="83" l="1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C36" i="95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47" i="89"/>
  <c r="C43" i="89"/>
  <c r="C35" i="89"/>
  <c r="C31" i="89"/>
  <c r="C30" i="89"/>
  <c r="C41" i="89" s="1"/>
  <c r="C12" i="89"/>
  <c r="C6" i="89"/>
  <c r="C28" i="89" s="1"/>
  <c r="C5" i="73"/>
  <c r="C8" i="73" s="1"/>
  <c r="C13" i="73" l="1"/>
  <c r="B17" i="84"/>
  <c r="B16" i="84"/>
  <c r="B15" i="84"/>
  <c r="B1" i="95" l="1"/>
  <c r="B1" i="92"/>
  <c r="B1" i="91"/>
  <c r="B1" i="90"/>
  <c r="B1" i="89"/>
  <c r="B1" i="88"/>
  <c r="B1" i="52"/>
  <c r="B1" i="86"/>
  <c r="B1" i="85"/>
  <c r="B1" i="83"/>
  <c r="B1" i="84"/>
  <c r="C30" i="95" l="1"/>
  <c r="C26" i="95"/>
  <c r="C18" i="95"/>
  <c r="C8" i="95"/>
  <c r="C38" i="95" s="1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21" i="92" l="1"/>
  <c r="C21" i="92"/>
  <c r="E21" i="92"/>
  <c r="C21" i="88"/>
  <c r="G22" i="91" l="1"/>
  <c r="H22" i="91" s="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D22" i="90" l="1"/>
  <c r="E22" i="90"/>
  <c r="F22" i="90"/>
  <c r="G22" i="90"/>
  <c r="H22" i="90"/>
  <c r="I22" i="90"/>
  <c r="J22" i="90"/>
  <c r="C52" i="89" l="1"/>
</calcChain>
</file>

<file path=xl/sharedStrings.xml><?xml version="1.0" encoding="utf-8"?>
<sst xmlns="http://schemas.openxmlformats.org/spreadsheetml/2006/main" count="763" uniqueCount="523">
  <si>
    <t>a</t>
  </si>
  <si>
    <t>b</t>
  </si>
  <si>
    <t>c</t>
  </si>
  <si>
    <t>d</t>
  </si>
  <si>
    <t>e</t>
  </si>
  <si>
    <t>T</t>
  </si>
  <si>
    <t>T-1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</si>
  <si>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</si>
  <si>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</si>
  <si>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</si>
  <si>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</si>
  <si>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</si>
  <si>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</si>
  <si>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</si>
  <si>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</si>
  <si>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</si>
  <si>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</si>
  <si>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</si>
  <si>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</si>
  <si>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</si>
  <si>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</si>
  <si>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</si>
  <si>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</si>
  <si>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</si>
  <si>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</si>
  <si>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</si>
  <si>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</si>
  <si>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</si>
  <si>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</si>
  <si>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</si>
  <si>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</si>
  <si>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</si>
  <si>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</si>
  <si>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</si>
  <si>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</si>
  <si>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</si>
  <si>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</si>
  <si>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</si>
  <si>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</si>
  <si>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</si>
  <si>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</si>
  <si>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</si>
  <si>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</si>
  <si>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</si>
  <si>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</si>
  <si>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</si>
  <si>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</si>
  <si>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</si>
  <si>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</si>
  <si>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</si>
  <si>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</si>
  <si>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</si>
  <si>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</si>
  <si>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</si>
  <si>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</si>
  <si>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</si>
  <si>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</si>
  <si>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</si>
  <si>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</si>
  <si>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</si>
  <si>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</si>
  <si>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</si>
  <si>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</si>
  <si>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</si>
  <si>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</si>
  <si>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</si>
  <si>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</si>
  <si>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</si>
  <si>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</si>
  <si>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</si>
  <si>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</si>
  <si>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</si>
  <si>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</si>
  <si>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</si>
  <si>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</si>
  <si>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</si>
  <si>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</si>
  <si>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</si>
  <si>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</si>
  <si>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</si>
  <si>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</si>
  <si>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</si>
  <si>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</si>
  <si>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</si>
  <si>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</si>
  <si>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</si>
  <si>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</si>
  <si>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</si>
  <si>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</si>
  <si>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</si>
  <si>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</si>
  <si>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</si>
  <si>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</si>
  <si>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</si>
  <si>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</si>
  <si>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</si>
  <si>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</si>
  <si>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</si>
  <si>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</si>
  <si>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</si>
  <si>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</si>
  <si>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</si>
  <si>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</si>
  <si>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</si>
  <si>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</si>
  <si>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</si>
  <si>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</si>
  <si>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</si>
  <si>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</si>
  <si>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</si>
  <si>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</si>
  <si>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</si>
  <si>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</si>
  <si>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</si>
  <si>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</si>
  <si>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</si>
  <si>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</si>
  <si>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</si>
  <si>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</si>
  <si>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</si>
  <si>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</si>
  <si>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</si>
  <si>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</si>
  <si>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</si>
  <si>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</si>
  <si>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</si>
  <si>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</si>
  <si>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</si>
  <si>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</si>
  <si>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</si>
  <si>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</si>
  <si>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</si>
  <si>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</si>
  <si>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</si>
  <si>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</si>
  <si>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</si>
  <si>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</si>
  <si>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</si>
  <si>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</si>
  <si>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</si>
  <si>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</si>
  <si>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</si>
  <si>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</si>
  <si>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</si>
  <si>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</si>
  <si>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</si>
  <si>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</si>
  <si>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</si>
  <si>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</si>
  <si>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</si>
  <si>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</si>
  <si>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</si>
  <si>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</si>
  <si>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</si>
  <si>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</si>
  <si>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</si>
  <si>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</si>
  <si>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</si>
  <si>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</si>
  <si>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</si>
  <si>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</si>
  <si>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</si>
  <si>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</si>
  <si>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</si>
  <si>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</si>
  <si>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</si>
  <si>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</si>
  <si>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</si>
  <si>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</si>
  <si>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</si>
  <si>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</si>
  <si>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</si>
  <si>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</si>
  <si>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</si>
  <si>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</si>
  <si>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</si>
  <si>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</si>
  <si>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</si>
  <si>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</si>
  <si>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</si>
  <si>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</si>
  <si>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</si>
  <si>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</si>
  <si>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</si>
  <si>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</si>
  <si>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</si>
  <si>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</si>
  <si>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</si>
  <si>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</si>
  <si>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</si>
  <si>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</si>
  <si>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</si>
  <si>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</si>
  <si>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</si>
  <si>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</si>
  <si>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</si>
  <si>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</si>
  <si>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</si>
  <si>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</si>
  <si>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</si>
  <si>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</si>
  <si>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</si>
  <si>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</si>
  <si>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</si>
  <si>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</si>
  <si>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</si>
  <si>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</si>
  <si>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</si>
  <si>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</si>
  <si>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</si>
  <si>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</si>
  <si>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</si>
  <si>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</si>
  <si>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</si>
  <si>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</si>
  <si>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</si>
  <si>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</si>
  <si>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</si>
  <si>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</si>
  <si>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</si>
  <si>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</si>
  <si>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</si>
  <si>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</si>
  <si>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</si>
  <si>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</si>
  <si>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</si>
  <si>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</si>
  <si>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</si>
  <si>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</si>
  <si>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</si>
  <si>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</si>
  <si>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</si>
  <si>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</si>
  <si>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</si>
  <si>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</si>
  <si>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</si>
  <si>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</si>
  <si>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</si>
  <si>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</si>
  <si>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</si>
  <si>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</si>
  <si>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</si>
  <si>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</si>
  <si>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</si>
  <si>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</si>
  <si>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</si>
  <si>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</si>
  <si>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</si>
  <si>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</si>
  <si>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</si>
  <si>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</si>
  <si>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</si>
  <si>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</si>
  <si>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</si>
  <si>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</si>
  <si>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</si>
  <si>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</si>
  <si>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</si>
  <si>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</si>
  <si>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</si>
  <si>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</si>
  <si>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</si>
  <si>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</si>
  <si>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</si>
  <si>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</si>
  <si>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</si>
  <si>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</si>
  <si>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</si>
  <si>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</si>
  <si>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</si>
  <si>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</si>
  <si>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</si>
  <si>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</si>
  <si>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</si>
  <si>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</si>
  <si>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</si>
  <si>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</si>
  <si>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</si>
  <si>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</si>
  <si>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</si>
  <si>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</si>
  <si>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</si>
  <si>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</si>
  <si>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</si>
  <si>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</si>
  <si>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</si>
  <si>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</si>
  <si>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</si>
  <si>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</si>
  <si>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</si>
  <si>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</si>
  <si>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</si>
  <si>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</si>
  <si>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</si>
  <si>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</si>
  <si>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</si>
  <si>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</si>
  <si>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</si>
  <si>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</si>
  <si>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</si>
  <si>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</si>
  <si>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</si>
  <si>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</si>
  <si>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</si>
  <si>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</si>
  <si>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</si>
  <si>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</si>
  <si>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</si>
  <si>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</si>
  <si>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</si>
  <si>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</si>
  <si>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</si>
  <si>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</si>
  <si>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</si>
  <si>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</si>
  <si>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</si>
  <si>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</si>
  <si>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</si>
  <si>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</si>
  <si>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</si>
  <si>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</si>
  <si>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</si>
  <si>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</si>
  <si>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</si>
  <si>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</si>
  <si>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</si>
  <si>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</si>
  <si>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</si>
  <si>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</si>
  <si>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</si>
  <si>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</si>
  <si>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</si>
  <si>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</si>
  <si>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</si>
  <si>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</si>
  <si>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</si>
  <si>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</si>
  <si>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</si>
  <si>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</si>
  <si>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</si>
  <si>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</si>
  <si>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</si>
  <si>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</si>
  <si>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</si>
  <si>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</si>
  <si>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</si>
  <si>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</si>
  <si>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</si>
  <si>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</si>
  <si>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</si>
  <si>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</si>
  <si>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</si>
  <si>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</si>
  <si>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</si>
  <si>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</si>
  <si>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</si>
  <si>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</si>
  <si>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</si>
  <si>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</si>
  <si>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</si>
  <si>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</si>
  <si>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</si>
  <si>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</si>
  <si>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</si>
  <si>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</si>
  <si>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</si>
  <si>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</si>
  <si>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</si>
  <si>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</si>
  <si>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</si>
  <si>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</si>
  <si>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</si>
  <si>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</si>
  <si>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</si>
  <si>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</si>
  <si>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</si>
  <si>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</si>
  <si>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</si>
  <si>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</si>
  <si>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</si>
  <si>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</si>
  <si>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</si>
  <si>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</si>
  <si>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</si>
  <si>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</si>
  <si>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</si>
  <si>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</si>
  <si>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</si>
  <si>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</si>
  <si>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</si>
  <si>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</si>
  <si>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</si>
  <si>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</si>
  <si>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</si>
  <si>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</si>
  <si>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</si>
  <si>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</si>
  <si>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</si>
  <si>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</si>
  <si>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</si>
  <si>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</si>
  <si>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</si>
  <si>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</si>
  <si>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</si>
  <si>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</si>
  <si>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</si>
  <si>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</si>
  <si>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</si>
  <si>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</si>
  <si>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</si>
  <si>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</si>
  <si>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</si>
  <si>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</si>
  <si>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</si>
  <si>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</si>
  <si>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</si>
  <si>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</si>
  <si>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</si>
  <si>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</si>
  <si>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</si>
  <si>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</si>
  <si>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</si>
  <si>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</si>
  <si>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</si>
  <si>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</si>
  <si>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</si>
  <si>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</si>
  <si>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</si>
  <si>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</si>
  <si>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</si>
  <si>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</si>
  <si>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</si>
  <si>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</si>
  <si>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</si>
  <si>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</si>
  <si>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</si>
  <si>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</si>
  <si>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</si>
  <si>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</si>
  <si>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</si>
  <si>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</si>
  <si>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</si>
  <si>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</si>
  <si>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</si>
  <si>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</si>
  <si>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</si>
  <si>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</si>
  <si>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</si>
  <si>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</si>
  <si>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</si>
  <si>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</si>
  <si>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</si>
  <si>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</si>
  <si>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</si>
  <si>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</si>
  <si>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</si>
  <si>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</si>
  <si>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</si>
  <si>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</si>
  <si>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</si>
  <si>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</si>
  <si>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</si>
  <si>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</si>
  <si>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</si>
  <si>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</si>
  <si>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</si>
  <si>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</si>
  <si>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</si>
  <si>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</si>
  <si>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</si>
  <si>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</si>
  <si>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</si>
  <si>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</si>
  <si>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</si>
  <si>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</si>
  <si>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</si>
  <si>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</si>
  <si>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</si>
  <si>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</si>
  <si>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</si>
  <si>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</si>
  <si>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</si>
  <si>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</si>
  <si>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</si>
  <si>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</si>
  <si>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</si>
  <si>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</si>
  <si>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</si>
  <si>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</si>
  <si>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</si>
  <si>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</si>
  <si>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ProCredit Bank</t>
  </si>
  <si>
    <t>Marcel Sebastian Zeitinger</t>
  </si>
  <si>
    <t>Alex Matua</t>
  </si>
  <si>
    <t>www.procreditbank.ge</t>
  </si>
  <si>
    <t>X</t>
  </si>
  <si>
    <t/>
  </si>
  <si>
    <t>Jovanka Joleska Popovska</t>
  </si>
  <si>
    <t>Maia Khachidze</t>
  </si>
  <si>
    <t>Rainer Peter Ottenstein</t>
  </si>
  <si>
    <t>Sandrine Massiani</t>
  </si>
  <si>
    <t>Zeinab Lomashvili</t>
  </si>
  <si>
    <t>Natia Tkhilaishvili</t>
  </si>
  <si>
    <t>ProCredit Holding AG &amp; Co. KGaA</t>
  </si>
  <si>
    <t>Zeitinger Invest GmbH</t>
  </si>
  <si>
    <t>KfW - Kreditanstalt für Wiederaufbau</t>
  </si>
  <si>
    <t>DOEN Paticipaties BV</t>
  </si>
  <si>
    <t>IFC - International Finance Corporation</t>
  </si>
  <si>
    <t>TIAA-Teachers Insurance and Annuity Association</t>
  </si>
  <si>
    <t>6.2.1</t>
  </si>
  <si>
    <t>Table 9 (Capital), N39</t>
  </si>
  <si>
    <t>Table 9 (Capital), N17</t>
  </si>
  <si>
    <t>Table 9 (Capital), N10</t>
  </si>
  <si>
    <t>Table 9 (Capital), N37</t>
  </si>
  <si>
    <t>Table 9 (Capital), N2</t>
  </si>
  <si>
    <t>Table 9 (Capital), N3</t>
  </si>
  <si>
    <t>Table 9 (Capital), N6</t>
  </si>
  <si>
    <t>Of which general loan loss reserves</t>
  </si>
  <si>
    <t>Of which general reserves on off-balance items</t>
  </si>
  <si>
    <t xml:space="preserve">Of which COVID 19 related general loan loss reserves </t>
  </si>
  <si>
    <t>Total value according to NBG's methodology* (with limits)</t>
  </si>
  <si>
    <t>Total value according to Basel methodology (with limits)</t>
  </si>
  <si>
    <t>Table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</si>
</sst>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Geo_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71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97" fontId="87" fillId="0" borderId="13" xfId="0" applyNumberFormat="1" applyFont="1" applyBorder="1" applyAlignment="1">
      <alignment vertical="center"/>
    </xf>
    <xf numFmtId="197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97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197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7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7" fontId="2" fillId="0" borderId="25" xfId="0" applyNumberFormat="1" applyFont="1" applyFill="1" applyBorder="1" applyAlignment="1" applyProtection="1">
      <alignment horizontal="right"/>
    </xf>
    <xf numFmtId="197" fontId="2" fillId="36" borderId="25" xfId="0" applyNumberFormat="1" applyFont="1" applyFill="1" applyBorder="1" applyAlignment="1" applyProtection="1">
      <alignment horizontal="right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4" fillId="0" borderId="10" xfId="0" applyNumberFormat="1" applyFont="1" applyFill="1" applyBorder="1" applyAlignment="1">
      <alignment horizontal="left" vertical="center" wrapText="1"/>
    </xf>
    <xf numFmtId="0" fontId="93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1" fontId="85" fillId="0" borderId="0" xfId="0" applyNumberFormat="1" applyFont="1" applyFill="1"/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173" fontId="9" fillId="37" borderId="103" xfId="20" applyBorder="1"/>
    <xf numFmtId="0" fontId="92" fillId="0" borderId="0" xfId="11" applyFont="1" applyFill="1" applyBorder="1" applyProtection="1"/>
    <xf numFmtId="0" fontId="94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7" xfId="20964" applyFont="1" applyFill="1" applyBorder="1" applyAlignment="1">
      <alignment vertical="center"/>
    </xf>
    <xf numFmtId="0" fontId="45" fillId="76" borderId="108" xfId="20964" applyFont="1" applyFill="1" applyBorder="1" applyAlignment="1">
      <alignment vertical="center"/>
    </xf>
    <xf numFmtId="0" fontId="45" fillId="76" borderId="105" xfId="20964" applyFont="1" applyFill="1" applyBorder="1" applyAlignment="1">
      <alignment vertical="center"/>
    </xf>
    <xf numFmtId="0" fontId="104" fillId="70" borderId="104" xfId="20964" applyFont="1" applyFill="1" applyBorder="1" applyAlignment="1">
      <alignment horizontal="center" vertical="center"/>
    </xf>
    <xf numFmtId="0" fontId="104" fillId="70" borderId="105" xfId="20964" applyFont="1" applyFill="1" applyBorder="1" applyAlignment="1">
      <alignment horizontal="left" vertical="center" wrapText="1"/>
    </xf>
    <xf numFmtId="169" fontId="104" fillId="0" borderId="106" xfId="7" applyNumberFormat="1" applyFont="1" applyFill="1" applyBorder="1" applyAlignment="1" applyProtection="1">
      <alignment horizontal="right" vertical="center"/>
      <protection locked="0"/>
    </xf>
    <xf numFmtId="0" fontId="103" fillId="77" borderId="106" xfId="20964" applyFont="1" applyFill="1" applyBorder="1" applyAlignment="1">
      <alignment horizontal="center" vertical="center"/>
    </xf>
    <xf numFmtId="0" fontId="103" fillId="77" borderId="108" xfId="20964" applyFont="1" applyFill="1" applyBorder="1" applyAlignment="1">
      <alignment vertical="top" wrapText="1"/>
    </xf>
    <xf numFmtId="169" fontId="45" fillId="76" borderId="105" xfId="7" applyNumberFormat="1" applyFont="1" applyFill="1" applyBorder="1" applyAlignment="1">
      <alignment horizontal="right" vertical="center"/>
    </xf>
    <xf numFmtId="0" fontId="105" fillId="70" borderId="104" xfId="20964" applyFont="1" applyFill="1" applyBorder="1" applyAlignment="1">
      <alignment horizontal="center" vertical="center"/>
    </xf>
    <xf numFmtId="0" fontId="104" fillId="70" borderId="108" xfId="20964" applyFont="1" applyFill="1" applyBorder="1" applyAlignment="1">
      <alignment vertical="center" wrapText="1"/>
    </xf>
    <xf numFmtId="0" fontId="104" fillId="70" borderId="105" xfId="20964" applyFont="1" applyFill="1" applyBorder="1" applyAlignment="1">
      <alignment horizontal="left" vertical="center"/>
    </xf>
    <xf numFmtId="0" fontId="105" fillId="3" borderId="104" xfId="20964" applyFont="1" applyFill="1" applyBorder="1" applyAlignment="1">
      <alignment horizontal="center" vertical="center"/>
    </xf>
    <xf numFmtId="0" fontId="104" fillId="3" borderId="105" xfId="20964" applyFont="1" applyFill="1" applyBorder="1" applyAlignment="1">
      <alignment horizontal="left" vertical="center"/>
    </xf>
    <xf numFmtId="0" fontId="105" fillId="0" borderId="104" xfId="20964" applyFont="1" applyFill="1" applyBorder="1" applyAlignment="1">
      <alignment horizontal="center" vertical="center"/>
    </xf>
    <xf numFmtId="0" fontId="104" fillId="0" borderId="105" xfId="20964" applyFont="1" applyFill="1" applyBorder="1" applyAlignment="1">
      <alignment horizontal="left" vertical="center"/>
    </xf>
    <xf numFmtId="0" fontId="106" fillId="77" borderId="106" xfId="20964" applyFont="1" applyFill="1" applyBorder="1" applyAlignment="1">
      <alignment horizontal="center" vertical="center"/>
    </xf>
    <xf numFmtId="0" fontId="103" fillId="77" borderId="108" xfId="20964" applyFont="1" applyFill="1" applyBorder="1" applyAlignment="1">
      <alignment vertical="center"/>
    </xf>
    <xf numFmtId="169" fontId="104" fillId="77" borderId="106" xfId="7" applyNumberFormat="1" applyFont="1" applyFill="1" applyBorder="1" applyAlignment="1" applyProtection="1">
      <alignment horizontal="right" vertical="center"/>
      <protection locked="0"/>
    </xf>
    <xf numFmtId="0" fontId="103" fillId="76" borderId="107" xfId="20964" applyFont="1" applyFill="1" applyBorder="1" applyAlignment="1">
      <alignment vertical="center"/>
    </xf>
    <xf numFmtId="0" fontId="103" fillId="76" borderId="108" xfId="20964" applyFont="1" applyFill="1" applyBorder="1" applyAlignment="1">
      <alignment vertical="center"/>
    </xf>
    <xf numFmtId="169" fontId="103" fillId="76" borderId="105" xfId="7" applyNumberFormat="1" applyFont="1" applyFill="1" applyBorder="1" applyAlignment="1">
      <alignment horizontal="right" vertical="center"/>
    </xf>
    <xf numFmtId="0" fontId="108" fillId="3" borderId="104" xfId="20964" applyFont="1" applyFill="1" applyBorder="1" applyAlignment="1">
      <alignment horizontal="center" vertical="center"/>
    </xf>
    <xf numFmtId="0" fontId="109" fillId="77" borderId="106" xfId="20964" applyFont="1" applyFill="1" applyBorder="1" applyAlignment="1">
      <alignment horizontal="center" vertical="center"/>
    </xf>
    <xf numFmtId="0" fontId="45" fillId="77" borderId="108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169" fontId="104" fillId="3" borderId="106" xfId="7" applyNumberFormat="1" applyFont="1" applyFill="1" applyBorder="1" applyAlignment="1" applyProtection="1">
      <alignment horizontal="right" vertical="center"/>
      <protection locked="0"/>
    </xf>
    <xf numFmtId="0" fontId="109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5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98" fillId="0" borderId="106" xfId="0" applyFont="1" applyFill="1" applyBorder="1" applyAlignment="1">
      <alignment horizontal="left" vertical="center" wrapText="1"/>
    </xf>
    <xf numFmtId="10" fontId="94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98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85" fillId="0" borderId="0" xfId="0" applyNumberFormat="1" applyFont="1"/>
    <xf numFmtId="14" fontId="84" fillId="0" borderId="0" xfId="0" applyNumberFormat="1" applyFont="1"/>
    <xf numFmtId="14" fontId="92" fillId="0" borderId="0" xfId="11" applyNumberFormat="1" applyFont="1" applyFill="1" applyBorder="1" applyAlignment="1" applyProtection="1"/>
    <xf numFmtId="14" fontId="2" fillId="0" borderId="0" xfId="11" applyNumberFormat="1" applyFont="1" applyFill="1" applyBorder="1" applyAlignment="1" applyProtection="1"/>
    <xf numFmtId="183" fontId="3" fillId="0" borderId="19" xfId="0" applyNumberFormat="1" applyFont="1" applyFill="1" applyBorder="1" applyAlignment="1">
      <alignment horizontal="center" vertical="center" wrapText="1"/>
    </xf>
    <xf numFmtId="197" fontId="94" fillId="0" borderId="106" xfId="0" applyNumberFormat="1" applyFont="1" applyFill="1" applyBorder="1" applyAlignment="1" applyProtection="1">
      <alignment vertical="center" wrapText="1"/>
      <protection locked="0"/>
    </xf>
    <xf numFmtId="197" fontId="3" fillId="0" borderId="106" xfId="0" applyNumberFormat="1" applyFont="1" applyFill="1" applyBorder="1" applyAlignment="1" applyProtection="1">
      <alignment vertical="center" wrapText="1"/>
      <protection locked="0"/>
    </xf>
    <xf numFmtId="197" fontId="3" fillId="0" borderId="88" xfId="0" applyNumberFormat="1" applyFont="1" applyFill="1" applyBorder="1" applyAlignment="1" applyProtection="1">
      <alignment vertical="center" wrapText="1"/>
      <protection locked="0"/>
    </xf>
    <xf numFmtId="197" fontId="94" fillId="0" borderId="10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6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110" fillId="2" borderId="106" xfId="20962" applyNumberFormat="1" applyFont="1" applyFill="1" applyBorder="1" applyAlignment="1" applyProtection="1">
      <alignment vertical="center"/>
      <protection locked="0"/>
    </xf>
    <xf numFmtId="10" fontId="110" fillId="2" borderId="88" xfId="20962" applyNumberFormat="1" applyFont="1" applyFill="1" applyBorder="1" applyAlignment="1" applyProtection="1">
      <alignment vertical="center"/>
      <protection locked="0"/>
    </xf>
    <xf numFmtId="10" fontId="92" fillId="2" borderId="106" xfId="20962" applyNumberFormat="1" applyFont="1" applyFill="1" applyBorder="1" applyAlignment="1" applyProtection="1">
      <alignment vertical="center"/>
      <protection locked="0"/>
    </xf>
    <xf numFmtId="10" fontId="92" fillId="2" borderId="88" xfId="20962" applyNumberFormat="1" applyFont="1" applyFill="1" applyBorder="1" applyAlignment="1" applyProtection="1">
      <alignment vertical="center"/>
      <protection locked="0"/>
    </xf>
    <xf numFmtId="197" fontId="92" fillId="2" borderId="106" xfId="0" applyNumberFormat="1" applyFont="1" applyFill="1" applyBorder="1" applyAlignment="1" applyProtection="1">
      <alignment vertical="center"/>
      <protection locked="0"/>
    </xf>
    <xf numFmtId="197" fontId="92" fillId="2" borderId="88" xfId="0" applyNumberFormat="1" applyFont="1" applyFill="1" applyBorder="1" applyAlignment="1" applyProtection="1">
      <alignment vertical="center"/>
      <protection locked="0"/>
    </xf>
    <xf numFmtId="197" fontId="110" fillId="2" borderId="106" xfId="0" applyNumberFormat="1" applyFont="1" applyFill="1" applyBorder="1" applyAlignment="1" applyProtection="1">
      <alignment vertical="center"/>
      <protection locked="0"/>
    </xf>
    <xf numFmtId="197" fontId="110" fillId="2" borderId="88" xfId="0" applyNumberFormat="1" applyFont="1" applyFill="1" applyBorder="1" applyAlignment="1" applyProtection="1">
      <alignment vertical="center"/>
      <protection locked="0"/>
    </xf>
    <xf numFmtId="9" fontId="110" fillId="2" borderId="25" xfId="20962" applyFont="1" applyFill="1" applyBorder="1" applyAlignment="1" applyProtection="1">
      <alignment vertical="center"/>
      <protection locked="0"/>
    </xf>
    <xf numFmtId="9" fontId="110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169" fontId="2" fillId="0" borderId="3" xfId="7" applyNumberFormat="1" applyFont="1" applyFill="1" applyBorder="1" applyAlignment="1" applyProtection="1">
      <alignment horizontal="right"/>
      <protection locked="0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>
      <alignment horizontal="right"/>
    </xf>
    <xf numFmtId="169" fontId="2" fillId="3" borderId="3" xfId="7" applyNumberFormat="1" applyFont="1" applyFill="1" applyBorder="1" applyAlignment="1" applyProtection="1">
      <alignment horizontal="right"/>
      <protection locked="0"/>
    </xf>
    <xf numFmtId="169" fontId="2" fillId="3" borderId="3" xfId="7" applyNumberFormat="1" applyFont="1" applyFill="1" applyBorder="1" applyAlignment="1" applyProtection="1">
      <alignment horizontal="right"/>
    </xf>
    <xf numFmtId="169" fontId="2" fillId="3" borderId="22" xfId="7" applyNumberFormat="1" applyFont="1" applyFill="1" applyBorder="1" applyAlignment="1" applyProtection="1">
      <alignment horizontal="right"/>
    </xf>
    <xf numFmtId="169" fontId="45" fillId="0" borderId="3" xfId="7" applyNumberFormat="1" applyFont="1" applyFill="1" applyBorder="1" applyAlignment="1">
      <alignment horizontal="center"/>
    </xf>
    <xf numFmtId="169" fontId="45" fillId="3" borderId="3" xfId="7" applyNumberFormat="1" applyFont="1" applyFill="1" applyBorder="1" applyAlignment="1">
      <alignment horizontal="center"/>
    </xf>
    <xf numFmtId="169" fontId="2" fillId="0" borderId="3" xfId="7" applyNumberFormat="1" applyFont="1" applyFill="1" applyBorder="1" applyAlignment="1" applyProtection="1">
      <alignment horizontal="right" vertical="center"/>
      <protection locked="0"/>
    </xf>
    <xf numFmtId="169" fontId="2" fillId="36" borderId="25" xfId="7" applyNumberFormat="1" applyFont="1" applyFill="1" applyBorder="1" applyAlignment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197" fontId="0" fillId="36" borderId="20" xfId="0" applyNumberFormat="1" applyFill="1" applyBorder="1" applyAlignment="1">
      <alignment horizontal="center" vertical="center"/>
    </xf>
    <xf numFmtId="197" fontId="0" fillId="0" borderId="88" xfId="0" applyNumberFormat="1" applyBorder="1" applyAlignment="1"/>
    <xf numFmtId="197" fontId="0" fillId="0" borderId="88" xfId="0" applyNumberFormat="1" applyBorder="1" applyAlignment="1">
      <alignment wrapText="1"/>
    </xf>
    <xf numFmtId="197" fontId="0" fillId="36" borderId="88" xfId="0" applyNumberFormat="1" applyFill="1" applyBorder="1" applyAlignment="1">
      <alignment horizontal="center" vertical="center" wrapText="1"/>
    </xf>
    <xf numFmtId="197" fontId="0" fillId="36" borderId="26" xfId="0" applyNumberFormat="1" applyFill="1" applyBorder="1" applyAlignment="1">
      <alignment horizontal="center" vertical="center" wrapText="1"/>
    </xf>
    <xf numFmtId="197" fontId="111" fillId="0" borderId="88" xfId="0" applyNumberFormat="1" applyFont="1" applyFill="1" applyBorder="1" applyAlignment="1">
      <alignment wrapText="1"/>
    </xf>
    <xf numFmtId="197" fontId="94" fillId="36" borderId="88" xfId="2" applyNumberFormat="1" applyFont="1" applyFill="1" applyBorder="1" applyAlignment="1" applyProtection="1">
      <alignment vertical="top"/>
    </xf>
    <xf numFmtId="197" fontId="94" fillId="3" borderId="88" xfId="2" applyNumberFormat="1" applyFont="1" applyFill="1" applyBorder="1" applyAlignment="1" applyProtection="1">
      <alignment vertical="top"/>
      <protection locked="0"/>
    </xf>
    <xf numFmtId="197" fontId="94" fillId="36" borderId="88" xfId="2" applyNumberFormat="1" applyFont="1" applyFill="1" applyBorder="1" applyAlignment="1" applyProtection="1">
      <alignment vertical="top" wrapText="1"/>
    </xf>
    <xf numFmtId="197" fontId="94" fillId="3" borderId="88" xfId="2" applyNumberFormat="1" applyFont="1" applyFill="1" applyBorder="1" applyAlignment="1" applyProtection="1">
      <alignment vertical="top" wrapText="1"/>
      <protection locked="0"/>
    </xf>
    <xf numFmtId="197" fontId="94" fillId="36" borderId="88" xfId="2" applyNumberFormat="1" applyFont="1" applyFill="1" applyBorder="1" applyAlignment="1" applyProtection="1">
      <alignment vertical="top" wrapText="1"/>
      <protection locked="0"/>
    </xf>
    <xf numFmtId="168" fontId="3" fillId="0" borderId="0" xfId="7" applyFont="1" applyFill="1" applyAlignment="1">
      <alignment horizontal="left" vertical="center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197" fontId="3" fillId="0" borderId="106" xfId="0" applyNumberFormat="1" applyFont="1" applyBorder="1" applyAlignment="1"/>
    <xf numFmtId="197" fontId="3" fillId="0" borderId="107" xfId="0" applyNumberFormat="1" applyFont="1" applyBorder="1" applyAlignment="1"/>
    <xf numFmtId="171" fontId="95" fillId="0" borderId="88" xfId="0" applyNumberFormat="1" applyFont="1" applyBorder="1" applyAlignment="1"/>
    <xf numFmtId="197" fontId="3" fillId="0" borderId="106" xfId="0" applyNumberFormat="1" applyFont="1" applyFill="1" applyBorder="1" applyAlignment="1"/>
    <xf numFmtId="197" fontId="3" fillId="0" borderId="107" xfId="0" applyNumberFormat="1" applyFont="1" applyFill="1" applyBorder="1" applyAlignment="1"/>
    <xf numFmtId="197" fontId="3" fillId="0" borderId="21" xfId="0" applyNumberFormat="1" applyFont="1" applyFill="1" applyBorder="1" applyAlignment="1"/>
    <xf numFmtId="197" fontId="3" fillId="0" borderId="91" xfId="0" applyNumberFormat="1" applyFont="1" applyFill="1" applyBorder="1" applyAlignment="1">
      <alignment wrapText="1"/>
    </xf>
    <xf numFmtId="197" fontId="3" fillId="0" borderId="91" xfId="0" applyNumberFormat="1" applyFont="1" applyFill="1" applyBorder="1" applyAlignment="1"/>
    <xf numFmtId="197" fontId="3" fillId="36" borderId="56" xfId="0" applyNumberFormat="1" applyFont="1" applyFill="1" applyBorder="1" applyAlignment="1"/>
    <xf numFmtId="197" fontId="112" fillId="0" borderId="106" xfId="0" applyNumberFormat="1" applyFont="1" applyBorder="1"/>
    <xf numFmtId="197" fontId="112" fillId="0" borderId="106" xfId="0" applyNumberFormat="1" applyFont="1" applyFill="1" applyBorder="1"/>
    <xf numFmtId="197" fontId="112" fillId="0" borderId="107" xfId="0" applyNumberFormat="1" applyFont="1" applyFill="1" applyBorder="1"/>
    <xf numFmtId="9" fontId="112" fillId="0" borderId="88" xfId="20962" applyFont="1" applyBorder="1"/>
    <xf numFmtId="169" fontId="9" fillId="37" borderId="0" xfId="7" applyNumberFormat="1" applyFont="1" applyFill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69" fontId="3" fillId="3" borderId="0" xfId="7" applyNumberFormat="1" applyFont="1" applyFill="1" applyBorder="1" applyAlignment="1">
      <alignment vertical="center"/>
    </xf>
    <xf numFmtId="169" fontId="9" fillId="37" borderId="59" xfId="7" applyNumberFormat="1" applyFont="1" applyFill="1" applyBorder="1"/>
    <xf numFmtId="169" fontId="3" fillId="0" borderId="29" xfId="7" applyNumberFormat="1" applyFont="1" applyFill="1" applyBorder="1" applyAlignment="1">
      <alignment vertical="center"/>
    </xf>
    <xf numFmtId="169" fontId="3" fillId="0" borderId="20" xfId="7" applyNumberFormat="1" applyFont="1" applyFill="1" applyBorder="1" applyAlignment="1">
      <alignment vertical="center"/>
    </xf>
    <xf numFmtId="169" fontId="9" fillId="37" borderId="27" xfId="7" applyNumberFormat="1" applyFont="1" applyFill="1" applyBorder="1"/>
    <xf numFmtId="169" fontId="9" fillId="37" borderId="96" xfId="7" applyNumberFormat="1" applyFont="1" applyFill="1" applyBorder="1"/>
    <xf numFmtId="169" fontId="9" fillId="37" borderId="28" xfId="7" applyNumberFormat="1" applyFont="1" applyFill="1" applyBorder="1"/>
    <xf numFmtId="169" fontId="3" fillId="0" borderId="97" xfId="7" applyNumberFormat="1" applyFont="1" applyFill="1" applyBorder="1" applyAlignment="1">
      <alignment vertical="center"/>
    </xf>
    <xf numFmtId="169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69" fontId="104" fillId="0" borderId="106" xfId="948" applyNumberFormat="1" applyFont="1" applyFill="1" applyBorder="1" applyAlignment="1" applyProtection="1">
      <alignment horizontal="right" vertical="center"/>
      <protection locked="0"/>
    </xf>
    <xf numFmtId="169" fontId="104" fillId="77" borderId="106" xfId="948" applyNumberFormat="1" applyFont="1" applyFill="1" applyBorder="1" applyAlignment="1" applyProtection="1">
      <alignment horizontal="right" vertical="center"/>
    </xf>
    <xf numFmtId="10" fontId="104" fillId="0" borderId="106" xfId="20962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/>
    <xf numFmtId="14" fontId="3" fillId="0" borderId="0" xfId="0" applyNumberFormat="1" applyFont="1" applyFill="1"/>
    <xf numFmtId="0" fontId="2" fillId="0" borderId="107" xfId="0" applyFont="1" applyBorder="1" applyAlignment="1">
      <alignment wrapText="1"/>
    </xf>
    <xf numFmtId="0" fontId="113" fillId="0" borderId="107" xfId="0" applyFont="1" applyBorder="1" applyAlignment="1">
      <alignment wrapText="1"/>
    </xf>
    <xf numFmtId="9" fontId="84" fillId="0" borderId="91" xfId="20962" applyFont="1" applyBorder="1" applyAlignment="1"/>
    <xf numFmtId="17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109" xfId="20962" applyNumberFormat="1" applyFont="1" applyBorder="1" applyAlignment="1"/>
    <xf numFmtId="0" fontId="114" fillId="0" borderId="21" xfId="0" applyFont="1" applyBorder="1" applyAlignment="1">
      <alignment horizontal="center"/>
    </xf>
    <xf numFmtId="171" fontId="114" fillId="0" borderId="67" xfId="0" applyNumberFormat="1" applyFont="1" applyBorder="1" applyAlignment="1">
      <alignment horizontal="center"/>
    </xf>
    <xf numFmtId="171" fontId="114" fillId="0" borderId="65" xfId="0" applyNumberFormat="1" applyFont="1" applyBorder="1" applyAlignment="1">
      <alignment horizontal="center"/>
    </xf>
    <xf numFmtId="171" fontId="116" fillId="0" borderId="65" xfId="0" applyNumberFormat="1" applyFont="1" applyBorder="1" applyAlignment="1">
      <alignment horizontal="center"/>
    </xf>
    <xf numFmtId="171" fontId="114" fillId="0" borderId="68" xfId="0" applyNumberFormat="1" applyFont="1" applyBorder="1" applyAlignment="1">
      <alignment horizontal="center"/>
    </xf>
    <xf numFmtId="171" fontId="115" fillId="36" borderId="60" xfId="0" applyNumberFormat="1" applyFont="1" applyFill="1" applyBorder="1" applyAlignment="1">
      <alignment horizontal="center"/>
    </xf>
    <xf numFmtId="171" fontId="114" fillId="0" borderId="64" xfId="0" applyNumberFormat="1" applyFont="1" applyBorder="1" applyAlignment="1">
      <alignment horizontal="center"/>
    </xf>
    <xf numFmtId="171" fontId="115" fillId="36" borderId="63" xfId="0" applyNumberFormat="1" applyFont="1" applyFill="1" applyBorder="1" applyAlignment="1">
      <alignment horizontal="center"/>
    </xf>
    <xf numFmtId="0" fontId="87" fillId="0" borderId="11" xfId="0" applyFont="1" applyBorder="1" applyAlignment="1">
      <alignment horizontal="right" wrapText="1" indent="1"/>
    </xf>
    <xf numFmtId="171" fontId="117" fillId="0" borderId="65" xfId="0" applyNumberFormat="1" applyFont="1" applyFill="1" applyBorder="1" applyAlignment="1">
      <alignment horizontal="center"/>
    </xf>
    <xf numFmtId="197" fontId="84" fillId="0" borderId="13" xfId="0" applyNumberFormat="1" applyFont="1" applyFill="1" applyBorder="1" applyAlignment="1">
      <alignment vertical="center"/>
    </xf>
    <xf numFmtId="0" fontId="87" fillId="0" borderId="11" xfId="0" applyFont="1" applyFill="1" applyBorder="1" applyAlignment="1">
      <alignment horizontal="right" wrapText="1" indent="1"/>
    </xf>
    <xf numFmtId="10" fontId="4" fillId="36" borderId="106" xfId="20962" applyNumberFormat="1" applyFont="1" applyFill="1" applyBorder="1" applyAlignment="1">
      <alignment horizontal="center" vertical="center" wrapText="1"/>
    </xf>
    <xf numFmtId="169" fontId="4" fillId="36" borderId="88" xfId="7" applyNumberFormat="1" applyFont="1" applyFill="1" applyBorder="1" applyAlignment="1">
      <alignment horizontal="center" vertical="center" wrapText="1"/>
    </xf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6" fillId="3" borderId="7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chikvaidze/AppData/Local/Microsoft/Windows/INetCache/Content.Outlook/6JV9V1Q2/WB%20_%20Pillar%20III%20final%2041.0111_31.03.2020_Final_LCR%20Updated%20-%20Upd%20NBG%20dep-lo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 List"/>
      <sheetName val="Info"/>
      <sheetName val="914"/>
      <sheetName val="912"/>
      <sheetName val="Alta off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4 Supp"/>
      <sheetName val="Mediator"/>
      <sheetName val="15.1. LR"/>
      <sheetName val="16. CR-General"/>
      <sheetName val="17. CR-Quality"/>
      <sheetName val="Support"/>
      <sheetName val="18. CR-PTI,LTV"/>
      <sheetName val="19. CR (ratios)"/>
      <sheetName val="Data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E21">
            <v>1585534071.1964636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6" sqref="C1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9"/>
      <c r="B1" s="217" t="s">
        <v>350</v>
      </c>
      <c r="C1" s="169"/>
    </row>
    <row r="2" spans="1:3">
      <c r="A2" s="218">
        <v>1</v>
      </c>
      <c r="B2" s="360" t="s">
        <v>351</v>
      </c>
      <c r="C2" s="415" t="s">
        <v>491</v>
      </c>
    </row>
    <row r="3" spans="1:3">
      <c r="A3" s="218">
        <v>2</v>
      </c>
      <c r="B3" s="361" t="s">
        <v>347</v>
      </c>
      <c r="C3" s="415" t="s">
        <v>492</v>
      </c>
    </row>
    <row r="4" spans="1:3">
      <c r="A4" s="218">
        <v>3</v>
      </c>
      <c r="B4" s="362" t="s">
        <v>352</v>
      </c>
      <c r="C4" s="415" t="s">
        <v>493</v>
      </c>
    </row>
    <row r="5" spans="1:3">
      <c r="A5" s="219">
        <v>4</v>
      </c>
      <c r="B5" s="363" t="s">
        <v>348</v>
      </c>
      <c r="C5" s="415" t="s">
        <v>494</v>
      </c>
    </row>
    <row r="6" spans="1:3" s="220" customFormat="1" ht="45.75" customHeight="1">
      <c r="A6" s="534" t="s">
        <v>425</v>
      </c>
      <c r="B6" s="535"/>
      <c r="C6" s="535"/>
    </row>
    <row r="7" spans="1:3" ht="15">
      <c r="A7" s="221" t="s">
        <v>31</v>
      </c>
      <c r="B7" s="217" t="s">
        <v>349</v>
      </c>
    </row>
    <row r="8" spans="1:3">
      <c r="A8" s="169">
        <v>1</v>
      </c>
      <c r="B8" s="263" t="s">
        <v>22</v>
      </c>
    </row>
    <row r="9" spans="1:3">
      <c r="A9" s="169">
        <v>2</v>
      </c>
      <c r="B9" s="264" t="s">
        <v>23</v>
      </c>
    </row>
    <row r="10" spans="1:3">
      <c r="A10" s="169">
        <v>3</v>
      </c>
      <c r="B10" s="264" t="s">
        <v>24</v>
      </c>
    </row>
    <row r="11" spans="1:3">
      <c r="A11" s="169">
        <v>4</v>
      </c>
      <c r="B11" s="264" t="s">
        <v>25</v>
      </c>
      <c r="C11" s="100"/>
    </row>
    <row r="12" spans="1:3">
      <c r="A12" s="169">
        <v>5</v>
      </c>
      <c r="B12" s="264" t="s">
        <v>26</v>
      </c>
    </row>
    <row r="13" spans="1:3">
      <c r="A13" s="169">
        <v>6</v>
      </c>
      <c r="B13" s="265" t="s">
        <v>359</v>
      </c>
    </row>
    <row r="14" spans="1:3">
      <c r="A14" s="169">
        <v>7</v>
      </c>
      <c r="B14" s="264" t="s">
        <v>353</v>
      </c>
    </row>
    <row r="15" spans="1:3">
      <c r="A15" s="169">
        <v>8</v>
      </c>
      <c r="B15" s="264" t="s">
        <v>354</v>
      </c>
    </row>
    <row r="16" spans="1:3">
      <c r="A16" s="169">
        <v>9</v>
      </c>
      <c r="B16" s="264" t="s">
        <v>27</v>
      </c>
    </row>
    <row r="17" spans="1:2">
      <c r="A17" s="359" t="s">
        <v>424</v>
      </c>
      <c r="B17" s="358" t="s">
        <v>411</v>
      </c>
    </row>
    <row r="18" spans="1:2">
      <c r="A18" s="169">
        <v>10</v>
      </c>
      <c r="B18" s="264" t="s">
        <v>28</v>
      </c>
    </row>
    <row r="19" spans="1:2">
      <c r="A19" s="169">
        <v>11</v>
      </c>
      <c r="B19" s="265" t="s">
        <v>355</v>
      </c>
    </row>
    <row r="20" spans="1:2">
      <c r="A20" s="169">
        <v>12</v>
      </c>
      <c r="B20" s="265" t="s">
        <v>29</v>
      </c>
    </row>
    <row r="21" spans="1:2">
      <c r="A21" s="415">
        <v>13</v>
      </c>
      <c r="B21" s="416" t="s">
        <v>356</v>
      </c>
    </row>
    <row r="22" spans="1:2">
      <c r="A22" s="415">
        <v>14</v>
      </c>
      <c r="B22" s="417" t="s">
        <v>383</v>
      </c>
    </row>
    <row r="23" spans="1:2">
      <c r="A23" s="418">
        <v>15</v>
      </c>
      <c r="B23" s="419" t="s">
        <v>30</v>
      </c>
    </row>
    <row r="24" spans="1:2">
      <c r="A24" s="418">
        <v>15.1</v>
      </c>
      <c r="B24" s="420" t="s">
        <v>437</v>
      </c>
    </row>
    <row r="25" spans="1:2">
      <c r="A25" s="103"/>
      <c r="B25" s="15"/>
    </row>
    <row r="26" spans="1:2">
      <c r="A26" s="10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32</v>
      </c>
      <c r="B1" s="3" t="str">
        <f>'Info '!C2</f>
        <v>JSC ProCredit Bank</v>
      </c>
    </row>
    <row r="2" spans="1:3" s="91" customFormat="1" ht="15.75" customHeight="1">
      <c r="A2" s="91" t="s">
        <v>33</v>
      </c>
      <c r="B2" s="424">
        <f>'1. key ratios '!B2</f>
        <v>43921</v>
      </c>
    </row>
    <row r="3" spans="1:3" s="91" customFormat="1" ht="15.75" customHeight="1"/>
    <row r="4" spans="1:3" ht="13.5" thickBot="1">
      <c r="A4" s="103" t="s">
        <v>251</v>
      </c>
      <c r="B4" s="153" t="s">
        <v>250</v>
      </c>
    </row>
    <row r="5" spans="1:3">
      <c r="A5" s="104" t="s">
        <v>8</v>
      </c>
      <c r="B5" s="105"/>
      <c r="C5" s="106" t="s">
        <v>75</v>
      </c>
    </row>
    <row r="6" spans="1:3">
      <c r="A6" s="107">
        <v>1</v>
      </c>
      <c r="B6" s="108" t="s">
        <v>249</v>
      </c>
      <c r="C6" s="464">
        <f>SUM(C7:C11)</f>
        <v>182945833.96180001</v>
      </c>
    </row>
    <row r="7" spans="1:3">
      <c r="A7" s="107">
        <v>2</v>
      </c>
      <c r="B7" s="109" t="s">
        <v>248</v>
      </c>
      <c r="C7" s="465">
        <v>100351374.99000001</v>
      </c>
    </row>
    <row r="8" spans="1:3">
      <c r="A8" s="107">
        <v>3</v>
      </c>
      <c r="B8" s="110" t="s">
        <v>247</v>
      </c>
      <c r="C8" s="465">
        <v>51324298.829999998</v>
      </c>
    </row>
    <row r="9" spans="1:3">
      <c r="A9" s="107">
        <v>4</v>
      </c>
      <c r="B9" s="110" t="s">
        <v>246</v>
      </c>
      <c r="C9" s="465"/>
    </row>
    <row r="10" spans="1:3">
      <c r="A10" s="107">
        <v>5</v>
      </c>
      <c r="B10" s="110" t="s">
        <v>245</v>
      </c>
      <c r="C10" s="465"/>
    </row>
    <row r="11" spans="1:3">
      <c r="A11" s="107">
        <v>6</v>
      </c>
      <c r="B11" s="111" t="s">
        <v>244</v>
      </c>
      <c r="C11" s="465">
        <v>31270160.141800009</v>
      </c>
    </row>
    <row r="12" spans="1:3" s="76" customFormat="1">
      <c r="A12" s="107">
        <v>7</v>
      </c>
      <c r="B12" s="108" t="s">
        <v>243</v>
      </c>
      <c r="C12" s="466">
        <f>SUM(C13:C27)</f>
        <v>6663480.1199999992</v>
      </c>
    </row>
    <row r="13" spans="1:3" s="76" customFormat="1">
      <c r="A13" s="107">
        <v>8</v>
      </c>
      <c r="B13" s="112" t="s">
        <v>242</v>
      </c>
      <c r="C13" s="467"/>
    </row>
    <row r="14" spans="1:3" s="76" customFormat="1" ht="25.5">
      <c r="A14" s="107">
        <v>9</v>
      </c>
      <c r="B14" s="113" t="s">
        <v>241</v>
      </c>
      <c r="C14" s="467"/>
    </row>
    <row r="15" spans="1:3" s="76" customFormat="1">
      <c r="A15" s="107">
        <v>10</v>
      </c>
      <c r="B15" s="114" t="s">
        <v>240</v>
      </c>
      <c r="C15" s="467">
        <v>468907.93999999948</v>
      </c>
    </row>
    <row r="16" spans="1:3" s="76" customFormat="1">
      <c r="A16" s="107">
        <v>11</v>
      </c>
      <c r="B16" s="115" t="s">
        <v>239</v>
      </c>
      <c r="C16" s="467"/>
    </row>
    <row r="17" spans="1:3" s="76" customFormat="1">
      <c r="A17" s="107">
        <v>12</v>
      </c>
      <c r="B17" s="114" t="s">
        <v>238</v>
      </c>
      <c r="C17" s="467"/>
    </row>
    <row r="18" spans="1:3" s="76" customFormat="1">
      <c r="A18" s="107">
        <v>13</v>
      </c>
      <c r="B18" s="114" t="s">
        <v>237</v>
      </c>
      <c r="C18" s="467"/>
    </row>
    <row r="19" spans="1:3" s="76" customFormat="1">
      <c r="A19" s="107">
        <v>14</v>
      </c>
      <c r="B19" s="114" t="s">
        <v>236</v>
      </c>
      <c r="C19" s="467"/>
    </row>
    <row r="20" spans="1:3" s="76" customFormat="1">
      <c r="A20" s="107">
        <v>15</v>
      </c>
      <c r="B20" s="114" t="s">
        <v>235</v>
      </c>
      <c r="C20" s="467"/>
    </row>
    <row r="21" spans="1:3" s="76" customFormat="1" ht="25.5">
      <c r="A21" s="107">
        <v>16</v>
      </c>
      <c r="B21" s="113" t="s">
        <v>234</v>
      </c>
      <c r="C21" s="467"/>
    </row>
    <row r="22" spans="1:3" s="76" customFormat="1">
      <c r="A22" s="107">
        <v>17</v>
      </c>
      <c r="B22" s="116" t="s">
        <v>233</v>
      </c>
      <c r="C22" s="467">
        <v>6194572.1799999997</v>
      </c>
    </row>
    <row r="23" spans="1:3" s="76" customFormat="1">
      <c r="A23" s="107">
        <v>18</v>
      </c>
      <c r="B23" s="113" t="s">
        <v>232</v>
      </c>
      <c r="C23" s="467">
        <v>0</v>
      </c>
    </row>
    <row r="24" spans="1:3" s="76" customFormat="1" ht="25.5">
      <c r="A24" s="107">
        <v>19</v>
      </c>
      <c r="B24" s="113" t="s">
        <v>209</v>
      </c>
      <c r="C24" s="467">
        <v>0</v>
      </c>
    </row>
    <row r="25" spans="1:3" s="76" customFormat="1">
      <c r="A25" s="107">
        <v>20</v>
      </c>
      <c r="B25" s="117" t="s">
        <v>231</v>
      </c>
      <c r="C25" s="467">
        <v>0</v>
      </c>
    </row>
    <row r="26" spans="1:3" s="76" customFormat="1">
      <c r="A26" s="107">
        <v>21</v>
      </c>
      <c r="B26" s="117" t="s">
        <v>230</v>
      </c>
      <c r="C26" s="467">
        <v>0</v>
      </c>
    </row>
    <row r="27" spans="1:3" s="76" customFormat="1">
      <c r="A27" s="107">
        <v>22</v>
      </c>
      <c r="B27" s="117" t="s">
        <v>229</v>
      </c>
      <c r="C27" s="467">
        <v>0</v>
      </c>
    </row>
    <row r="28" spans="1:3" s="76" customFormat="1">
      <c r="A28" s="107">
        <v>23</v>
      </c>
      <c r="B28" s="118" t="s">
        <v>228</v>
      </c>
      <c r="C28" s="466">
        <f>C6-C12</f>
        <v>176282353.8418</v>
      </c>
    </row>
    <row r="29" spans="1:3" s="76" customFormat="1">
      <c r="A29" s="119"/>
      <c r="B29" s="120"/>
      <c r="C29" s="467"/>
    </row>
    <row r="30" spans="1:3" s="76" customFormat="1">
      <c r="A30" s="119">
        <v>24</v>
      </c>
      <c r="B30" s="118" t="s">
        <v>227</v>
      </c>
      <c r="C30" s="466">
        <f>C31+C34</f>
        <v>0</v>
      </c>
    </row>
    <row r="31" spans="1:3" s="76" customFormat="1">
      <c r="A31" s="119">
        <v>25</v>
      </c>
      <c r="B31" s="110" t="s">
        <v>226</v>
      </c>
      <c r="C31" s="468">
        <f>C32+C33</f>
        <v>0</v>
      </c>
    </row>
    <row r="32" spans="1:3" s="76" customFormat="1">
      <c r="A32" s="119">
        <v>26</v>
      </c>
      <c r="B32" s="121" t="s">
        <v>308</v>
      </c>
      <c r="C32" s="467"/>
    </row>
    <row r="33" spans="1:3" s="76" customFormat="1">
      <c r="A33" s="119">
        <v>27</v>
      </c>
      <c r="B33" s="121" t="s">
        <v>225</v>
      </c>
      <c r="C33" s="467"/>
    </row>
    <row r="34" spans="1:3" s="76" customFormat="1">
      <c r="A34" s="119">
        <v>28</v>
      </c>
      <c r="B34" s="110" t="s">
        <v>224</v>
      </c>
      <c r="C34" s="467"/>
    </row>
    <row r="35" spans="1:3" s="76" customFormat="1">
      <c r="A35" s="119">
        <v>29</v>
      </c>
      <c r="B35" s="118" t="s">
        <v>223</v>
      </c>
      <c r="C35" s="466">
        <f>SUM(C36:C40)</f>
        <v>0</v>
      </c>
    </row>
    <row r="36" spans="1:3" s="76" customFormat="1">
      <c r="A36" s="119">
        <v>30</v>
      </c>
      <c r="B36" s="113" t="s">
        <v>222</v>
      </c>
      <c r="C36" s="467">
        <v>0</v>
      </c>
    </row>
    <row r="37" spans="1:3" s="76" customFormat="1">
      <c r="A37" s="119">
        <v>31</v>
      </c>
      <c r="B37" s="114" t="s">
        <v>221</v>
      </c>
      <c r="C37" s="467">
        <v>0</v>
      </c>
    </row>
    <row r="38" spans="1:3" s="76" customFormat="1" ht="25.5">
      <c r="A38" s="119">
        <v>32</v>
      </c>
      <c r="B38" s="113" t="s">
        <v>220</v>
      </c>
      <c r="C38" s="467">
        <v>0</v>
      </c>
    </row>
    <row r="39" spans="1:3" s="76" customFormat="1" ht="25.5">
      <c r="A39" s="119">
        <v>33</v>
      </c>
      <c r="B39" s="113" t="s">
        <v>209</v>
      </c>
      <c r="C39" s="467">
        <v>0</v>
      </c>
    </row>
    <row r="40" spans="1:3" s="76" customFormat="1">
      <c r="A40" s="119">
        <v>34</v>
      </c>
      <c r="B40" s="117" t="s">
        <v>219</v>
      </c>
      <c r="C40" s="467">
        <v>0</v>
      </c>
    </row>
    <row r="41" spans="1:3" s="76" customFormat="1">
      <c r="A41" s="119">
        <v>35</v>
      </c>
      <c r="B41" s="118" t="s">
        <v>218</v>
      </c>
      <c r="C41" s="466">
        <f>C30-C35</f>
        <v>0</v>
      </c>
    </row>
    <row r="42" spans="1:3" s="76" customFormat="1">
      <c r="A42" s="119"/>
      <c r="B42" s="120"/>
      <c r="C42" s="467"/>
    </row>
    <row r="43" spans="1:3" s="76" customFormat="1">
      <c r="A43" s="119">
        <v>36</v>
      </c>
      <c r="B43" s="122" t="s">
        <v>217</v>
      </c>
      <c r="C43" s="466">
        <f>SUM(C44:C46)</f>
        <v>65677159.956276715</v>
      </c>
    </row>
    <row r="44" spans="1:3" s="76" customFormat="1">
      <c r="A44" s="119">
        <v>37</v>
      </c>
      <c r="B44" s="110" t="s">
        <v>216</v>
      </c>
      <c r="C44" s="467">
        <v>51026500</v>
      </c>
    </row>
    <row r="45" spans="1:3" s="76" customFormat="1">
      <c r="A45" s="119">
        <v>38</v>
      </c>
      <c r="B45" s="110" t="s">
        <v>215</v>
      </c>
      <c r="C45" s="467"/>
    </row>
    <row r="46" spans="1:3" s="76" customFormat="1">
      <c r="A46" s="119">
        <v>39</v>
      </c>
      <c r="B46" s="110" t="s">
        <v>214</v>
      </c>
      <c r="C46" s="467">
        <v>14650659.956276719</v>
      </c>
    </row>
    <row r="47" spans="1:3" s="76" customFormat="1">
      <c r="A47" s="119">
        <v>40</v>
      </c>
      <c r="B47" s="122" t="s">
        <v>213</v>
      </c>
      <c r="C47" s="466">
        <f>SUM(C48:C51)</f>
        <v>0</v>
      </c>
    </row>
    <row r="48" spans="1:3" s="76" customFormat="1">
      <c r="A48" s="119">
        <v>41</v>
      </c>
      <c r="B48" s="113" t="s">
        <v>212</v>
      </c>
      <c r="C48" s="467">
        <v>0</v>
      </c>
    </row>
    <row r="49" spans="1:3" s="76" customFormat="1">
      <c r="A49" s="119">
        <v>42</v>
      </c>
      <c r="B49" s="114" t="s">
        <v>211</v>
      </c>
      <c r="C49" s="467">
        <v>0</v>
      </c>
    </row>
    <row r="50" spans="1:3" s="76" customFormat="1">
      <c r="A50" s="119">
        <v>43</v>
      </c>
      <c r="B50" s="113" t="s">
        <v>210</v>
      </c>
      <c r="C50" s="467">
        <v>0</v>
      </c>
    </row>
    <row r="51" spans="1:3" s="76" customFormat="1" ht="25.5">
      <c r="A51" s="119">
        <v>44</v>
      </c>
      <c r="B51" s="113" t="s">
        <v>209</v>
      </c>
      <c r="C51" s="467">
        <v>0</v>
      </c>
    </row>
    <row r="52" spans="1:3" s="76" customFormat="1" ht="13.5" thickBot="1">
      <c r="A52" s="123">
        <v>45</v>
      </c>
      <c r="B52" s="124" t="s">
        <v>208</v>
      </c>
      <c r="C52" s="125">
        <f>C43-C47</f>
        <v>65677159.956276715</v>
      </c>
    </row>
    <row r="55" spans="1:3">
      <c r="B55" s="4" t="s">
        <v>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B2" sqref="B2"/>
    </sheetView>
  </sheetViews>
  <sheetFormatPr defaultColWidth="9.140625" defaultRowHeight="12.75"/>
  <cols>
    <col min="1" max="1" width="9.42578125" style="278" bestFit="1" customWidth="1"/>
    <col min="2" max="2" width="59" style="278" customWidth="1"/>
    <col min="3" max="3" width="16.7109375" style="278" bestFit="1" customWidth="1"/>
    <col min="4" max="4" width="14.28515625" style="278" bestFit="1" customWidth="1"/>
    <col min="5" max="16384" width="9.140625" style="278"/>
  </cols>
  <sheetData>
    <row r="1" spans="1:6" ht="15">
      <c r="A1" s="332" t="s">
        <v>32</v>
      </c>
      <c r="B1" s="333" t="str">
        <f>'9.Capital'!B1</f>
        <v>JSC ProCredit Bank</v>
      </c>
    </row>
    <row r="2" spans="1:6" s="246" customFormat="1" ht="15.75" customHeight="1">
      <c r="A2" s="246" t="s">
        <v>33</v>
      </c>
      <c r="B2" s="423">
        <f>'1. key ratios '!B2</f>
        <v>43921</v>
      </c>
    </row>
    <row r="3" spans="1:6" s="246" customFormat="1" ht="15.75" customHeight="1"/>
    <row r="4" spans="1:6" ht="13.5" thickBot="1">
      <c r="A4" s="298" t="s">
        <v>410</v>
      </c>
      <c r="B4" s="341" t="s">
        <v>411</v>
      </c>
    </row>
    <row r="5" spans="1:6" s="342" customFormat="1" ht="12.75" customHeight="1">
      <c r="A5" s="413"/>
      <c r="B5" s="414" t="s">
        <v>414</v>
      </c>
      <c r="C5" s="334" t="s">
        <v>412</v>
      </c>
      <c r="D5" s="335" t="s">
        <v>413</v>
      </c>
    </row>
    <row r="6" spans="1:6" s="343" customFormat="1">
      <c r="A6" s="336">
        <v>1</v>
      </c>
      <c r="B6" s="409" t="s">
        <v>415</v>
      </c>
      <c r="C6" s="409"/>
      <c r="D6" s="337"/>
    </row>
    <row r="7" spans="1:6" s="343" customFormat="1">
      <c r="A7" s="338" t="s">
        <v>401</v>
      </c>
      <c r="B7" s="410" t="s">
        <v>416</v>
      </c>
      <c r="C7" s="403">
        <v>4.4999999999999998E-2</v>
      </c>
      <c r="D7" s="470">
        <v>59387718.691122875</v>
      </c>
      <c r="E7" s="469"/>
      <c r="F7" s="469"/>
    </row>
    <row r="8" spans="1:6" s="343" customFormat="1">
      <c r="A8" s="338" t="s">
        <v>402</v>
      </c>
      <c r="B8" s="410" t="s">
        <v>417</v>
      </c>
      <c r="C8" s="404">
        <v>0.06</v>
      </c>
      <c r="D8" s="470">
        <v>79183624.921497166</v>
      </c>
      <c r="E8" s="469"/>
      <c r="F8" s="469"/>
    </row>
    <row r="9" spans="1:6" s="343" customFormat="1">
      <c r="A9" s="338" t="s">
        <v>403</v>
      </c>
      <c r="B9" s="410" t="s">
        <v>418</v>
      </c>
      <c r="C9" s="404">
        <v>0.08</v>
      </c>
      <c r="D9" s="470">
        <v>105578166.56199624</v>
      </c>
      <c r="E9" s="469"/>
      <c r="F9" s="469"/>
    </row>
    <row r="10" spans="1:6" s="343" customFormat="1">
      <c r="A10" s="336" t="s">
        <v>404</v>
      </c>
      <c r="B10" s="409" t="s">
        <v>419</v>
      </c>
      <c r="C10" s="405"/>
      <c r="D10" s="471"/>
      <c r="E10" s="469"/>
      <c r="F10" s="469"/>
    </row>
    <row r="11" spans="1:6" s="344" customFormat="1">
      <c r="A11" s="339" t="s">
        <v>405</v>
      </c>
      <c r="B11" s="402" t="s">
        <v>484</v>
      </c>
      <c r="C11" s="406">
        <v>0</v>
      </c>
      <c r="D11" s="470">
        <v>0</v>
      </c>
      <c r="E11" s="469"/>
      <c r="F11" s="469"/>
    </row>
    <row r="12" spans="1:6" s="344" customFormat="1">
      <c r="A12" s="339" t="s">
        <v>406</v>
      </c>
      <c r="B12" s="402" t="s">
        <v>420</v>
      </c>
      <c r="C12" s="406">
        <v>0</v>
      </c>
      <c r="D12" s="470">
        <v>0</v>
      </c>
      <c r="E12" s="469"/>
      <c r="F12" s="469"/>
    </row>
    <row r="13" spans="1:6" s="344" customFormat="1">
      <c r="A13" s="339" t="s">
        <v>407</v>
      </c>
      <c r="B13" s="402" t="s">
        <v>421</v>
      </c>
      <c r="C13" s="406">
        <v>0</v>
      </c>
      <c r="D13" s="470">
        <v>0</v>
      </c>
      <c r="E13" s="469"/>
      <c r="F13" s="469"/>
    </row>
    <row r="14" spans="1:6" s="344" customFormat="1">
      <c r="A14" s="336" t="s">
        <v>408</v>
      </c>
      <c r="B14" s="409" t="s">
        <v>481</v>
      </c>
      <c r="C14" s="407"/>
      <c r="D14" s="471"/>
      <c r="E14" s="469"/>
      <c r="F14" s="469"/>
    </row>
    <row r="15" spans="1:6" s="344" customFormat="1">
      <c r="A15" s="339">
        <v>3.1</v>
      </c>
      <c r="B15" s="402" t="s">
        <v>426</v>
      </c>
      <c r="C15" s="406">
        <v>9.521469313556092E-3</v>
      </c>
      <c r="D15" s="470">
        <v>12565740.913769513</v>
      </c>
      <c r="E15" s="469"/>
      <c r="F15" s="469"/>
    </row>
    <row r="16" spans="1:6" s="344" customFormat="1">
      <c r="A16" s="339">
        <v>3.2</v>
      </c>
      <c r="B16" s="402" t="s">
        <v>427</v>
      </c>
      <c r="C16" s="406">
        <v>1.2736445966184305E-2</v>
      </c>
      <c r="D16" s="470">
        <v>16808632.670320895</v>
      </c>
      <c r="E16" s="469"/>
      <c r="F16" s="469"/>
    </row>
    <row r="17" spans="1:6" s="343" customFormat="1">
      <c r="A17" s="339">
        <v>3.3</v>
      </c>
      <c r="B17" s="402" t="s">
        <v>428</v>
      </c>
      <c r="C17" s="406">
        <v>2.9730552640571388E-2</v>
      </c>
      <c r="D17" s="470">
        <v>39236215.483330533</v>
      </c>
      <c r="E17" s="469"/>
      <c r="F17" s="469"/>
    </row>
    <row r="18" spans="1:6" s="342" customFormat="1" ht="12.75" customHeight="1">
      <c r="A18" s="411"/>
      <c r="B18" s="412" t="s">
        <v>480</v>
      </c>
      <c r="C18" s="532" t="s">
        <v>412</v>
      </c>
      <c r="D18" s="533" t="s">
        <v>413</v>
      </c>
      <c r="E18" s="469"/>
      <c r="F18" s="469"/>
    </row>
    <row r="19" spans="1:6" s="343" customFormat="1">
      <c r="A19" s="340">
        <v>4</v>
      </c>
      <c r="B19" s="402" t="s">
        <v>422</v>
      </c>
      <c r="C19" s="406">
        <v>5.4521469313556087E-2</v>
      </c>
      <c r="D19" s="470">
        <v>71953459.604892388</v>
      </c>
      <c r="E19" s="469"/>
      <c r="F19" s="469"/>
    </row>
    <row r="20" spans="1:6" s="343" customFormat="1">
      <c r="A20" s="340">
        <v>5</v>
      </c>
      <c r="B20" s="402" t="s">
        <v>141</v>
      </c>
      <c r="C20" s="406">
        <v>7.273644596618431E-2</v>
      </c>
      <c r="D20" s="470">
        <v>95992257.591818079</v>
      </c>
      <c r="E20" s="469"/>
      <c r="F20" s="469"/>
    </row>
    <row r="21" spans="1:6" s="343" customFormat="1" ht="13.5" thickBot="1">
      <c r="A21" s="345" t="s">
        <v>409</v>
      </c>
      <c r="B21" s="346" t="s">
        <v>423</v>
      </c>
      <c r="C21" s="408">
        <v>0.10973055264057138</v>
      </c>
      <c r="D21" s="472">
        <v>144814382.04532677</v>
      </c>
      <c r="E21" s="469"/>
      <c r="F21" s="469"/>
    </row>
    <row r="22" spans="1:6">
      <c r="F22" s="298"/>
    </row>
    <row r="23" spans="1:6" ht="51">
      <c r="B23" s="297" t="s">
        <v>483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66.2851562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32</v>
      </c>
      <c r="B1" s="3" t="str">
        <f>'9.1. Capital Requirements'!B1</f>
        <v>JSC ProCredit Bank</v>
      </c>
      <c r="E1" s="4"/>
      <c r="F1" s="4"/>
    </row>
    <row r="2" spans="1:6" s="91" customFormat="1" ht="15.75" customHeight="1">
      <c r="A2" s="2" t="s">
        <v>33</v>
      </c>
      <c r="B2" s="424">
        <f>'1. key ratios '!B2</f>
        <v>43921</v>
      </c>
    </row>
    <row r="3" spans="1:6" s="91" customFormat="1" ht="15.75" customHeight="1">
      <c r="A3" s="126"/>
    </row>
    <row r="4" spans="1:6" s="91" customFormat="1" ht="15.75" customHeight="1" thickBot="1">
      <c r="A4" s="91" t="s">
        <v>88</v>
      </c>
      <c r="B4" s="237" t="s">
        <v>292</v>
      </c>
      <c r="D4" s="48" t="s">
        <v>75</v>
      </c>
    </row>
    <row r="5" spans="1:6" ht="25.5">
      <c r="A5" s="127" t="s">
        <v>8</v>
      </c>
      <c r="B5" s="268" t="s">
        <v>346</v>
      </c>
      <c r="C5" s="128" t="s">
        <v>94</v>
      </c>
      <c r="D5" s="129" t="s">
        <v>95</v>
      </c>
    </row>
    <row r="6" spans="1:6" ht="15.75">
      <c r="A6" s="96">
        <v>1</v>
      </c>
      <c r="B6" s="130" t="s">
        <v>37</v>
      </c>
      <c r="C6" s="131">
        <v>38542509.090000004</v>
      </c>
      <c r="D6" s="521"/>
      <c r="E6" s="132"/>
    </row>
    <row r="7" spans="1:6" ht="15.75">
      <c r="A7" s="96">
        <v>2</v>
      </c>
      <c r="B7" s="133" t="s">
        <v>38</v>
      </c>
      <c r="C7" s="134">
        <v>200263633.10999998</v>
      </c>
      <c r="D7" s="522"/>
      <c r="E7" s="132"/>
    </row>
    <row r="8" spans="1:6" ht="15.75">
      <c r="A8" s="96">
        <v>3</v>
      </c>
      <c r="B8" s="133" t="s">
        <v>39</v>
      </c>
      <c r="C8" s="134">
        <v>142244223.30000001</v>
      </c>
      <c r="D8" s="522"/>
      <c r="E8" s="132"/>
    </row>
    <row r="9" spans="1:6" ht="15.75">
      <c r="A9" s="96">
        <v>4</v>
      </c>
      <c r="B9" s="133" t="s">
        <v>40</v>
      </c>
      <c r="C9" s="134">
        <v>0</v>
      </c>
      <c r="D9" s="522"/>
      <c r="E9" s="132"/>
    </row>
    <row r="10" spans="1:6" ht="15.75">
      <c r="A10" s="96">
        <v>5</v>
      </c>
      <c r="B10" s="133" t="s">
        <v>41</v>
      </c>
      <c r="C10" s="134">
        <v>29348091.41</v>
      </c>
      <c r="D10" s="522"/>
      <c r="E10" s="132"/>
    </row>
    <row r="11" spans="1:6" ht="15.75">
      <c r="A11" s="96">
        <v>6.1</v>
      </c>
      <c r="B11" s="238" t="s">
        <v>42</v>
      </c>
      <c r="C11" s="135">
        <v>1164470647.5797</v>
      </c>
      <c r="D11" s="523"/>
      <c r="E11" s="132"/>
    </row>
    <row r="12" spans="1:6" ht="15.75">
      <c r="A12" s="520">
        <v>6.2</v>
      </c>
      <c r="B12" s="239" t="s">
        <v>43</v>
      </c>
      <c r="C12" s="135">
        <v>-71328884.313836694</v>
      </c>
      <c r="D12" s="523"/>
      <c r="E12" s="132"/>
    </row>
    <row r="13" spans="1:6" ht="15.75">
      <c r="A13" s="520" t="s">
        <v>509</v>
      </c>
      <c r="B13" s="528" t="s">
        <v>517</v>
      </c>
      <c r="C13" s="530">
        <v>-14650659.956276719</v>
      </c>
      <c r="D13" s="523" t="s">
        <v>510</v>
      </c>
      <c r="E13" s="132"/>
    </row>
    <row r="14" spans="1:6" ht="15.75">
      <c r="A14" s="520" t="s">
        <v>509</v>
      </c>
      <c r="B14" s="531" t="s">
        <v>519</v>
      </c>
      <c r="C14" s="530">
        <v>-29430447.708764702</v>
      </c>
      <c r="D14" s="523"/>
      <c r="E14" s="132"/>
    </row>
    <row r="15" spans="1:6" ht="15.75">
      <c r="A15" s="520">
        <v>6</v>
      </c>
      <c r="B15" s="133" t="s">
        <v>44</v>
      </c>
      <c r="C15" s="136">
        <v>1093141763.2658634</v>
      </c>
      <c r="D15" s="523"/>
      <c r="E15" s="132"/>
    </row>
    <row r="16" spans="1:6" ht="15.75">
      <c r="A16" s="96">
        <v>7</v>
      </c>
      <c r="B16" s="133" t="s">
        <v>45</v>
      </c>
      <c r="C16" s="134">
        <v>6109967.4199999999</v>
      </c>
      <c r="D16" s="522"/>
      <c r="E16" s="132"/>
    </row>
    <row r="17" spans="1:5" ht="15.75">
      <c r="A17" s="96">
        <v>8</v>
      </c>
      <c r="B17" s="266" t="s">
        <v>204</v>
      </c>
      <c r="C17" s="134">
        <v>73994</v>
      </c>
      <c r="D17" s="522"/>
      <c r="E17" s="132"/>
    </row>
    <row r="18" spans="1:5" ht="15.75">
      <c r="A18" s="96">
        <v>9</v>
      </c>
      <c r="B18" s="133" t="s">
        <v>46</v>
      </c>
      <c r="C18" s="134">
        <v>6358571.1299999999</v>
      </c>
      <c r="D18" s="522"/>
      <c r="E18" s="132"/>
    </row>
    <row r="19" spans="1:5" ht="15.75">
      <c r="A19" s="96">
        <v>9.1</v>
      </c>
      <c r="B19" s="137" t="s">
        <v>90</v>
      </c>
      <c r="C19" s="135">
        <v>6194572.1799999997</v>
      </c>
      <c r="D19" s="522" t="s">
        <v>511</v>
      </c>
      <c r="E19" s="132"/>
    </row>
    <row r="20" spans="1:5" ht="15.75">
      <c r="A20" s="96">
        <v>9.1999999999999993</v>
      </c>
      <c r="B20" s="137" t="s">
        <v>91</v>
      </c>
      <c r="C20" s="135"/>
      <c r="D20" s="522"/>
      <c r="E20" s="132"/>
    </row>
    <row r="21" spans="1:5" ht="15.75">
      <c r="A21" s="96">
        <v>9.3000000000000007</v>
      </c>
      <c r="B21" s="240" t="s">
        <v>274</v>
      </c>
      <c r="C21" s="135"/>
      <c r="D21" s="522"/>
      <c r="E21" s="132"/>
    </row>
    <row r="22" spans="1:5" ht="15.75">
      <c r="A22" s="96">
        <v>10</v>
      </c>
      <c r="B22" s="133" t="s">
        <v>47</v>
      </c>
      <c r="C22" s="134">
        <v>57733664.939999998</v>
      </c>
      <c r="D22" s="522"/>
      <c r="E22" s="132"/>
    </row>
    <row r="23" spans="1:5" ht="15.75">
      <c r="A23" s="96">
        <v>10.1</v>
      </c>
      <c r="B23" s="137" t="s">
        <v>92</v>
      </c>
      <c r="C23" s="134">
        <v>468907.93999999948</v>
      </c>
      <c r="D23" s="529" t="s">
        <v>512</v>
      </c>
      <c r="E23" s="132"/>
    </row>
    <row r="24" spans="1:5" ht="15.75">
      <c r="A24" s="96">
        <v>11</v>
      </c>
      <c r="B24" s="138" t="s">
        <v>48</v>
      </c>
      <c r="C24" s="139">
        <v>18381133.650600001</v>
      </c>
      <c r="D24" s="524"/>
      <c r="E24" s="132"/>
    </row>
    <row r="25" spans="1:5" ht="15.75">
      <c r="A25" s="96">
        <v>12</v>
      </c>
      <c r="B25" s="140" t="s">
        <v>49</v>
      </c>
      <c r="C25" s="141">
        <v>1592197551.3164637</v>
      </c>
      <c r="D25" s="525"/>
      <c r="E25" s="132"/>
    </row>
    <row r="26" spans="1:5" ht="15.75">
      <c r="A26" s="96">
        <v>13</v>
      </c>
      <c r="B26" s="133" t="s">
        <v>51</v>
      </c>
      <c r="C26" s="142">
        <v>0</v>
      </c>
      <c r="D26" s="526"/>
      <c r="E26" s="132"/>
    </row>
    <row r="27" spans="1:5" ht="15.75">
      <c r="A27" s="96">
        <v>14</v>
      </c>
      <c r="B27" s="133" t="s">
        <v>52</v>
      </c>
      <c r="C27" s="134">
        <v>207912588.34</v>
      </c>
      <c r="D27" s="522"/>
      <c r="E27" s="132"/>
    </row>
    <row r="28" spans="1:5" ht="15.75">
      <c r="A28" s="96">
        <v>15</v>
      </c>
      <c r="B28" s="133" t="s">
        <v>53</v>
      </c>
      <c r="C28" s="134">
        <v>273727976.57789987</v>
      </c>
      <c r="D28" s="522"/>
      <c r="E28" s="132"/>
    </row>
    <row r="29" spans="1:5" ht="15.75">
      <c r="A29" s="96">
        <v>16</v>
      </c>
      <c r="B29" s="133" t="s">
        <v>54</v>
      </c>
      <c r="C29" s="134">
        <v>342469302.89999998</v>
      </c>
      <c r="D29" s="522"/>
      <c r="E29" s="132"/>
    </row>
    <row r="30" spans="1:5" ht="15.75">
      <c r="A30" s="96">
        <v>17</v>
      </c>
      <c r="B30" s="133" t="s">
        <v>55</v>
      </c>
      <c r="C30" s="134">
        <v>0</v>
      </c>
      <c r="D30" s="522"/>
      <c r="E30" s="132"/>
    </row>
    <row r="31" spans="1:5" ht="15.75">
      <c r="A31" s="96">
        <v>18</v>
      </c>
      <c r="B31" s="133" t="s">
        <v>56</v>
      </c>
      <c r="C31" s="134">
        <v>506762605.17516267</v>
      </c>
      <c r="D31" s="522"/>
      <c r="E31" s="132"/>
    </row>
    <row r="32" spans="1:5" ht="15.75">
      <c r="A32" s="96">
        <v>19</v>
      </c>
      <c r="B32" s="133" t="s">
        <v>57</v>
      </c>
      <c r="C32" s="134">
        <v>10807651.119999999</v>
      </c>
      <c r="D32" s="522"/>
      <c r="E32" s="132"/>
    </row>
    <row r="33" spans="1:5" ht="15.75">
      <c r="A33" s="96">
        <v>20</v>
      </c>
      <c r="B33" s="133" t="s">
        <v>58</v>
      </c>
      <c r="C33" s="134">
        <v>16545093.199999999</v>
      </c>
      <c r="D33" s="522"/>
      <c r="E33" s="132"/>
    </row>
    <row r="34" spans="1:5" ht="15.75">
      <c r="A34" s="96">
        <v>20.100000000000001</v>
      </c>
      <c r="B34" s="143" t="s">
        <v>518</v>
      </c>
      <c r="C34" s="139">
        <v>1227804.9448180001</v>
      </c>
      <c r="D34" s="524"/>
      <c r="E34" s="132"/>
    </row>
    <row r="35" spans="1:5" ht="15.75">
      <c r="A35" s="96">
        <v>21</v>
      </c>
      <c r="B35" s="138" t="s">
        <v>59</v>
      </c>
      <c r="C35" s="139">
        <v>51026500</v>
      </c>
      <c r="D35" s="524"/>
      <c r="E35" s="132"/>
    </row>
    <row r="36" spans="1:5" ht="15.75">
      <c r="A36" s="96">
        <v>21.1</v>
      </c>
      <c r="B36" s="143" t="s">
        <v>93</v>
      </c>
      <c r="C36" s="144">
        <v>51026500</v>
      </c>
      <c r="D36" s="522" t="s">
        <v>513</v>
      </c>
      <c r="E36" s="132"/>
    </row>
    <row r="37" spans="1:5" ht="15.75">
      <c r="A37" s="96">
        <v>22</v>
      </c>
      <c r="B37" s="140" t="s">
        <v>60</v>
      </c>
      <c r="C37" s="141">
        <v>1409251717.3130624</v>
      </c>
      <c r="D37" s="525"/>
      <c r="E37" s="132"/>
    </row>
    <row r="38" spans="1:5" ht="15.75">
      <c r="A38" s="96">
        <v>23</v>
      </c>
      <c r="B38" s="138" t="s">
        <v>62</v>
      </c>
      <c r="C38" s="134">
        <v>100351374.99000001</v>
      </c>
      <c r="D38" s="522" t="s">
        <v>514</v>
      </c>
      <c r="E38" s="132"/>
    </row>
    <row r="39" spans="1:5" ht="15.75">
      <c r="A39" s="96">
        <v>24</v>
      </c>
      <c r="B39" s="138" t="s">
        <v>63</v>
      </c>
      <c r="C39" s="134">
        <v>0</v>
      </c>
      <c r="D39" s="522"/>
      <c r="E39" s="132"/>
    </row>
    <row r="40" spans="1:5" ht="15.75">
      <c r="A40" s="96">
        <v>25</v>
      </c>
      <c r="B40" s="138" t="s">
        <v>64</v>
      </c>
      <c r="C40" s="134">
        <v>0</v>
      </c>
      <c r="D40" s="522"/>
      <c r="E40" s="132"/>
    </row>
    <row r="41" spans="1:5" ht="15.75">
      <c r="A41" s="96">
        <v>26</v>
      </c>
      <c r="B41" s="138" t="s">
        <v>65</v>
      </c>
      <c r="C41" s="134">
        <v>51324298.829999998</v>
      </c>
      <c r="D41" s="522" t="s">
        <v>515</v>
      </c>
      <c r="E41" s="132"/>
    </row>
    <row r="42" spans="1:5" ht="15.75">
      <c r="A42" s="96">
        <v>27</v>
      </c>
      <c r="B42" s="138" t="s">
        <v>66</v>
      </c>
      <c r="C42" s="134">
        <v>0</v>
      </c>
      <c r="D42" s="522"/>
      <c r="E42" s="132"/>
    </row>
    <row r="43" spans="1:5" ht="15.75">
      <c r="A43" s="96">
        <v>28</v>
      </c>
      <c r="B43" s="138" t="s">
        <v>67</v>
      </c>
      <c r="C43" s="134">
        <v>31270160.141800009</v>
      </c>
      <c r="D43" s="522" t="s">
        <v>516</v>
      </c>
      <c r="E43" s="132"/>
    </row>
    <row r="44" spans="1:5" ht="15.75">
      <c r="A44" s="96">
        <v>29</v>
      </c>
      <c r="B44" s="138" t="s">
        <v>68</v>
      </c>
      <c r="C44" s="134">
        <v>0</v>
      </c>
      <c r="D44" s="522"/>
      <c r="E44" s="132"/>
    </row>
    <row r="45" spans="1:5" ht="16.5" thickBot="1">
      <c r="A45" s="145">
        <v>30</v>
      </c>
      <c r="B45" s="146" t="s">
        <v>272</v>
      </c>
      <c r="C45" s="147">
        <v>182945833.96180001</v>
      </c>
      <c r="D45" s="527"/>
      <c r="E45" s="132"/>
    </row>
    <row r="46" spans="1:5">
      <c r="E46" s="13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32</v>
      </c>
      <c r="B1" s="4" t="str">
        <f>'Info '!C2</f>
        <v>JSC ProCredit Bank</v>
      </c>
    </row>
    <row r="2" spans="1:19">
      <c r="A2" s="2" t="s">
        <v>33</v>
      </c>
      <c r="B2" s="422">
        <f>'1. key ratios '!B2</f>
        <v>43921</v>
      </c>
    </row>
    <row r="4" spans="1:19" ht="26.25" thickBot="1">
      <c r="A4" s="4" t="s">
        <v>254</v>
      </c>
      <c r="B4" s="285" t="s">
        <v>381</v>
      </c>
    </row>
    <row r="5" spans="1:19" s="276" customFormat="1">
      <c r="A5" s="271"/>
      <c r="B5" s="272"/>
      <c r="C5" s="273" t="s">
        <v>0</v>
      </c>
      <c r="D5" s="273" t="s">
        <v>1</v>
      </c>
      <c r="E5" s="273" t="s">
        <v>2</v>
      </c>
      <c r="F5" s="273" t="s">
        <v>3</v>
      </c>
      <c r="G5" s="273" t="s">
        <v>4</v>
      </c>
      <c r="H5" s="273" t="s">
        <v>7</v>
      </c>
      <c r="I5" s="273" t="s">
        <v>10</v>
      </c>
      <c r="J5" s="273" t="s">
        <v>11</v>
      </c>
      <c r="K5" s="273" t="s">
        <v>12</v>
      </c>
      <c r="L5" s="273" t="s">
        <v>13</v>
      </c>
      <c r="M5" s="273" t="s">
        <v>14</v>
      </c>
      <c r="N5" s="273" t="s">
        <v>15</v>
      </c>
      <c r="O5" s="273" t="s">
        <v>364</v>
      </c>
      <c r="P5" s="273" t="s">
        <v>365</v>
      </c>
      <c r="Q5" s="273" t="s">
        <v>366</v>
      </c>
      <c r="R5" s="274" t="s">
        <v>367</v>
      </c>
      <c r="S5" s="275" t="s">
        <v>368</v>
      </c>
    </row>
    <row r="6" spans="1:19" s="276" customFormat="1" ht="99" customHeight="1">
      <c r="A6" s="277"/>
      <c r="B6" s="560" t="s">
        <v>369</v>
      </c>
      <c r="C6" s="556">
        <v>0</v>
      </c>
      <c r="D6" s="557"/>
      <c r="E6" s="556">
        <v>0.2</v>
      </c>
      <c r="F6" s="557"/>
      <c r="G6" s="556">
        <v>0.35</v>
      </c>
      <c r="H6" s="557"/>
      <c r="I6" s="556">
        <v>0.5</v>
      </c>
      <c r="J6" s="557"/>
      <c r="K6" s="556">
        <v>0.75</v>
      </c>
      <c r="L6" s="557"/>
      <c r="M6" s="556">
        <v>1</v>
      </c>
      <c r="N6" s="557"/>
      <c r="O6" s="556">
        <v>1.5</v>
      </c>
      <c r="P6" s="557"/>
      <c r="Q6" s="556">
        <v>2.5</v>
      </c>
      <c r="R6" s="557"/>
      <c r="S6" s="558" t="s">
        <v>253</v>
      </c>
    </row>
    <row r="7" spans="1:19" s="276" customFormat="1" ht="30.75" customHeight="1">
      <c r="A7" s="277"/>
      <c r="B7" s="561"/>
      <c r="C7" s="267" t="s">
        <v>256</v>
      </c>
      <c r="D7" s="267" t="s">
        <v>255</v>
      </c>
      <c r="E7" s="267" t="s">
        <v>256</v>
      </c>
      <c r="F7" s="267" t="s">
        <v>255</v>
      </c>
      <c r="G7" s="267" t="s">
        <v>256</v>
      </c>
      <c r="H7" s="267" t="s">
        <v>255</v>
      </c>
      <c r="I7" s="267" t="s">
        <v>256</v>
      </c>
      <c r="J7" s="267" t="s">
        <v>255</v>
      </c>
      <c r="K7" s="267" t="s">
        <v>256</v>
      </c>
      <c r="L7" s="267" t="s">
        <v>255</v>
      </c>
      <c r="M7" s="267" t="s">
        <v>256</v>
      </c>
      <c r="N7" s="267" t="s">
        <v>255</v>
      </c>
      <c r="O7" s="267" t="s">
        <v>256</v>
      </c>
      <c r="P7" s="267" t="s">
        <v>255</v>
      </c>
      <c r="Q7" s="267" t="s">
        <v>256</v>
      </c>
      <c r="R7" s="267" t="s">
        <v>255</v>
      </c>
      <c r="S7" s="559"/>
    </row>
    <row r="8" spans="1:19" s="149" customFormat="1">
      <c r="A8" s="148">
        <v>1</v>
      </c>
      <c r="B8" s="1" t="s">
        <v>97</v>
      </c>
      <c r="C8" s="473">
        <v>31433699.200000003</v>
      </c>
      <c r="D8" s="473"/>
      <c r="E8" s="473"/>
      <c r="F8" s="473"/>
      <c r="G8" s="473"/>
      <c r="H8" s="473"/>
      <c r="I8" s="473"/>
      <c r="J8" s="473"/>
      <c r="K8" s="473"/>
      <c r="L8" s="473"/>
      <c r="M8" s="473">
        <v>198178973.07920003</v>
      </c>
      <c r="N8" s="473"/>
      <c r="O8" s="473"/>
      <c r="P8" s="473"/>
      <c r="Q8" s="473"/>
      <c r="R8" s="474"/>
      <c r="S8" s="475">
        <f>$C$6*SUM(C8:D8)+$E$6*SUM(E8:F8)+$G$6*SUM(G8:H8)+$I$6*SUM(I8:J8)+$K$6*SUM(K8:L8)+$M$6*SUM(M8:N8)+$O$6*SUM(O8:P8)+$Q$6*SUM(Q8:R8)</f>
        <v>198178973.07920003</v>
      </c>
    </row>
    <row r="9" spans="1:19" s="149" customFormat="1">
      <c r="A9" s="148">
        <v>2</v>
      </c>
      <c r="B9" s="1" t="s">
        <v>98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4"/>
      <c r="S9" s="475">
        <f t="shared" ref="S9:S21" si="0">$C$6*SUM(C9:D9)+$E$6*SUM(E9:F9)+$G$6*SUM(G9:H9)+$I$6*SUM(I9:J9)+$K$6*SUM(K9:L9)+$M$6*SUM(M9:N9)+$O$6*SUM(O9:P9)+$Q$6*SUM(Q9:R9)</f>
        <v>0</v>
      </c>
    </row>
    <row r="10" spans="1:19" s="149" customFormat="1">
      <c r="A10" s="148">
        <v>3</v>
      </c>
      <c r="B10" s="1" t="s">
        <v>275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  <c r="S10" s="475">
        <f t="shared" si="0"/>
        <v>0</v>
      </c>
    </row>
    <row r="11" spans="1:19" s="149" customFormat="1">
      <c r="A11" s="148">
        <v>4</v>
      </c>
      <c r="B11" s="1" t="s">
        <v>99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4"/>
      <c r="S11" s="475">
        <f t="shared" si="0"/>
        <v>0</v>
      </c>
    </row>
    <row r="12" spans="1:19" s="149" customFormat="1">
      <c r="A12" s="148">
        <v>5</v>
      </c>
      <c r="B12" s="1" t="s">
        <v>100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4"/>
      <c r="S12" s="475">
        <f t="shared" si="0"/>
        <v>0</v>
      </c>
    </row>
    <row r="13" spans="1:19" s="149" customFormat="1">
      <c r="A13" s="148">
        <v>6</v>
      </c>
      <c r="B13" s="1" t="s">
        <v>101</v>
      </c>
      <c r="C13" s="473"/>
      <c r="D13" s="473"/>
      <c r="E13" s="473">
        <v>115723274.4568</v>
      </c>
      <c r="F13" s="473"/>
      <c r="G13" s="473"/>
      <c r="H13" s="473"/>
      <c r="I13" s="473">
        <v>26779027.016500004</v>
      </c>
      <c r="J13" s="473"/>
      <c r="K13" s="473"/>
      <c r="L13" s="473"/>
      <c r="M13" s="473">
        <v>0</v>
      </c>
      <c r="N13" s="473"/>
      <c r="O13" s="473"/>
      <c r="P13" s="473"/>
      <c r="Q13" s="473"/>
      <c r="R13" s="474"/>
      <c r="S13" s="475">
        <f t="shared" si="0"/>
        <v>36534168.399609998</v>
      </c>
    </row>
    <row r="14" spans="1:19" s="149" customFormat="1">
      <c r="A14" s="148">
        <v>7</v>
      </c>
      <c r="B14" s="1" t="s">
        <v>102</v>
      </c>
      <c r="C14" s="473"/>
      <c r="D14" s="473"/>
      <c r="E14" s="473"/>
      <c r="F14" s="473"/>
      <c r="G14" s="473">
        <v>0</v>
      </c>
      <c r="H14" s="473"/>
      <c r="I14" s="473">
        <v>0</v>
      </c>
      <c r="J14" s="473"/>
      <c r="K14" s="473">
        <v>0</v>
      </c>
      <c r="L14" s="473"/>
      <c r="M14" s="473">
        <v>724357986.79619992</v>
      </c>
      <c r="N14" s="473">
        <v>56181098.885732196</v>
      </c>
      <c r="O14" s="473">
        <v>0</v>
      </c>
      <c r="P14" s="473"/>
      <c r="Q14" s="473"/>
      <c r="R14" s="474"/>
      <c r="S14" s="475">
        <f t="shared" si="0"/>
        <v>780539085.68193209</v>
      </c>
    </row>
    <row r="15" spans="1:19" s="149" customFormat="1">
      <c r="A15" s="148">
        <v>8</v>
      </c>
      <c r="B15" s="1" t="s">
        <v>103</v>
      </c>
      <c r="C15" s="473"/>
      <c r="D15" s="473"/>
      <c r="E15" s="473"/>
      <c r="F15" s="473"/>
      <c r="G15" s="473">
        <v>0</v>
      </c>
      <c r="H15" s="473"/>
      <c r="I15" s="473">
        <v>0</v>
      </c>
      <c r="J15" s="473"/>
      <c r="K15" s="473">
        <v>388293044.6469</v>
      </c>
      <c r="L15" s="473"/>
      <c r="M15" s="473">
        <v>0</v>
      </c>
      <c r="N15" s="473"/>
      <c r="O15" s="473">
        <v>0</v>
      </c>
      <c r="P15" s="473"/>
      <c r="Q15" s="473"/>
      <c r="R15" s="474"/>
      <c r="S15" s="475">
        <f t="shared" si="0"/>
        <v>291219783.48517501</v>
      </c>
    </row>
    <row r="16" spans="1:19" s="149" customFormat="1">
      <c r="A16" s="148">
        <v>9</v>
      </c>
      <c r="B16" s="1" t="s">
        <v>104</v>
      </c>
      <c r="C16" s="473"/>
      <c r="D16" s="473"/>
      <c r="E16" s="473"/>
      <c r="F16" s="473"/>
      <c r="G16" s="473">
        <v>0</v>
      </c>
      <c r="H16" s="473"/>
      <c r="I16" s="473">
        <v>0</v>
      </c>
      <c r="J16" s="473"/>
      <c r="K16" s="473">
        <v>0</v>
      </c>
      <c r="L16" s="473"/>
      <c r="M16" s="473">
        <v>0</v>
      </c>
      <c r="N16" s="473"/>
      <c r="O16" s="473">
        <v>0</v>
      </c>
      <c r="P16" s="473"/>
      <c r="Q16" s="473"/>
      <c r="R16" s="474"/>
      <c r="S16" s="475">
        <f t="shared" si="0"/>
        <v>0</v>
      </c>
    </row>
    <row r="17" spans="1:19" s="149" customFormat="1">
      <c r="A17" s="148">
        <v>10</v>
      </c>
      <c r="B17" s="1" t="s">
        <v>105</v>
      </c>
      <c r="C17" s="473"/>
      <c r="D17" s="473"/>
      <c r="E17" s="473"/>
      <c r="F17" s="473"/>
      <c r="G17" s="473">
        <v>0</v>
      </c>
      <c r="H17" s="473"/>
      <c r="I17" s="473">
        <v>0</v>
      </c>
      <c r="J17" s="473"/>
      <c r="K17" s="473">
        <v>0</v>
      </c>
      <c r="L17" s="473"/>
      <c r="M17" s="473">
        <v>13841454.5955</v>
      </c>
      <c r="N17" s="473"/>
      <c r="O17" s="473">
        <v>0</v>
      </c>
      <c r="P17" s="473"/>
      <c r="Q17" s="473"/>
      <c r="R17" s="474"/>
      <c r="S17" s="475">
        <f t="shared" si="0"/>
        <v>13841454.5955</v>
      </c>
    </row>
    <row r="18" spans="1:19" s="149" customFormat="1">
      <c r="A18" s="148">
        <v>11</v>
      </c>
      <c r="B18" s="1" t="s">
        <v>106</v>
      </c>
      <c r="C18" s="473"/>
      <c r="D18" s="473"/>
      <c r="E18" s="473"/>
      <c r="F18" s="473"/>
      <c r="G18" s="473">
        <v>0</v>
      </c>
      <c r="H18" s="473"/>
      <c r="I18" s="473">
        <v>0</v>
      </c>
      <c r="J18" s="473"/>
      <c r="K18" s="473">
        <v>0</v>
      </c>
      <c r="L18" s="473"/>
      <c r="M18" s="473">
        <v>0</v>
      </c>
      <c r="N18" s="473"/>
      <c r="O18" s="473">
        <v>23983557.939800002</v>
      </c>
      <c r="P18" s="473"/>
      <c r="Q18" s="473">
        <v>5209032.4800000004</v>
      </c>
      <c r="R18" s="474"/>
      <c r="S18" s="475">
        <f t="shared" si="0"/>
        <v>48997918.109700009</v>
      </c>
    </row>
    <row r="19" spans="1:19" s="149" customFormat="1">
      <c r="A19" s="148">
        <v>12</v>
      </c>
      <c r="B19" s="1" t="s">
        <v>107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4"/>
      <c r="S19" s="475">
        <f t="shared" si="0"/>
        <v>0</v>
      </c>
    </row>
    <row r="20" spans="1:19" s="149" customFormat="1">
      <c r="A20" s="148">
        <v>13</v>
      </c>
      <c r="B20" s="1" t="s">
        <v>252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4"/>
      <c r="S20" s="475">
        <f t="shared" si="0"/>
        <v>0</v>
      </c>
    </row>
    <row r="21" spans="1:19" s="149" customFormat="1">
      <c r="A21" s="148">
        <v>14</v>
      </c>
      <c r="B21" s="1" t="s">
        <v>109</v>
      </c>
      <c r="C21" s="476">
        <v>38542509.090000004</v>
      </c>
      <c r="D21" s="476"/>
      <c r="E21" s="476">
        <v>0</v>
      </c>
      <c r="F21" s="476"/>
      <c r="G21" s="476">
        <v>0</v>
      </c>
      <c r="H21" s="476"/>
      <c r="I21" s="476">
        <v>0</v>
      </c>
      <c r="J21" s="476"/>
      <c r="K21" s="476">
        <v>0</v>
      </c>
      <c r="L21" s="476"/>
      <c r="M21" s="476">
        <v>70449613.301499993</v>
      </c>
      <c r="N21" s="476"/>
      <c r="O21" s="476">
        <v>0</v>
      </c>
      <c r="P21" s="476"/>
      <c r="Q21" s="476">
        <v>0</v>
      </c>
      <c r="R21" s="477"/>
      <c r="S21" s="475">
        <f t="shared" si="0"/>
        <v>70449613.301499993</v>
      </c>
    </row>
    <row r="22" spans="1:19" ht="13.5" thickBot="1">
      <c r="A22" s="150"/>
      <c r="B22" s="151" t="s">
        <v>110</v>
      </c>
      <c r="C22" s="152">
        <f>SUM(C8:C21)</f>
        <v>69976208.290000007</v>
      </c>
      <c r="D22" s="152">
        <f t="shared" ref="D22:J22" si="1">SUM(D8:D21)</f>
        <v>0</v>
      </c>
      <c r="E22" s="152">
        <f t="shared" si="1"/>
        <v>115723274.4568</v>
      </c>
      <c r="F22" s="152">
        <f t="shared" si="1"/>
        <v>0</v>
      </c>
      <c r="G22" s="152">
        <f t="shared" si="1"/>
        <v>0</v>
      </c>
      <c r="H22" s="152">
        <f t="shared" si="1"/>
        <v>0</v>
      </c>
      <c r="I22" s="152">
        <f t="shared" si="1"/>
        <v>26779027.016500004</v>
      </c>
      <c r="J22" s="152">
        <f t="shared" si="1"/>
        <v>0</v>
      </c>
      <c r="K22" s="152">
        <f t="shared" ref="K22:S22" si="2">SUM(K8:K21)</f>
        <v>388293044.6469</v>
      </c>
      <c r="L22" s="152">
        <f t="shared" si="2"/>
        <v>0</v>
      </c>
      <c r="M22" s="152">
        <f t="shared" si="2"/>
        <v>1006828027.7723999</v>
      </c>
      <c r="N22" s="152">
        <f t="shared" si="2"/>
        <v>56181098.885732196</v>
      </c>
      <c r="O22" s="152">
        <f t="shared" si="2"/>
        <v>23983557.939800002</v>
      </c>
      <c r="P22" s="152">
        <f t="shared" si="2"/>
        <v>0</v>
      </c>
      <c r="Q22" s="152">
        <f t="shared" si="2"/>
        <v>5209032.4800000004</v>
      </c>
      <c r="R22" s="152">
        <f t="shared" si="2"/>
        <v>0</v>
      </c>
      <c r="S22" s="286">
        <f t="shared" si="2"/>
        <v>1439760996.652617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E7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32</v>
      </c>
      <c r="B1" s="4" t="str">
        <f>'11. CRWA '!B1</f>
        <v>JSC ProCredit Bank</v>
      </c>
    </row>
    <row r="2" spans="1:22">
      <c r="A2" s="2" t="s">
        <v>33</v>
      </c>
      <c r="B2" s="422">
        <f>'1. key ratios '!B2</f>
        <v>43921</v>
      </c>
    </row>
    <row r="4" spans="1:22" ht="13.5" thickBot="1">
      <c r="A4" s="4" t="s">
        <v>372</v>
      </c>
      <c r="B4" s="153" t="s">
        <v>96</v>
      </c>
      <c r="V4" s="48" t="s">
        <v>75</v>
      </c>
    </row>
    <row r="5" spans="1:22" ht="12.75" customHeight="1">
      <c r="A5" s="154"/>
      <c r="B5" s="155"/>
      <c r="C5" s="562" t="s">
        <v>283</v>
      </c>
      <c r="D5" s="563"/>
      <c r="E5" s="563"/>
      <c r="F5" s="563"/>
      <c r="G5" s="563"/>
      <c r="H5" s="563"/>
      <c r="I5" s="563"/>
      <c r="J5" s="563"/>
      <c r="K5" s="563"/>
      <c r="L5" s="564"/>
      <c r="M5" s="565" t="s">
        <v>284</v>
      </c>
      <c r="N5" s="566"/>
      <c r="O5" s="566"/>
      <c r="P5" s="566"/>
      <c r="Q5" s="566"/>
      <c r="R5" s="566"/>
      <c r="S5" s="567"/>
      <c r="T5" s="570" t="s">
        <v>370</v>
      </c>
      <c r="U5" s="570" t="s">
        <v>371</v>
      </c>
      <c r="V5" s="568" t="s">
        <v>122</v>
      </c>
    </row>
    <row r="6" spans="1:22" s="102" customFormat="1" ht="102">
      <c r="A6" s="99"/>
      <c r="B6" s="156"/>
      <c r="C6" s="157" t="s">
        <v>111</v>
      </c>
      <c r="D6" s="243" t="s">
        <v>112</v>
      </c>
      <c r="E6" s="181" t="s">
        <v>286</v>
      </c>
      <c r="F6" s="181" t="s">
        <v>287</v>
      </c>
      <c r="G6" s="243" t="s">
        <v>290</v>
      </c>
      <c r="H6" s="243" t="s">
        <v>285</v>
      </c>
      <c r="I6" s="243" t="s">
        <v>113</v>
      </c>
      <c r="J6" s="243" t="s">
        <v>114</v>
      </c>
      <c r="K6" s="158" t="s">
        <v>115</v>
      </c>
      <c r="L6" s="159" t="s">
        <v>116</v>
      </c>
      <c r="M6" s="157" t="s">
        <v>288</v>
      </c>
      <c r="N6" s="158" t="s">
        <v>117</v>
      </c>
      <c r="O6" s="158" t="s">
        <v>118</v>
      </c>
      <c r="P6" s="158" t="s">
        <v>119</v>
      </c>
      <c r="Q6" s="158" t="s">
        <v>120</v>
      </c>
      <c r="R6" s="158" t="s">
        <v>121</v>
      </c>
      <c r="S6" s="269" t="s">
        <v>289</v>
      </c>
      <c r="T6" s="571"/>
      <c r="U6" s="571"/>
      <c r="V6" s="569"/>
    </row>
    <row r="7" spans="1:22" s="149" customFormat="1">
      <c r="A7" s="160">
        <v>1</v>
      </c>
      <c r="B7" s="1" t="s">
        <v>97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>
        <v>163625420.14139998</v>
      </c>
      <c r="P7" s="478"/>
      <c r="Q7" s="478"/>
      <c r="R7" s="478"/>
      <c r="S7" s="478"/>
      <c r="T7" s="479">
        <v>163625420.14139998</v>
      </c>
      <c r="U7" s="480"/>
      <c r="V7" s="481">
        <v>163625420.14139998</v>
      </c>
    </row>
    <row r="8" spans="1:22" s="149" customFormat="1">
      <c r="A8" s="160">
        <v>2</v>
      </c>
      <c r="B8" s="1" t="s">
        <v>98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9">
        <v>0</v>
      </c>
      <c r="U8" s="480"/>
      <c r="V8" s="481">
        <v>0</v>
      </c>
    </row>
    <row r="9" spans="1:22" s="149" customFormat="1">
      <c r="A9" s="160">
        <v>3</v>
      </c>
      <c r="B9" s="1" t="s">
        <v>276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9">
        <v>0</v>
      </c>
      <c r="U9" s="480"/>
      <c r="V9" s="481">
        <v>0</v>
      </c>
    </row>
    <row r="10" spans="1:22" s="149" customFormat="1">
      <c r="A10" s="160">
        <v>4</v>
      </c>
      <c r="B10" s="1" t="s">
        <v>99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9">
        <v>0</v>
      </c>
      <c r="U10" s="480"/>
      <c r="V10" s="481">
        <v>0</v>
      </c>
    </row>
    <row r="11" spans="1:22" s="149" customFormat="1">
      <c r="A11" s="160">
        <v>5</v>
      </c>
      <c r="B11" s="1" t="s">
        <v>100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9">
        <v>0</v>
      </c>
      <c r="U11" s="480"/>
      <c r="V11" s="481">
        <v>0</v>
      </c>
    </row>
    <row r="12" spans="1:22" s="149" customFormat="1">
      <c r="A12" s="160">
        <v>6</v>
      </c>
      <c r="B12" s="1" t="s">
        <v>101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>
        <v>0</v>
      </c>
      <c r="U12" s="480"/>
      <c r="V12" s="481">
        <v>0</v>
      </c>
    </row>
    <row r="13" spans="1:22" s="149" customFormat="1">
      <c r="A13" s="160">
        <v>7</v>
      </c>
      <c r="B13" s="1" t="s">
        <v>102</v>
      </c>
      <c r="C13" s="478"/>
      <c r="D13" s="478">
        <v>2305429.7472000001</v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>
        <v>65303036.008199997</v>
      </c>
      <c r="P13" s="478"/>
      <c r="Q13" s="478"/>
      <c r="R13" s="478"/>
      <c r="S13" s="478"/>
      <c r="T13" s="479">
        <v>66578155.995399997</v>
      </c>
      <c r="U13" s="480">
        <v>1030309.76</v>
      </c>
      <c r="V13" s="481">
        <v>67608465.755400002</v>
      </c>
    </row>
    <row r="14" spans="1:22" s="149" customFormat="1">
      <c r="A14" s="160">
        <v>8</v>
      </c>
      <c r="B14" s="1" t="s">
        <v>103</v>
      </c>
      <c r="C14" s="478"/>
      <c r="D14" s="478">
        <v>454205.58870000002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>
        <v>5828917.7362000002</v>
      </c>
      <c r="P14" s="478"/>
      <c r="Q14" s="478"/>
      <c r="R14" s="478"/>
      <c r="S14" s="478"/>
      <c r="T14" s="479">
        <v>6283123.3249000004</v>
      </c>
      <c r="U14" s="480"/>
      <c r="V14" s="481">
        <v>6283123.3249000004</v>
      </c>
    </row>
    <row r="15" spans="1:22" s="149" customFormat="1">
      <c r="A15" s="160">
        <v>9</v>
      </c>
      <c r="B15" s="1" t="s">
        <v>104</v>
      </c>
      <c r="C15" s="478"/>
      <c r="D15" s="478">
        <v>0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>
        <v>0</v>
      </c>
      <c r="P15" s="478"/>
      <c r="Q15" s="478"/>
      <c r="R15" s="478"/>
      <c r="S15" s="478"/>
      <c r="T15" s="479">
        <v>0</v>
      </c>
      <c r="U15" s="480"/>
      <c r="V15" s="481">
        <v>0</v>
      </c>
    </row>
    <row r="16" spans="1:22" s="149" customFormat="1">
      <c r="A16" s="160">
        <v>10</v>
      </c>
      <c r="B16" s="1" t="s">
        <v>105</v>
      </c>
      <c r="C16" s="478"/>
      <c r="D16" s="478">
        <v>0</v>
      </c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>
        <v>1117049.5233</v>
      </c>
      <c r="P16" s="478"/>
      <c r="Q16" s="478"/>
      <c r="R16" s="478"/>
      <c r="S16" s="478"/>
      <c r="T16" s="479">
        <v>1117049.5233</v>
      </c>
      <c r="U16" s="480"/>
      <c r="V16" s="481">
        <v>1117049.5233</v>
      </c>
    </row>
    <row r="17" spans="1:22" s="149" customFormat="1">
      <c r="A17" s="160">
        <v>11</v>
      </c>
      <c r="B17" s="1" t="s">
        <v>106</v>
      </c>
      <c r="C17" s="478"/>
      <c r="D17" s="478">
        <v>475736.89899999998</v>
      </c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>
        <v>0</v>
      </c>
      <c r="P17" s="478"/>
      <c r="Q17" s="478"/>
      <c r="R17" s="478"/>
      <c r="S17" s="478"/>
      <c r="T17" s="479">
        <v>475736.89899999998</v>
      </c>
      <c r="U17" s="480"/>
      <c r="V17" s="481">
        <v>475736.89899999998</v>
      </c>
    </row>
    <row r="18" spans="1:22" s="149" customFormat="1">
      <c r="A18" s="160">
        <v>12</v>
      </c>
      <c r="B18" s="1" t="s">
        <v>107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9">
        <v>0</v>
      </c>
      <c r="U18" s="480"/>
      <c r="V18" s="481">
        <v>0</v>
      </c>
    </row>
    <row r="19" spans="1:22" s="149" customFormat="1">
      <c r="A19" s="160">
        <v>13</v>
      </c>
      <c r="B19" s="1" t="s">
        <v>108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9">
        <v>0</v>
      </c>
      <c r="U19" s="480"/>
      <c r="V19" s="481">
        <v>0</v>
      </c>
    </row>
    <row r="20" spans="1:22" s="149" customFormat="1">
      <c r="A20" s="160">
        <v>14</v>
      </c>
      <c r="B20" s="1" t="s">
        <v>109</v>
      </c>
      <c r="C20" s="478">
        <v>0</v>
      </c>
      <c r="D20" s="478">
        <v>0</v>
      </c>
      <c r="E20" s="478">
        <v>0</v>
      </c>
      <c r="F20" s="478">
        <v>0</v>
      </c>
      <c r="G20" s="478">
        <v>0</v>
      </c>
      <c r="H20" s="478">
        <v>0</v>
      </c>
      <c r="I20" s="478">
        <v>0</v>
      </c>
      <c r="J20" s="478">
        <v>0</v>
      </c>
      <c r="K20" s="478">
        <v>0</v>
      </c>
      <c r="L20" s="478">
        <v>0</v>
      </c>
      <c r="M20" s="478">
        <v>0</v>
      </c>
      <c r="N20" s="478">
        <v>0</v>
      </c>
      <c r="O20" s="478">
        <v>0</v>
      </c>
      <c r="P20" s="478">
        <v>0</v>
      </c>
      <c r="Q20" s="478">
        <v>0</v>
      </c>
      <c r="R20" s="478">
        <v>0</v>
      </c>
      <c r="S20" s="478">
        <v>0</v>
      </c>
      <c r="T20" s="479">
        <v>0</v>
      </c>
      <c r="U20" s="480"/>
      <c r="V20" s="481">
        <v>0</v>
      </c>
    </row>
    <row r="21" spans="1:22" ht="13.5" thickBot="1">
      <c r="A21" s="150"/>
      <c r="B21" s="161" t="s">
        <v>110</v>
      </c>
      <c r="C21" s="162">
        <v>0</v>
      </c>
      <c r="D21" s="152">
        <v>3235372.2349000005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63">
        <v>0</v>
      </c>
      <c r="M21" s="162">
        <v>0</v>
      </c>
      <c r="N21" s="152">
        <v>0</v>
      </c>
      <c r="O21" s="152">
        <v>235874423.40909997</v>
      </c>
      <c r="P21" s="152">
        <v>0</v>
      </c>
      <c r="Q21" s="152">
        <v>0</v>
      </c>
      <c r="R21" s="152">
        <v>0</v>
      </c>
      <c r="S21" s="163">
        <v>0</v>
      </c>
      <c r="T21" s="163">
        <v>238079485.88399997</v>
      </c>
      <c r="U21" s="163">
        <v>1030309.76</v>
      </c>
      <c r="V21" s="164">
        <v>239109795.64399996</v>
      </c>
    </row>
    <row r="24" spans="1:22">
      <c r="A24" s="7"/>
      <c r="B24" s="7"/>
      <c r="C24" s="74"/>
      <c r="D24" s="74"/>
      <c r="E24" s="74"/>
    </row>
    <row r="25" spans="1:22">
      <c r="A25" s="165"/>
      <c r="B25" s="165"/>
      <c r="C25" s="7"/>
      <c r="D25" s="74"/>
      <c r="E25" s="74"/>
    </row>
    <row r="26" spans="1:22">
      <c r="A26" s="165"/>
      <c r="B26" s="75"/>
      <c r="C26" s="7"/>
      <c r="D26" s="74"/>
      <c r="E26" s="74"/>
    </row>
    <row r="27" spans="1:22">
      <c r="A27" s="165"/>
      <c r="B27" s="165"/>
      <c r="C27" s="7"/>
      <c r="D27" s="74"/>
      <c r="E27" s="74"/>
    </row>
    <row r="28" spans="1:22">
      <c r="A28" s="165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8" customWidth="1"/>
    <col min="4" max="4" width="14.85546875" style="278" bestFit="1" customWidth="1"/>
    <col min="5" max="5" width="17.7109375" style="278" customWidth="1"/>
    <col min="6" max="6" width="15.85546875" style="278" customWidth="1"/>
    <col min="7" max="7" width="17.42578125" style="278" customWidth="1"/>
    <col min="8" max="8" width="15.28515625" style="278" customWidth="1"/>
    <col min="9" max="16384" width="9.140625" style="46"/>
  </cols>
  <sheetData>
    <row r="1" spans="1:9">
      <c r="A1" s="2" t="s">
        <v>32</v>
      </c>
      <c r="B1" s="4" t="str">
        <f>'Info '!C2</f>
        <v>JSC ProCredit Bank</v>
      </c>
    </row>
    <row r="2" spans="1:9">
      <c r="A2" s="2" t="s">
        <v>33</v>
      </c>
      <c r="B2" s="422">
        <f>'1. key ratios '!B2</f>
        <v>43921</v>
      </c>
    </row>
    <row r="4" spans="1:9" ht="13.5" thickBot="1">
      <c r="A4" s="2" t="s">
        <v>258</v>
      </c>
      <c r="B4" s="153" t="s">
        <v>382</v>
      </c>
    </row>
    <row r="5" spans="1:9">
      <c r="A5" s="154"/>
      <c r="B5" s="166"/>
      <c r="C5" s="279" t="s">
        <v>0</v>
      </c>
      <c r="D5" s="279" t="s">
        <v>1</v>
      </c>
      <c r="E5" s="279" t="s">
        <v>2</v>
      </c>
      <c r="F5" s="279" t="s">
        <v>3</v>
      </c>
      <c r="G5" s="280" t="s">
        <v>4</v>
      </c>
      <c r="H5" s="281" t="s">
        <v>7</v>
      </c>
      <c r="I5" s="167"/>
    </row>
    <row r="6" spans="1:9" s="167" customFormat="1" ht="12.75" customHeight="1">
      <c r="A6" s="168"/>
      <c r="B6" s="574" t="s">
        <v>257</v>
      </c>
      <c r="C6" s="576" t="s">
        <v>374</v>
      </c>
      <c r="D6" s="578" t="s">
        <v>373</v>
      </c>
      <c r="E6" s="579"/>
      <c r="F6" s="576" t="s">
        <v>378</v>
      </c>
      <c r="G6" s="576" t="s">
        <v>379</v>
      </c>
      <c r="H6" s="572" t="s">
        <v>377</v>
      </c>
    </row>
    <row r="7" spans="1:9" ht="38.25">
      <c r="A7" s="170"/>
      <c r="B7" s="575"/>
      <c r="C7" s="577"/>
      <c r="D7" s="282" t="s">
        <v>376</v>
      </c>
      <c r="E7" s="282" t="s">
        <v>375</v>
      </c>
      <c r="F7" s="577"/>
      <c r="G7" s="577"/>
      <c r="H7" s="573"/>
      <c r="I7" s="167"/>
    </row>
    <row r="8" spans="1:9">
      <c r="A8" s="168">
        <v>1</v>
      </c>
      <c r="B8" s="1" t="s">
        <v>97</v>
      </c>
      <c r="C8" s="482">
        <v>229612672.27920002</v>
      </c>
      <c r="D8" s="483"/>
      <c r="E8" s="482"/>
      <c r="F8" s="483">
        <v>198178973.07920003</v>
      </c>
      <c r="G8" s="484">
        <v>34553552.93780005</v>
      </c>
      <c r="H8" s="485">
        <v>0.15048626277814617</v>
      </c>
    </row>
    <row r="9" spans="1:9" ht="15" customHeight="1">
      <c r="A9" s="168">
        <v>2</v>
      </c>
      <c r="B9" s="1" t="s">
        <v>98</v>
      </c>
      <c r="C9" s="482">
        <v>0</v>
      </c>
      <c r="D9" s="483"/>
      <c r="E9" s="482"/>
      <c r="F9" s="483">
        <v>0</v>
      </c>
      <c r="G9" s="484">
        <v>0</v>
      </c>
      <c r="H9" s="485" t="s">
        <v>496</v>
      </c>
    </row>
    <row r="10" spans="1:9">
      <c r="A10" s="168">
        <v>3</v>
      </c>
      <c r="B10" s="1" t="s">
        <v>276</v>
      </c>
      <c r="C10" s="482">
        <v>0</v>
      </c>
      <c r="D10" s="483"/>
      <c r="E10" s="482"/>
      <c r="F10" s="483">
        <v>0</v>
      </c>
      <c r="G10" s="484">
        <v>0</v>
      </c>
      <c r="H10" s="485" t="s">
        <v>496</v>
      </c>
    </row>
    <row r="11" spans="1:9">
      <c r="A11" s="168">
        <v>4</v>
      </c>
      <c r="B11" s="1" t="s">
        <v>99</v>
      </c>
      <c r="C11" s="482">
        <v>0</v>
      </c>
      <c r="D11" s="483"/>
      <c r="E11" s="482"/>
      <c r="F11" s="483">
        <v>0</v>
      </c>
      <c r="G11" s="484">
        <v>0</v>
      </c>
      <c r="H11" s="485" t="s">
        <v>496</v>
      </c>
    </row>
    <row r="12" spans="1:9">
      <c r="A12" s="168">
        <v>5</v>
      </c>
      <c r="B12" s="1" t="s">
        <v>100</v>
      </c>
      <c r="C12" s="482">
        <v>0</v>
      </c>
      <c r="D12" s="483"/>
      <c r="E12" s="482"/>
      <c r="F12" s="483">
        <v>0</v>
      </c>
      <c r="G12" s="484">
        <v>0</v>
      </c>
      <c r="H12" s="485" t="s">
        <v>496</v>
      </c>
    </row>
    <row r="13" spans="1:9">
      <c r="A13" s="168">
        <v>6</v>
      </c>
      <c r="B13" s="1" t="s">
        <v>101</v>
      </c>
      <c r="C13" s="482">
        <v>142502301.47330001</v>
      </c>
      <c r="D13" s="483"/>
      <c r="E13" s="482"/>
      <c r="F13" s="483">
        <v>36534168.399609998</v>
      </c>
      <c r="G13" s="484">
        <v>36534168.399609998</v>
      </c>
      <c r="H13" s="485">
        <v>0.2563759884710019</v>
      </c>
    </row>
    <row r="14" spans="1:9">
      <c r="A14" s="168">
        <v>7</v>
      </c>
      <c r="B14" s="1" t="s">
        <v>102</v>
      </c>
      <c r="C14" s="482">
        <v>724357986.79619992</v>
      </c>
      <c r="D14" s="483">
        <v>111710961.81603497</v>
      </c>
      <c r="E14" s="482">
        <v>56181098.885732196</v>
      </c>
      <c r="F14" s="483">
        <v>780539085.68193209</v>
      </c>
      <c r="G14" s="484">
        <v>712930619.92653203</v>
      </c>
      <c r="H14" s="485">
        <v>0.9133823443366289</v>
      </c>
    </row>
    <row r="15" spans="1:9">
      <c r="A15" s="168">
        <v>8</v>
      </c>
      <c r="B15" s="1" t="s">
        <v>103</v>
      </c>
      <c r="C15" s="482">
        <v>388293044.6469</v>
      </c>
      <c r="D15" s="483"/>
      <c r="E15" s="482"/>
      <c r="F15" s="483">
        <v>291219783.48517501</v>
      </c>
      <c r="G15" s="484">
        <v>284936660.16027504</v>
      </c>
      <c r="H15" s="485">
        <v>0.73381860450110914</v>
      </c>
    </row>
    <row r="16" spans="1:9">
      <c r="A16" s="168">
        <v>9</v>
      </c>
      <c r="B16" s="1" t="s">
        <v>104</v>
      </c>
      <c r="C16" s="482">
        <v>0</v>
      </c>
      <c r="D16" s="483"/>
      <c r="E16" s="482"/>
      <c r="F16" s="483">
        <v>0</v>
      </c>
      <c r="G16" s="484">
        <v>0</v>
      </c>
      <c r="H16" s="485" t="s">
        <v>496</v>
      </c>
    </row>
    <row r="17" spans="1:8">
      <c r="A17" s="168">
        <v>10</v>
      </c>
      <c r="B17" s="1" t="s">
        <v>105</v>
      </c>
      <c r="C17" s="482">
        <v>13841454.5955</v>
      </c>
      <c r="D17" s="483"/>
      <c r="E17" s="482"/>
      <c r="F17" s="483">
        <v>13841454.5955</v>
      </c>
      <c r="G17" s="484">
        <v>12724405.0722</v>
      </c>
      <c r="H17" s="485">
        <v>0.91929681121352924</v>
      </c>
    </row>
    <row r="18" spans="1:8">
      <c r="A18" s="168">
        <v>11</v>
      </c>
      <c r="B18" s="1" t="s">
        <v>106</v>
      </c>
      <c r="C18" s="482">
        <v>29192590.419800002</v>
      </c>
      <c r="D18" s="483"/>
      <c r="E18" s="482"/>
      <c r="F18" s="483">
        <v>48997918.109700009</v>
      </c>
      <c r="G18" s="484">
        <v>48522181.210700013</v>
      </c>
      <c r="H18" s="485">
        <v>1.6621403072811802</v>
      </c>
    </row>
    <row r="19" spans="1:8">
      <c r="A19" s="168">
        <v>12</v>
      </c>
      <c r="B19" s="1" t="s">
        <v>107</v>
      </c>
      <c r="C19" s="482">
        <v>0</v>
      </c>
      <c r="D19" s="483"/>
      <c r="E19" s="482"/>
      <c r="F19" s="483">
        <v>0</v>
      </c>
      <c r="G19" s="484">
        <v>0</v>
      </c>
      <c r="H19" s="485" t="s">
        <v>496</v>
      </c>
    </row>
    <row r="20" spans="1:8">
      <c r="A20" s="168">
        <v>13</v>
      </c>
      <c r="B20" s="1" t="s">
        <v>252</v>
      </c>
      <c r="C20" s="482">
        <v>0</v>
      </c>
      <c r="D20" s="483"/>
      <c r="E20" s="482"/>
      <c r="F20" s="483">
        <v>0</v>
      </c>
      <c r="G20" s="484">
        <v>0</v>
      </c>
      <c r="H20" s="485" t="s">
        <v>496</v>
      </c>
    </row>
    <row r="21" spans="1:8">
      <c r="A21" s="168">
        <v>14</v>
      </c>
      <c r="B21" s="1" t="s">
        <v>109</v>
      </c>
      <c r="C21" s="483">
        <v>108992122.39150001</v>
      </c>
      <c r="D21" s="483"/>
      <c r="E21" s="482"/>
      <c r="F21" s="483">
        <v>70449613.301499993</v>
      </c>
      <c r="G21" s="484">
        <v>70449613.301499993</v>
      </c>
      <c r="H21" s="485">
        <v>0.64637344200386138</v>
      </c>
    </row>
    <row r="22" spans="1:8" ht="13.5" thickBot="1">
      <c r="A22" s="171"/>
      <c r="B22" s="172" t="s">
        <v>110</v>
      </c>
      <c r="C22" s="283">
        <f>SUM(C8:C21)</f>
        <v>1636792172.6023998</v>
      </c>
      <c r="D22" s="283">
        <f>SUM(D8:D21)</f>
        <v>111710961.81603497</v>
      </c>
      <c r="E22" s="283">
        <f>SUM(E8:E21)</f>
        <v>56181098.885732196</v>
      </c>
      <c r="F22" s="283">
        <f>SUM(F8:F21)</f>
        <v>1439760996.652617</v>
      </c>
      <c r="G22" s="283">
        <f>SUM(G8:G21)</f>
        <v>1200651201.0086174</v>
      </c>
      <c r="H22" s="284">
        <f>G22/(C22+E22)</f>
        <v>0.70919678486904814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90" zoomScaleNormal="9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J30" sqref="J30"/>
    </sheetView>
  </sheetViews>
  <sheetFormatPr defaultColWidth="9.140625" defaultRowHeight="12.75"/>
  <cols>
    <col min="1" max="1" width="10.5703125" style="278" bestFit="1" customWidth="1"/>
    <col min="2" max="2" width="104.140625" style="278" customWidth="1"/>
    <col min="3" max="3" width="12.7109375" style="278" customWidth="1"/>
    <col min="4" max="5" width="13.5703125" style="278" bestFit="1" customWidth="1"/>
    <col min="6" max="11" width="12.7109375" style="278" customWidth="1"/>
    <col min="12" max="16384" width="9.140625" style="278"/>
  </cols>
  <sheetData>
    <row r="1" spans="1:11">
      <c r="A1" s="278" t="s">
        <v>32</v>
      </c>
      <c r="B1" s="278" t="str">
        <f>'13. CRME '!B1</f>
        <v>JSC ProCredit Bank</v>
      </c>
    </row>
    <row r="2" spans="1:11">
      <c r="A2" s="278" t="s">
        <v>33</v>
      </c>
      <c r="B2" s="512">
        <f>'1. key ratios '!B2</f>
        <v>43921</v>
      </c>
      <c r="C2" s="298"/>
      <c r="D2" s="298"/>
    </row>
    <row r="3" spans="1:11">
      <c r="B3" s="298"/>
      <c r="C3" s="298"/>
      <c r="D3" s="298"/>
    </row>
    <row r="4" spans="1:11" ht="13.5" thickBot="1">
      <c r="A4" s="278" t="s">
        <v>522</v>
      </c>
      <c r="B4" s="321" t="s">
        <v>383</v>
      </c>
      <c r="C4" s="298"/>
      <c r="D4" s="298"/>
    </row>
    <row r="5" spans="1:11" ht="30" customHeight="1">
      <c r="A5" s="580"/>
      <c r="B5" s="581"/>
      <c r="C5" s="582" t="s">
        <v>433</v>
      </c>
      <c r="D5" s="582"/>
      <c r="E5" s="582"/>
      <c r="F5" s="582" t="s">
        <v>434</v>
      </c>
      <c r="G5" s="582"/>
      <c r="H5" s="582"/>
      <c r="I5" s="582" t="s">
        <v>435</v>
      </c>
      <c r="J5" s="582"/>
      <c r="K5" s="583"/>
    </row>
    <row r="6" spans="1:11">
      <c r="A6" s="299"/>
      <c r="B6" s="300"/>
      <c r="C6" s="53" t="s">
        <v>71</v>
      </c>
      <c r="D6" s="53" t="s">
        <v>72</v>
      </c>
      <c r="E6" s="53" t="s">
        <v>73</v>
      </c>
      <c r="F6" s="53" t="s">
        <v>71</v>
      </c>
      <c r="G6" s="53" t="s">
        <v>72</v>
      </c>
      <c r="H6" s="53" t="s">
        <v>73</v>
      </c>
      <c r="I6" s="53" t="s">
        <v>71</v>
      </c>
      <c r="J6" s="53" t="s">
        <v>72</v>
      </c>
      <c r="K6" s="53" t="s">
        <v>73</v>
      </c>
    </row>
    <row r="7" spans="1:11">
      <c r="A7" s="301" t="s">
        <v>386</v>
      </c>
      <c r="B7" s="302"/>
      <c r="C7" s="302"/>
      <c r="D7" s="302"/>
      <c r="E7" s="302"/>
      <c r="F7" s="302"/>
      <c r="G7" s="302"/>
      <c r="H7" s="302"/>
      <c r="I7" s="302"/>
      <c r="J7" s="302"/>
      <c r="K7" s="303"/>
    </row>
    <row r="8" spans="1:11">
      <c r="A8" s="304">
        <v>1</v>
      </c>
      <c r="B8" s="305" t="s">
        <v>384</v>
      </c>
      <c r="C8" s="486"/>
      <c r="D8" s="486"/>
      <c r="E8" s="486"/>
      <c r="F8" s="487">
        <v>73608804.145164847</v>
      </c>
      <c r="G8" s="487">
        <v>316487183.88000005</v>
      </c>
      <c r="H8" s="487">
        <v>390095988.0251649</v>
      </c>
      <c r="I8" s="487">
        <v>51857037.025164835</v>
      </c>
      <c r="J8" s="487">
        <v>198750330</v>
      </c>
      <c r="K8" s="488">
        <v>250607367.02516484</v>
      </c>
    </row>
    <row r="9" spans="1:11">
      <c r="A9" s="301" t="s">
        <v>387</v>
      </c>
      <c r="B9" s="302"/>
      <c r="C9" s="489"/>
      <c r="D9" s="489"/>
      <c r="E9" s="489"/>
      <c r="F9" s="489"/>
      <c r="G9" s="489"/>
      <c r="H9" s="489"/>
      <c r="I9" s="489"/>
      <c r="J9" s="489"/>
      <c r="K9" s="490"/>
    </row>
    <row r="10" spans="1:11">
      <c r="A10" s="307">
        <v>2</v>
      </c>
      <c r="B10" s="308" t="s">
        <v>395</v>
      </c>
      <c r="C10" s="491">
        <v>49660519.218200006</v>
      </c>
      <c r="D10" s="492">
        <v>405537859.76789999</v>
      </c>
      <c r="E10" s="492">
        <v>455198378.98610002</v>
      </c>
      <c r="F10" s="492">
        <v>9710739.991423998</v>
      </c>
      <c r="G10" s="492">
        <v>65875833.910727002</v>
      </c>
      <c r="H10" s="492">
        <v>75586573.902151003</v>
      </c>
      <c r="I10" s="492">
        <v>2261056.0793650001</v>
      </c>
      <c r="J10" s="492">
        <v>16019937.729439998</v>
      </c>
      <c r="K10" s="493">
        <v>18280993.808804996</v>
      </c>
    </row>
    <row r="11" spans="1:11">
      <c r="A11" s="307">
        <v>3</v>
      </c>
      <c r="B11" s="308" t="s">
        <v>389</v>
      </c>
      <c r="C11" s="491">
        <v>140551221.45850006</v>
      </c>
      <c r="D11" s="492">
        <v>698712901.74480009</v>
      </c>
      <c r="E11" s="492">
        <v>839264123.20330012</v>
      </c>
      <c r="F11" s="492">
        <v>36881481.168742493</v>
      </c>
      <c r="G11" s="492">
        <v>76695953.721000016</v>
      </c>
      <c r="H11" s="492">
        <v>113577434.88974251</v>
      </c>
      <c r="I11" s="492">
        <v>34147590.570269994</v>
      </c>
      <c r="J11" s="492">
        <v>86867821.872734994</v>
      </c>
      <c r="K11" s="493">
        <v>121015412.443005</v>
      </c>
    </row>
    <row r="12" spans="1:11">
      <c r="A12" s="307">
        <v>4</v>
      </c>
      <c r="B12" s="308" t="s">
        <v>390</v>
      </c>
      <c r="C12" s="491">
        <v>329670.3296</v>
      </c>
      <c r="D12" s="492">
        <v>0</v>
      </c>
      <c r="E12" s="492">
        <v>329670.3296</v>
      </c>
      <c r="F12" s="492">
        <v>0</v>
      </c>
      <c r="G12" s="492">
        <v>0</v>
      </c>
      <c r="H12" s="492">
        <v>0</v>
      </c>
      <c r="I12" s="492">
        <v>0</v>
      </c>
      <c r="J12" s="492">
        <v>0</v>
      </c>
      <c r="K12" s="493">
        <v>0</v>
      </c>
    </row>
    <row r="13" spans="1:11">
      <c r="A13" s="307">
        <v>5</v>
      </c>
      <c r="B13" s="308" t="s">
        <v>398</v>
      </c>
      <c r="C13" s="491">
        <v>53656157.910000004</v>
      </c>
      <c r="D13" s="492">
        <v>44939276.199999996</v>
      </c>
      <c r="E13" s="492">
        <v>98595434.109999999</v>
      </c>
      <c r="F13" s="492">
        <v>9722870.0222500023</v>
      </c>
      <c r="G13" s="492">
        <v>10751089.114000002</v>
      </c>
      <c r="H13" s="492">
        <v>20473959.136250004</v>
      </c>
      <c r="I13" s="492">
        <v>3731109.8445000001</v>
      </c>
      <c r="J13" s="492">
        <v>3694863.5510000004</v>
      </c>
      <c r="K13" s="493">
        <v>7425973.3955000006</v>
      </c>
    </row>
    <row r="14" spans="1:11">
      <c r="A14" s="307">
        <v>6</v>
      </c>
      <c r="B14" s="308" t="s">
        <v>429</v>
      </c>
      <c r="C14" s="491"/>
      <c r="D14" s="492"/>
      <c r="E14" s="492">
        <v>0</v>
      </c>
      <c r="F14" s="492"/>
      <c r="G14" s="492"/>
      <c r="H14" s="492">
        <v>0</v>
      </c>
      <c r="I14" s="492"/>
      <c r="J14" s="492"/>
      <c r="K14" s="493">
        <v>0</v>
      </c>
    </row>
    <row r="15" spans="1:11">
      <c r="A15" s="307">
        <v>7</v>
      </c>
      <c r="B15" s="308" t="s">
        <v>430</v>
      </c>
      <c r="C15" s="491">
        <v>11107030.989228854</v>
      </c>
      <c r="D15" s="492">
        <v>13219710.993733779</v>
      </c>
      <c r="E15" s="492">
        <v>24326741.982962631</v>
      </c>
      <c r="F15" s="492">
        <v>2556219.2268112721</v>
      </c>
      <c r="G15" s="492">
        <v>4404518.9237337792</v>
      </c>
      <c r="H15" s="492">
        <v>6960738.1505450513</v>
      </c>
      <c r="I15" s="492">
        <v>2569760.69</v>
      </c>
      <c r="J15" s="492">
        <v>4728362.4000000004</v>
      </c>
      <c r="K15" s="493">
        <v>7298123.0899999999</v>
      </c>
    </row>
    <row r="16" spans="1:11">
      <c r="A16" s="307">
        <v>8</v>
      </c>
      <c r="B16" s="309" t="s">
        <v>391</v>
      </c>
      <c r="C16" s="491">
        <v>255304599.9055289</v>
      </c>
      <c r="D16" s="492">
        <v>1162409748.706434</v>
      </c>
      <c r="E16" s="492">
        <v>1417714348.6119628</v>
      </c>
      <c r="F16" s="492">
        <v>58871310.409227766</v>
      </c>
      <c r="G16" s="492">
        <v>157727395.66946077</v>
      </c>
      <c r="H16" s="492">
        <v>216598706.07868856</v>
      </c>
      <c r="I16" s="492">
        <v>42709517.18413499</v>
      </c>
      <c r="J16" s="492">
        <v>111310985.553175</v>
      </c>
      <c r="K16" s="493">
        <v>154020502.73730999</v>
      </c>
    </row>
    <row r="17" spans="1:11">
      <c r="A17" s="301" t="s">
        <v>388</v>
      </c>
      <c r="B17" s="302"/>
      <c r="C17" s="489"/>
      <c r="D17" s="489"/>
      <c r="E17" s="489"/>
      <c r="F17" s="489"/>
      <c r="G17" s="489"/>
      <c r="H17" s="489"/>
      <c r="I17" s="489"/>
      <c r="J17" s="489"/>
      <c r="K17" s="490"/>
    </row>
    <row r="18" spans="1:11">
      <c r="A18" s="307">
        <v>9</v>
      </c>
      <c r="B18" s="308" t="s">
        <v>394</v>
      </c>
      <c r="C18" s="491">
        <v>1148351.6499999999</v>
      </c>
      <c r="D18" s="492">
        <v>0</v>
      </c>
      <c r="E18" s="492">
        <v>1148351.6499999999</v>
      </c>
      <c r="F18" s="492">
        <v>0</v>
      </c>
      <c r="G18" s="492">
        <v>0</v>
      </c>
      <c r="H18" s="492">
        <v>0</v>
      </c>
      <c r="I18" s="492">
        <v>0</v>
      </c>
      <c r="J18" s="492">
        <v>0</v>
      </c>
      <c r="K18" s="493">
        <v>0</v>
      </c>
    </row>
    <row r="19" spans="1:11">
      <c r="A19" s="307">
        <v>10</v>
      </c>
      <c r="B19" s="308" t="s">
        <v>431</v>
      </c>
      <c r="C19" s="491">
        <v>282317805.37730002</v>
      </c>
      <c r="D19" s="492">
        <v>860025788.22720003</v>
      </c>
      <c r="E19" s="492">
        <v>1142343593.6045001</v>
      </c>
      <c r="F19" s="492">
        <v>4977857.3469500002</v>
      </c>
      <c r="G19" s="492">
        <v>9472147.5007500015</v>
      </c>
      <c r="H19" s="492">
        <v>14450004.847700002</v>
      </c>
      <c r="I19" s="492">
        <v>26729624.466950003</v>
      </c>
      <c r="J19" s="492">
        <v>127298640.48074999</v>
      </c>
      <c r="K19" s="493">
        <v>154028264.94769999</v>
      </c>
    </row>
    <row r="20" spans="1:11">
      <c r="A20" s="307">
        <v>11</v>
      </c>
      <c r="B20" s="308" t="s">
        <v>393</v>
      </c>
      <c r="C20" s="491">
        <v>534576.9373377827</v>
      </c>
      <c r="D20" s="492">
        <v>32275109.890000001</v>
      </c>
      <c r="E20" s="492">
        <v>32809686.827337783</v>
      </c>
      <c r="F20" s="492">
        <v>534576.9373377827</v>
      </c>
      <c r="G20" s="492">
        <v>0</v>
      </c>
      <c r="H20" s="492">
        <v>534576.9373377827</v>
      </c>
      <c r="I20" s="492">
        <v>534576.9373377827</v>
      </c>
      <c r="J20" s="492">
        <v>0</v>
      </c>
      <c r="K20" s="493">
        <v>534576.9373377827</v>
      </c>
    </row>
    <row r="21" spans="1:11" ht="13.5" thickBot="1">
      <c r="A21" s="310">
        <v>12</v>
      </c>
      <c r="B21" s="311" t="s">
        <v>392</v>
      </c>
      <c r="C21" s="494">
        <v>284000733.96463776</v>
      </c>
      <c r="D21" s="495">
        <v>892300898.11720002</v>
      </c>
      <c r="E21" s="494">
        <v>1176301632.0818379</v>
      </c>
      <c r="F21" s="495">
        <v>5512434.2842877824</v>
      </c>
      <c r="G21" s="495">
        <v>9472147.5007500015</v>
      </c>
      <c r="H21" s="495">
        <v>14984581.785037784</v>
      </c>
      <c r="I21" s="495">
        <v>27264201.404287785</v>
      </c>
      <c r="J21" s="495">
        <v>127298640.48074999</v>
      </c>
      <c r="K21" s="496">
        <v>154562841.88503778</v>
      </c>
    </row>
    <row r="22" spans="1:11" ht="38.25" customHeight="1" thickBot="1">
      <c r="A22" s="312"/>
      <c r="B22" s="313"/>
      <c r="C22" s="497"/>
      <c r="D22" s="497"/>
      <c r="E22" s="497"/>
      <c r="F22" s="584" t="s">
        <v>520</v>
      </c>
      <c r="G22" s="582"/>
      <c r="H22" s="582"/>
      <c r="I22" s="584" t="s">
        <v>521</v>
      </c>
      <c r="J22" s="582"/>
      <c r="K22" s="583"/>
    </row>
    <row r="23" spans="1:11">
      <c r="A23" s="314">
        <v>13</v>
      </c>
      <c r="B23" s="315" t="s">
        <v>384</v>
      </c>
      <c r="C23" s="498"/>
      <c r="D23" s="498"/>
      <c r="E23" s="498"/>
      <c r="F23" s="499">
        <v>72129669.109999999</v>
      </c>
      <c r="G23" s="499">
        <v>330306907.06999999</v>
      </c>
      <c r="H23" s="499">
        <v>402436576.18000001</v>
      </c>
      <c r="I23" s="499">
        <v>44361378.049999997</v>
      </c>
      <c r="J23" s="499">
        <v>216750030.81</v>
      </c>
      <c r="K23" s="500">
        <v>261111408.86000001</v>
      </c>
    </row>
    <row r="24" spans="1:11" ht="13.5" thickBot="1">
      <c r="A24" s="316">
        <v>14</v>
      </c>
      <c r="B24" s="317" t="s">
        <v>396</v>
      </c>
      <c r="C24" s="501"/>
      <c r="D24" s="502"/>
      <c r="E24" s="503"/>
      <c r="F24" s="504">
        <v>53317562.409549996</v>
      </c>
      <c r="G24" s="504">
        <v>154334970.15645146</v>
      </c>
      <c r="H24" s="504">
        <v>207652532.56600145</v>
      </c>
      <c r="I24" s="504">
        <v>11777657.753300011</v>
      </c>
      <c r="J24" s="504">
        <v>22268798.112089999</v>
      </c>
      <c r="K24" s="505">
        <v>32667623.705090001</v>
      </c>
    </row>
    <row r="25" spans="1:11" ht="13.5" thickBot="1">
      <c r="A25" s="318">
        <v>15</v>
      </c>
      <c r="B25" s="319" t="s">
        <v>397</v>
      </c>
      <c r="C25" s="320"/>
      <c r="D25" s="320"/>
      <c r="E25" s="320"/>
      <c r="F25" s="506">
        <v>1.3528313345600449</v>
      </c>
      <c r="G25" s="506">
        <v>2.1401948420060819</v>
      </c>
      <c r="H25" s="506">
        <v>1.9380287406419534</v>
      </c>
      <c r="I25" s="506">
        <v>3.7665704827914763</v>
      </c>
      <c r="J25" s="506">
        <v>9.7333511094307248</v>
      </c>
      <c r="K25" s="507">
        <v>7.992972222810188</v>
      </c>
    </row>
    <row r="27" spans="1:11" ht="25.5">
      <c r="B27" s="297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32</v>
      </c>
      <c r="B1" s="4" t="str">
        <f>'Info '!C2</f>
        <v>JSC ProCredit Bank</v>
      </c>
    </row>
    <row r="2" spans="1:14" ht="14.25" customHeight="1">
      <c r="A2" s="4" t="s">
        <v>33</v>
      </c>
      <c r="B2" s="422">
        <f>'1. key ratios '!B2</f>
        <v>43921</v>
      </c>
    </row>
    <row r="3" spans="1:14" ht="14.25" customHeight="1"/>
    <row r="4" spans="1:14" ht="13.5" thickBot="1">
      <c r="A4" s="4" t="s">
        <v>270</v>
      </c>
      <c r="B4" s="242" t="s">
        <v>30</v>
      </c>
    </row>
    <row r="5" spans="1:14" s="178" customFormat="1">
      <c r="A5" s="174"/>
      <c r="B5" s="175"/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7</v>
      </c>
      <c r="I5" s="176" t="s">
        <v>10</v>
      </c>
      <c r="J5" s="176" t="s">
        <v>11</v>
      </c>
      <c r="K5" s="176" t="s">
        <v>12</v>
      </c>
      <c r="L5" s="176" t="s">
        <v>13</v>
      </c>
      <c r="M5" s="176" t="s">
        <v>14</v>
      </c>
      <c r="N5" s="177" t="s">
        <v>15</v>
      </c>
    </row>
    <row r="6" spans="1:14" ht="25.5">
      <c r="A6" s="179"/>
      <c r="B6" s="180"/>
      <c r="C6" s="181" t="s">
        <v>269</v>
      </c>
      <c r="D6" s="182" t="s">
        <v>268</v>
      </c>
      <c r="E6" s="183" t="s">
        <v>267</v>
      </c>
      <c r="F6" s="184">
        <v>0</v>
      </c>
      <c r="G6" s="184">
        <v>0.2</v>
      </c>
      <c r="H6" s="184">
        <v>0.35</v>
      </c>
      <c r="I6" s="184">
        <v>0.5</v>
      </c>
      <c r="J6" s="184">
        <v>0.75</v>
      </c>
      <c r="K6" s="184">
        <v>1</v>
      </c>
      <c r="L6" s="184">
        <v>1.5</v>
      </c>
      <c r="M6" s="184">
        <v>2.5</v>
      </c>
      <c r="N6" s="241" t="s">
        <v>282</v>
      </c>
    </row>
    <row r="7" spans="1:14" ht="15">
      <c r="A7" s="185">
        <v>1</v>
      </c>
      <c r="B7" s="186" t="s">
        <v>266</v>
      </c>
      <c r="C7" s="187">
        <f>SUM(C8:C13)</f>
        <v>208010800.88</v>
      </c>
      <c r="D7" s="180"/>
      <c r="E7" s="188">
        <f t="shared" ref="E7:M7" si="0">SUM(E8:E13)</f>
        <v>4160216.0175999999</v>
      </c>
      <c r="F7" s="189">
        <f>SUM(F8:F13)</f>
        <v>0</v>
      </c>
      <c r="G7" s="189">
        <f t="shared" si="0"/>
        <v>4160216.0175999999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89">
        <f t="shared" si="0"/>
        <v>0</v>
      </c>
      <c r="N7" s="190">
        <f>SUM(N8:N13)</f>
        <v>832043.20351999998</v>
      </c>
    </row>
    <row r="8" spans="1:14" ht="14.25">
      <c r="A8" s="185">
        <v>1.1000000000000001</v>
      </c>
      <c r="B8" s="191" t="s">
        <v>264</v>
      </c>
      <c r="C8" s="189">
        <v>208010800.88</v>
      </c>
      <c r="D8" s="192">
        <v>0.02</v>
      </c>
      <c r="E8" s="188">
        <f>C8*D8</f>
        <v>4160216.0175999999</v>
      </c>
      <c r="F8" s="189"/>
      <c r="G8" s="189">
        <v>4160216.0175999999</v>
      </c>
      <c r="H8" s="189"/>
      <c r="I8" s="189"/>
      <c r="J8" s="189"/>
      <c r="K8" s="189"/>
      <c r="L8" s="189"/>
      <c r="M8" s="189"/>
      <c r="N8" s="190">
        <f>SUMPRODUCT($F$6:$M$6,F8:M8)</f>
        <v>832043.20351999998</v>
      </c>
    </row>
    <row r="9" spans="1:14" ht="14.25">
      <c r="A9" s="185">
        <v>1.2</v>
      </c>
      <c r="B9" s="191" t="s">
        <v>263</v>
      </c>
      <c r="C9" s="189">
        <v>0</v>
      </c>
      <c r="D9" s="192">
        <v>0.05</v>
      </c>
      <c r="E9" s="188">
        <f>C9*D9</f>
        <v>0</v>
      </c>
      <c r="F9" s="189"/>
      <c r="G9" s="189"/>
      <c r="H9" s="189"/>
      <c r="I9" s="189"/>
      <c r="J9" s="189"/>
      <c r="K9" s="189"/>
      <c r="L9" s="189"/>
      <c r="M9" s="189"/>
      <c r="N9" s="190">
        <f t="shared" ref="N9:N12" si="1">SUMPRODUCT($F$6:$M$6,F9:M9)</f>
        <v>0</v>
      </c>
    </row>
    <row r="10" spans="1:14" ht="14.25">
      <c r="A10" s="185">
        <v>1.3</v>
      </c>
      <c r="B10" s="191" t="s">
        <v>262</v>
      </c>
      <c r="C10" s="189">
        <v>0</v>
      </c>
      <c r="D10" s="192">
        <v>0.08</v>
      </c>
      <c r="E10" s="188">
        <f>C10*D10</f>
        <v>0</v>
      </c>
      <c r="F10" s="189"/>
      <c r="G10" s="189"/>
      <c r="H10" s="189"/>
      <c r="I10" s="189"/>
      <c r="J10" s="189"/>
      <c r="K10" s="189"/>
      <c r="L10" s="189"/>
      <c r="M10" s="189"/>
      <c r="N10" s="190">
        <f>SUMPRODUCT($F$6:$M$6,F10:M10)</f>
        <v>0</v>
      </c>
    </row>
    <row r="11" spans="1:14" ht="14.25">
      <c r="A11" s="185">
        <v>1.4</v>
      </c>
      <c r="B11" s="191" t="s">
        <v>261</v>
      </c>
      <c r="C11" s="189">
        <v>0</v>
      </c>
      <c r="D11" s="192">
        <v>0.11</v>
      </c>
      <c r="E11" s="188">
        <f>C11*D11</f>
        <v>0</v>
      </c>
      <c r="F11" s="189"/>
      <c r="G11" s="189"/>
      <c r="H11" s="189"/>
      <c r="I11" s="189"/>
      <c r="J11" s="189"/>
      <c r="K11" s="189"/>
      <c r="L11" s="189"/>
      <c r="M11" s="189"/>
      <c r="N11" s="190">
        <f t="shared" si="1"/>
        <v>0</v>
      </c>
    </row>
    <row r="12" spans="1:14" ht="14.25">
      <c r="A12" s="185">
        <v>1.5</v>
      </c>
      <c r="B12" s="191" t="s">
        <v>260</v>
      </c>
      <c r="C12" s="189">
        <v>0</v>
      </c>
      <c r="D12" s="192">
        <v>0.14000000000000001</v>
      </c>
      <c r="E12" s="188">
        <f>C12*D12</f>
        <v>0</v>
      </c>
      <c r="F12" s="189"/>
      <c r="G12" s="189"/>
      <c r="H12" s="189"/>
      <c r="I12" s="189"/>
      <c r="J12" s="189"/>
      <c r="K12" s="189"/>
      <c r="L12" s="189"/>
      <c r="M12" s="189"/>
      <c r="N12" s="190">
        <f t="shared" si="1"/>
        <v>0</v>
      </c>
    </row>
    <row r="13" spans="1:14" ht="14.25">
      <c r="A13" s="185">
        <v>1.6</v>
      </c>
      <c r="B13" s="193" t="s">
        <v>259</v>
      </c>
      <c r="C13" s="189">
        <v>0</v>
      </c>
      <c r="D13" s="194"/>
      <c r="E13" s="189"/>
      <c r="F13" s="189"/>
      <c r="G13" s="189"/>
      <c r="H13" s="189"/>
      <c r="I13" s="189"/>
      <c r="J13" s="189"/>
      <c r="K13" s="189"/>
      <c r="L13" s="189"/>
      <c r="M13" s="189"/>
      <c r="N13" s="190">
        <f>SUMPRODUCT($F$6:$M$6,F13:M13)</f>
        <v>0</v>
      </c>
    </row>
    <row r="14" spans="1:14" ht="15">
      <c r="A14" s="185">
        <v>2</v>
      </c>
      <c r="B14" s="195" t="s">
        <v>265</v>
      </c>
      <c r="C14" s="187">
        <f>SUM(C15:C20)</f>
        <v>0</v>
      </c>
      <c r="D14" s="180"/>
      <c r="E14" s="188">
        <f t="shared" ref="E14:M14" si="2">SUM(E15:E20)</f>
        <v>0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90">
        <f>SUM(N15:N20)</f>
        <v>0</v>
      </c>
    </row>
    <row r="15" spans="1:14" ht="14.25">
      <c r="A15" s="185">
        <v>2.1</v>
      </c>
      <c r="B15" s="193" t="s">
        <v>264</v>
      </c>
      <c r="C15" s="189"/>
      <c r="D15" s="192">
        <v>5.0000000000000001E-3</v>
      </c>
      <c r="E15" s="188">
        <f>C15*D15</f>
        <v>0</v>
      </c>
      <c r="F15" s="189"/>
      <c r="G15" s="189"/>
      <c r="H15" s="189"/>
      <c r="I15" s="189"/>
      <c r="J15" s="189"/>
      <c r="K15" s="189"/>
      <c r="L15" s="189"/>
      <c r="M15" s="189"/>
      <c r="N15" s="190">
        <f>SUMPRODUCT($F$6:$M$6,F15:M15)</f>
        <v>0</v>
      </c>
    </row>
    <row r="16" spans="1:14" ht="14.25">
      <c r="A16" s="185">
        <v>2.2000000000000002</v>
      </c>
      <c r="B16" s="193" t="s">
        <v>263</v>
      </c>
      <c r="C16" s="189"/>
      <c r="D16" s="192">
        <v>0.01</v>
      </c>
      <c r="E16" s="188">
        <f>C16*D16</f>
        <v>0</v>
      </c>
      <c r="F16" s="189"/>
      <c r="G16" s="189"/>
      <c r="H16" s="189"/>
      <c r="I16" s="189"/>
      <c r="J16" s="189"/>
      <c r="K16" s="189"/>
      <c r="L16" s="189"/>
      <c r="M16" s="189"/>
      <c r="N16" s="190">
        <f t="shared" ref="N16:N20" si="3">SUMPRODUCT($F$6:$M$6,F16:M16)</f>
        <v>0</v>
      </c>
    </row>
    <row r="17" spans="1:14" ht="14.25">
      <c r="A17" s="185">
        <v>2.2999999999999998</v>
      </c>
      <c r="B17" s="193" t="s">
        <v>262</v>
      </c>
      <c r="C17" s="189"/>
      <c r="D17" s="192">
        <v>0.02</v>
      </c>
      <c r="E17" s="188">
        <f>C17*D17</f>
        <v>0</v>
      </c>
      <c r="F17" s="189"/>
      <c r="G17" s="189"/>
      <c r="H17" s="189"/>
      <c r="I17" s="189"/>
      <c r="J17" s="189"/>
      <c r="K17" s="189"/>
      <c r="L17" s="189"/>
      <c r="M17" s="189"/>
      <c r="N17" s="190">
        <f t="shared" si="3"/>
        <v>0</v>
      </c>
    </row>
    <row r="18" spans="1:14" ht="14.25">
      <c r="A18" s="185">
        <v>2.4</v>
      </c>
      <c r="B18" s="193" t="s">
        <v>261</v>
      </c>
      <c r="C18" s="189"/>
      <c r="D18" s="192">
        <v>0.03</v>
      </c>
      <c r="E18" s="188">
        <f>C18*D18</f>
        <v>0</v>
      </c>
      <c r="F18" s="189"/>
      <c r="G18" s="189"/>
      <c r="H18" s="189"/>
      <c r="I18" s="189"/>
      <c r="J18" s="189"/>
      <c r="K18" s="189"/>
      <c r="L18" s="189"/>
      <c r="M18" s="189"/>
      <c r="N18" s="190">
        <f t="shared" si="3"/>
        <v>0</v>
      </c>
    </row>
    <row r="19" spans="1:14" ht="14.25">
      <c r="A19" s="185">
        <v>2.5</v>
      </c>
      <c r="B19" s="193" t="s">
        <v>260</v>
      </c>
      <c r="C19" s="189"/>
      <c r="D19" s="192">
        <v>0.04</v>
      </c>
      <c r="E19" s="188">
        <f>C19*D19</f>
        <v>0</v>
      </c>
      <c r="F19" s="189"/>
      <c r="G19" s="189"/>
      <c r="H19" s="189"/>
      <c r="I19" s="189"/>
      <c r="J19" s="189"/>
      <c r="K19" s="189"/>
      <c r="L19" s="189"/>
      <c r="M19" s="189"/>
      <c r="N19" s="190">
        <f t="shared" si="3"/>
        <v>0</v>
      </c>
    </row>
    <row r="20" spans="1:14" ht="14.25">
      <c r="A20" s="185">
        <v>2.6</v>
      </c>
      <c r="B20" s="193" t="s">
        <v>259</v>
      </c>
      <c r="C20" s="189"/>
      <c r="D20" s="194"/>
      <c r="E20" s="196"/>
      <c r="F20" s="189"/>
      <c r="G20" s="189"/>
      <c r="H20" s="189"/>
      <c r="I20" s="189"/>
      <c r="J20" s="189"/>
      <c r="K20" s="189"/>
      <c r="L20" s="189"/>
      <c r="M20" s="189"/>
      <c r="N20" s="190">
        <f t="shared" si="3"/>
        <v>0</v>
      </c>
    </row>
    <row r="21" spans="1:14" ht="15.75" thickBot="1">
      <c r="A21" s="197"/>
      <c r="B21" s="198" t="s">
        <v>110</v>
      </c>
      <c r="C21" s="173">
        <f>C14+C7</f>
        <v>208010800.88</v>
      </c>
      <c r="D21" s="199"/>
      <c r="E21" s="200">
        <f>E14+E7</f>
        <v>4160216.0175999999</v>
      </c>
      <c r="F21" s="201">
        <f>F7+F14</f>
        <v>0</v>
      </c>
      <c r="G21" s="201">
        <f t="shared" ref="G21:L21" si="4">G7+G14</f>
        <v>4160216.0175999999</v>
      </c>
      <c r="H21" s="201">
        <f t="shared" si="4"/>
        <v>0</v>
      </c>
      <c r="I21" s="201">
        <f t="shared" si="4"/>
        <v>0</v>
      </c>
      <c r="J21" s="201">
        <f t="shared" si="4"/>
        <v>0</v>
      </c>
      <c r="K21" s="201">
        <f t="shared" si="4"/>
        <v>0</v>
      </c>
      <c r="L21" s="201">
        <f t="shared" si="4"/>
        <v>0</v>
      </c>
      <c r="M21" s="201">
        <f>M7+M14</f>
        <v>0</v>
      </c>
      <c r="N21" s="202">
        <f>N14+N7</f>
        <v>832043.20351999998</v>
      </c>
    </row>
    <row r="22" spans="1:14">
      <c r="E22" s="203"/>
      <c r="F22" s="203"/>
      <c r="G22" s="203"/>
      <c r="H22" s="203"/>
      <c r="I22" s="203"/>
      <c r="J22" s="203"/>
      <c r="K22" s="203"/>
      <c r="L22" s="203"/>
      <c r="M22" s="20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B3" sqref="B3"/>
    </sheetView>
  </sheetViews>
  <sheetFormatPr defaultRowHeight="15"/>
  <cols>
    <col min="1" max="1" width="11.42578125" customWidth="1"/>
    <col min="2" max="2" width="76.85546875" style="370" customWidth="1"/>
    <col min="3" max="3" width="22.85546875" customWidth="1"/>
  </cols>
  <sheetData>
    <row r="1" spans="1:3">
      <c r="A1" s="2" t="s">
        <v>32</v>
      </c>
      <c r="B1" t="str">
        <f>'Info '!C2</f>
        <v>JSC ProCredit Bank</v>
      </c>
    </row>
    <row r="2" spans="1:3">
      <c r="A2" s="2" t="s">
        <v>33</v>
      </c>
      <c r="B2" s="511">
        <f>'1. key ratios '!B2</f>
        <v>43921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71" t="s">
        <v>438</v>
      </c>
      <c r="B5" s="372"/>
      <c r="C5" s="373"/>
    </row>
    <row r="6" spans="1:3" ht="24">
      <c r="A6" s="374">
        <v>1</v>
      </c>
      <c r="B6" s="375" t="s">
        <v>489</v>
      </c>
      <c r="C6" s="376">
        <v>1614025205.0123997</v>
      </c>
    </row>
    <row r="7" spans="1:3">
      <c r="A7" s="374">
        <v>2</v>
      </c>
      <c r="B7" s="375" t="s">
        <v>439</v>
      </c>
      <c r="C7" s="376">
        <v>-6663480.1199999992</v>
      </c>
    </row>
    <row r="8" spans="1:3" ht="24">
      <c r="A8" s="377">
        <v>3</v>
      </c>
      <c r="B8" s="378" t="s">
        <v>440</v>
      </c>
      <c r="C8" s="376">
        <f>C6+C7</f>
        <v>1607361724.8923998</v>
      </c>
    </row>
    <row r="9" spans="1:3">
      <c r="A9" s="371" t="s">
        <v>441</v>
      </c>
      <c r="B9" s="372"/>
      <c r="C9" s="379"/>
    </row>
    <row r="10" spans="1:3" ht="24">
      <c r="A10" s="380">
        <v>4</v>
      </c>
      <c r="B10" s="381" t="s">
        <v>442</v>
      </c>
      <c r="C10" s="508"/>
    </row>
    <row r="11" spans="1:3">
      <c r="A11" s="380">
        <v>5</v>
      </c>
      <c r="B11" s="382" t="s">
        <v>443</v>
      </c>
      <c r="C11" s="508"/>
    </row>
    <row r="12" spans="1:3">
      <c r="A12" s="380" t="s">
        <v>444</v>
      </c>
      <c r="B12" s="382" t="s">
        <v>445</v>
      </c>
      <c r="C12" s="509">
        <v>4160216.0175999999</v>
      </c>
    </row>
    <row r="13" spans="1:3" ht="24">
      <c r="A13" s="383">
        <v>6</v>
      </c>
      <c r="B13" s="381" t="s">
        <v>446</v>
      </c>
      <c r="C13" s="508"/>
    </row>
    <row r="14" spans="1:3">
      <c r="A14" s="383">
        <v>7</v>
      </c>
      <c r="B14" s="384" t="s">
        <v>447</v>
      </c>
      <c r="C14" s="508"/>
    </row>
    <row r="15" spans="1:3">
      <c r="A15" s="385">
        <v>8</v>
      </c>
      <c r="B15" s="386" t="s">
        <v>448</v>
      </c>
      <c r="C15" s="508"/>
    </row>
    <row r="16" spans="1:3">
      <c r="A16" s="383">
        <v>9</v>
      </c>
      <c r="B16" s="384" t="s">
        <v>449</v>
      </c>
      <c r="C16" s="508"/>
    </row>
    <row r="17" spans="1:3">
      <c r="A17" s="383">
        <v>10</v>
      </c>
      <c r="B17" s="384" t="s">
        <v>450</v>
      </c>
      <c r="C17" s="508"/>
    </row>
    <row r="18" spans="1:3">
      <c r="A18" s="387">
        <v>11</v>
      </c>
      <c r="B18" s="388" t="s">
        <v>451</v>
      </c>
      <c r="C18" s="389">
        <f>SUM(C10:C17)</f>
        <v>4160216.0175999999</v>
      </c>
    </row>
    <row r="19" spans="1:3">
      <c r="A19" s="390" t="s">
        <v>452</v>
      </c>
      <c r="B19" s="391"/>
      <c r="C19" s="392"/>
    </row>
    <row r="20" spans="1:3" ht="24">
      <c r="A20" s="393">
        <v>12</v>
      </c>
      <c r="B20" s="381" t="s">
        <v>453</v>
      </c>
      <c r="C20" s="376"/>
    </row>
    <row r="21" spans="1:3">
      <c r="A21" s="393">
        <v>13</v>
      </c>
      <c r="B21" s="381" t="s">
        <v>454</v>
      </c>
      <c r="C21" s="376"/>
    </row>
    <row r="22" spans="1:3">
      <c r="A22" s="393">
        <v>14</v>
      </c>
      <c r="B22" s="381" t="s">
        <v>455</v>
      </c>
      <c r="C22" s="376"/>
    </row>
    <row r="23" spans="1:3" ht="24">
      <c r="A23" s="393" t="s">
        <v>456</v>
      </c>
      <c r="B23" s="381" t="s">
        <v>457</v>
      </c>
      <c r="C23" s="376"/>
    </row>
    <row r="24" spans="1:3">
      <c r="A24" s="393">
        <v>15</v>
      </c>
      <c r="B24" s="381" t="s">
        <v>458</v>
      </c>
      <c r="C24" s="376"/>
    </row>
    <row r="25" spans="1:3">
      <c r="A25" s="393" t="s">
        <v>459</v>
      </c>
      <c r="B25" s="381" t="s">
        <v>460</v>
      </c>
      <c r="C25" s="376"/>
    </row>
    <row r="26" spans="1:3">
      <c r="A26" s="394">
        <v>16</v>
      </c>
      <c r="B26" s="395" t="s">
        <v>461</v>
      </c>
      <c r="C26" s="389">
        <f>SUM(C20:C25)</f>
        <v>0</v>
      </c>
    </row>
    <row r="27" spans="1:3">
      <c r="A27" s="371" t="s">
        <v>462</v>
      </c>
      <c r="B27" s="372"/>
      <c r="C27" s="379"/>
    </row>
    <row r="28" spans="1:3">
      <c r="A28" s="396">
        <v>17</v>
      </c>
      <c r="B28" s="382" t="s">
        <v>463</v>
      </c>
      <c r="C28" s="376"/>
    </row>
    <row r="29" spans="1:3">
      <c r="A29" s="396">
        <v>18</v>
      </c>
      <c r="B29" s="382" t="s">
        <v>464</v>
      </c>
      <c r="C29" s="376"/>
    </row>
    <row r="30" spans="1:3">
      <c r="A30" s="394">
        <v>19</v>
      </c>
      <c r="B30" s="395" t="s">
        <v>465</v>
      </c>
      <c r="C30" s="389">
        <f>C28+C29</f>
        <v>0</v>
      </c>
    </row>
    <row r="31" spans="1:3">
      <c r="A31" s="371" t="s">
        <v>466</v>
      </c>
      <c r="B31" s="372"/>
      <c r="C31" s="379"/>
    </row>
    <row r="32" spans="1:3" ht="24">
      <c r="A32" s="396" t="s">
        <v>467</v>
      </c>
      <c r="B32" s="381" t="s">
        <v>468</v>
      </c>
      <c r="C32" s="397"/>
    </row>
    <row r="33" spans="1:3">
      <c r="A33" s="396" t="s">
        <v>469</v>
      </c>
      <c r="B33" s="382" t="s">
        <v>470</v>
      </c>
      <c r="C33" s="397"/>
    </row>
    <row r="34" spans="1:3">
      <c r="A34" s="371" t="s">
        <v>471</v>
      </c>
      <c r="B34" s="372"/>
      <c r="C34" s="379"/>
    </row>
    <row r="35" spans="1:3">
      <c r="A35" s="398">
        <v>20</v>
      </c>
      <c r="B35" s="399" t="s">
        <v>472</v>
      </c>
      <c r="C35" s="509">
        <v>176282353.8418</v>
      </c>
    </row>
    <row r="36" spans="1:3">
      <c r="A36" s="394">
        <v>21</v>
      </c>
      <c r="B36" s="395" t="s">
        <v>473</v>
      </c>
      <c r="C36" s="509">
        <f>C8+C18+C26+C30</f>
        <v>1611521940.9099998</v>
      </c>
    </row>
    <row r="37" spans="1:3">
      <c r="A37" s="371" t="s">
        <v>474</v>
      </c>
      <c r="B37" s="372"/>
      <c r="C37" s="379"/>
    </row>
    <row r="38" spans="1:3">
      <c r="A38" s="394">
        <v>22</v>
      </c>
      <c r="B38" s="395" t="s">
        <v>474</v>
      </c>
      <c r="C38" s="510">
        <f t="shared" ref="C38" si="0">C35/C36</f>
        <v>0.10938873953044428</v>
      </c>
    </row>
    <row r="39" spans="1:3">
      <c r="A39" s="371" t="s">
        <v>475</v>
      </c>
      <c r="B39" s="372"/>
      <c r="C39" s="379"/>
    </row>
    <row r="40" spans="1:3">
      <c r="A40" s="400" t="s">
        <v>476</v>
      </c>
      <c r="B40" s="381" t="s">
        <v>477</v>
      </c>
      <c r="C40" s="397"/>
    </row>
    <row r="41" spans="1:3" ht="24">
      <c r="A41" s="401" t="s">
        <v>478</v>
      </c>
      <c r="B41" s="375" t="s">
        <v>479</v>
      </c>
      <c r="C41" s="397"/>
    </row>
    <row r="43" spans="1:3">
      <c r="B43" s="370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0" sqref="B4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32</v>
      </c>
      <c r="B1" s="3" t="str">
        <f>'Info '!C2</f>
        <v>JSC ProCredit Bank</v>
      </c>
    </row>
    <row r="2" spans="1:8">
      <c r="A2" s="2" t="s">
        <v>33</v>
      </c>
      <c r="B2" s="444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8</v>
      </c>
      <c r="B5" s="12"/>
      <c r="C5" s="425">
        <v>43921</v>
      </c>
      <c r="D5" s="425">
        <v>43830</v>
      </c>
      <c r="E5" s="425">
        <v>43738</v>
      </c>
      <c r="F5" s="425">
        <v>43646</v>
      </c>
      <c r="G5" s="425">
        <v>43555</v>
      </c>
    </row>
    <row r="6" spans="1:8">
      <c r="B6" s="222" t="s">
        <v>143</v>
      </c>
      <c r="C6" s="306"/>
      <c r="D6" s="306"/>
      <c r="E6" s="306"/>
      <c r="F6" s="306"/>
      <c r="G6" s="331"/>
    </row>
    <row r="7" spans="1:8">
      <c r="A7" s="13"/>
      <c r="B7" s="223" t="s">
        <v>137</v>
      </c>
      <c r="C7" s="306"/>
      <c r="D7" s="306"/>
      <c r="E7" s="306"/>
      <c r="F7" s="306"/>
      <c r="G7" s="331"/>
    </row>
    <row r="8" spans="1:8" ht="15">
      <c r="A8" s="364">
        <v>1</v>
      </c>
      <c r="B8" s="14" t="s">
        <v>142</v>
      </c>
      <c r="C8" s="426">
        <v>176282353.8418</v>
      </c>
      <c r="D8" s="427">
        <v>193010028.67900002</v>
      </c>
      <c r="E8" s="427">
        <v>182455156.92881042</v>
      </c>
      <c r="F8" s="427">
        <v>178327729.99906981</v>
      </c>
      <c r="G8" s="428">
        <v>173631793.57676041</v>
      </c>
    </row>
    <row r="9" spans="1:8" ht="15">
      <c r="A9" s="364">
        <v>2</v>
      </c>
      <c r="B9" s="14" t="s">
        <v>141</v>
      </c>
      <c r="C9" s="426">
        <v>176282353.8418</v>
      </c>
      <c r="D9" s="427">
        <v>193010028.67900002</v>
      </c>
      <c r="E9" s="427">
        <v>182455156.92881042</v>
      </c>
      <c r="F9" s="427">
        <v>178327729.99906981</v>
      </c>
      <c r="G9" s="428">
        <v>173631793.57676041</v>
      </c>
    </row>
    <row r="10" spans="1:8" ht="15">
      <c r="A10" s="364">
        <v>3</v>
      </c>
      <c r="B10" s="14" t="s">
        <v>140</v>
      </c>
      <c r="C10" s="426">
        <v>241959513.79807672</v>
      </c>
      <c r="D10" s="427">
        <v>251779916.34689862</v>
      </c>
      <c r="E10" s="427">
        <v>242850298.83932611</v>
      </c>
      <c r="F10" s="427">
        <v>237459267.06723186</v>
      </c>
      <c r="G10" s="428">
        <v>228911133.04058027</v>
      </c>
    </row>
    <row r="11" spans="1:8" ht="15">
      <c r="A11" s="365"/>
      <c r="B11" s="222" t="s">
        <v>139</v>
      </c>
      <c r="C11" s="306"/>
      <c r="D11" s="306"/>
      <c r="E11" s="306"/>
      <c r="F11" s="306"/>
      <c r="G11" s="331"/>
    </row>
    <row r="12" spans="1:8" ht="15" customHeight="1">
      <c r="A12" s="364">
        <v>4</v>
      </c>
      <c r="B12" s="14" t="s">
        <v>271</v>
      </c>
      <c r="C12" s="429">
        <v>1319727082.0249529</v>
      </c>
      <c r="D12" s="427">
        <v>1270169967.2874706</v>
      </c>
      <c r="E12" s="427">
        <v>1332323124.4388566</v>
      </c>
      <c r="F12" s="427">
        <v>1282620740.5341537</v>
      </c>
      <c r="G12" s="428">
        <v>1215881086.5662558</v>
      </c>
    </row>
    <row r="13" spans="1:8" ht="15">
      <c r="A13" s="365"/>
      <c r="B13" s="222" t="s">
        <v>138</v>
      </c>
      <c r="C13" s="306"/>
      <c r="D13" s="306"/>
      <c r="E13" s="306"/>
      <c r="F13" s="306"/>
      <c r="G13" s="331"/>
    </row>
    <row r="14" spans="1:8" s="15" customFormat="1" ht="15">
      <c r="A14" s="364"/>
      <c r="B14" s="223" t="s">
        <v>482</v>
      </c>
      <c r="C14" s="306"/>
      <c r="D14" s="306"/>
      <c r="E14" s="306"/>
      <c r="F14" s="306"/>
      <c r="G14" s="331"/>
    </row>
    <row r="15" spans="1:8" ht="15">
      <c r="A15" s="366">
        <v>5</v>
      </c>
      <c r="B15" s="14" t="str">
        <f>"Common equity Tier 1 ratio &gt;="&amp;ROUND('9.1. Capital Requirements'!C19*100, 2)&amp;"%"</f>
        <v>Common equity Tier 1 ratio &gt;=5.45%</v>
      </c>
      <c r="C15" s="430">
        <v>0.13357485516726475</v>
      </c>
      <c r="D15" s="430">
        <v>0.15195606387323526</v>
      </c>
      <c r="E15" s="430">
        <v>0.13694512508416926</v>
      </c>
      <c r="F15" s="430">
        <v>0.13903387366463787</v>
      </c>
      <c r="G15" s="431">
        <v>0.14280326875312313</v>
      </c>
    </row>
    <row r="16" spans="1:8" ht="15" customHeight="1">
      <c r="A16" s="366">
        <v>6</v>
      </c>
      <c r="B16" s="14" t="str">
        <f>"Tier 1 ratio &gt;="&amp;ROUND('9.1. Capital Requirements'!C20*100, 2)&amp;"%"</f>
        <v>Tier 1 ratio &gt;=7.27%</v>
      </c>
      <c r="C16" s="430">
        <v>0.13357485516726475</v>
      </c>
      <c r="D16" s="430">
        <v>0.15195606387323526</v>
      </c>
      <c r="E16" s="430">
        <v>0.13694512508416926</v>
      </c>
      <c r="F16" s="430">
        <v>0.13903387366463787</v>
      </c>
      <c r="G16" s="431">
        <v>0.14280326875312313</v>
      </c>
    </row>
    <row r="17" spans="1:7" ht="15">
      <c r="A17" s="366">
        <v>7</v>
      </c>
      <c r="B17" s="14" t="str">
        <f>"Total Regulatory Capital ratio &gt;="&amp;ROUND('9.1. Capital Requirements'!C21*100,2)&amp;"%"</f>
        <v>Total Regulatory Capital ratio &gt;=10.97%</v>
      </c>
      <c r="C17" s="430">
        <v>0.18334056873851579</v>
      </c>
      <c r="D17" s="430">
        <v>0.19822537363608964</v>
      </c>
      <c r="E17" s="430">
        <v>0.18227582662547345</v>
      </c>
      <c r="F17" s="430">
        <v>0.18513599504740644</v>
      </c>
      <c r="G17" s="431">
        <v>0.18826769786101649</v>
      </c>
    </row>
    <row r="18" spans="1:7" ht="15">
      <c r="A18" s="365"/>
      <c r="B18" s="224" t="s">
        <v>136</v>
      </c>
      <c r="C18" s="432"/>
      <c r="D18" s="432"/>
      <c r="E18" s="432"/>
      <c r="F18" s="432"/>
      <c r="G18" s="433"/>
    </row>
    <row r="19" spans="1:7" ht="15" customHeight="1">
      <c r="A19" s="367">
        <v>8</v>
      </c>
      <c r="B19" s="14" t="s">
        <v>135</v>
      </c>
      <c r="C19" s="434">
        <v>5.7616189154803849E-2</v>
      </c>
      <c r="D19" s="434">
        <v>6.0369512968061284E-2</v>
      </c>
      <c r="E19" s="434">
        <v>5.9780941201577155E-2</v>
      </c>
      <c r="F19" s="434">
        <v>5.9611255613292329E-2</v>
      </c>
      <c r="G19" s="435">
        <v>5.8783972928478818E-2</v>
      </c>
    </row>
    <row r="20" spans="1:7" ht="15">
      <c r="A20" s="367">
        <v>9</v>
      </c>
      <c r="B20" s="14" t="s">
        <v>134</v>
      </c>
      <c r="C20" s="434">
        <v>2.3803472987318584E-2</v>
      </c>
      <c r="D20" s="434">
        <v>2.6052321770937824E-2</v>
      </c>
      <c r="E20" s="434">
        <v>2.6254755622061084E-2</v>
      </c>
      <c r="F20" s="434">
        <v>2.6542243907060552E-2</v>
      </c>
      <c r="G20" s="435">
        <v>2.7134363320334066E-2</v>
      </c>
    </row>
    <row r="21" spans="1:7" ht="15">
      <c r="A21" s="367">
        <v>10</v>
      </c>
      <c r="B21" s="14" t="s">
        <v>133</v>
      </c>
      <c r="C21" s="434">
        <v>2.8887907030658463E-2</v>
      </c>
      <c r="D21" s="434">
        <v>2.2853761759102725E-2</v>
      </c>
      <c r="E21" s="434">
        <v>2.4633964718204979E-2</v>
      </c>
      <c r="F21" s="434">
        <v>1.8440517780164527E-2</v>
      </c>
      <c r="G21" s="435">
        <v>1.9060455530065985E-2</v>
      </c>
    </row>
    <row r="22" spans="1:7" ht="15">
      <c r="A22" s="367">
        <v>11</v>
      </c>
      <c r="B22" s="14" t="s">
        <v>132</v>
      </c>
      <c r="C22" s="434">
        <v>3.3812716167485268E-2</v>
      </c>
      <c r="D22" s="434">
        <v>3.4317191197123467E-2</v>
      </c>
      <c r="E22" s="434">
        <v>3.3526185579516081E-2</v>
      </c>
      <c r="F22" s="434">
        <v>3.3069011706231777E-2</v>
      </c>
      <c r="G22" s="435">
        <v>3.1649609608144759E-2</v>
      </c>
    </row>
    <row r="23" spans="1:7" ht="15">
      <c r="A23" s="367">
        <v>12</v>
      </c>
      <c r="B23" s="14" t="s">
        <v>277</v>
      </c>
      <c r="C23" s="434">
        <v>-4.3896316854456031E-2</v>
      </c>
      <c r="D23" s="434">
        <v>1.5427818985523124E-2</v>
      </c>
      <c r="E23" s="434">
        <v>1.1949745213188848E-2</v>
      </c>
      <c r="F23" s="434">
        <v>1.2563979419076256E-2</v>
      </c>
      <c r="G23" s="435">
        <v>1.2444966562368679E-2</v>
      </c>
    </row>
    <row r="24" spans="1:7" ht="15">
      <c r="A24" s="367">
        <v>13</v>
      </c>
      <c r="B24" s="14" t="s">
        <v>278</v>
      </c>
      <c r="C24" s="434">
        <v>-0.33852252311593867</v>
      </c>
      <c r="D24" s="434">
        <v>0.12400850029845803</v>
      </c>
      <c r="E24" s="434">
        <v>9.6924199755498458E-2</v>
      </c>
      <c r="F24" s="434">
        <v>0.10146314671390697</v>
      </c>
      <c r="G24" s="435">
        <v>0.10158853718826454</v>
      </c>
    </row>
    <row r="25" spans="1:7" ht="15">
      <c r="A25" s="365"/>
      <c r="B25" s="224" t="s">
        <v>357</v>
      </c>
      <c r="C25" s="432"/>
      <c r="D25" s="432"/>
      <c r="E25" s="432"/>
      <c r="F25" s="432"/>
      <c r="G25" s="433"/>
    </row>
    <row r="26" spans="1:7" ht="15">
      <c r="A26" s="367">
        <v>14</v>
      </c>
      <c r="B26" s="14" t="s">
        <v>131</v>
      </c>
      <c r="C26" s="434">
        <v>3.8182590388785943E-2</v>
      </c>
      <c r="D26" s="434">
        <v>3.4885198679042877E-2</v>
      </c>
      <c r="E26" s="434">
        <v>3.2856279058343263E-2</v>
      </c>
      <c r="F26" s="434">
        <v>2.9289051468664767E-2</v>
      </c>
      <c r="G26" s="435">
        <v>2.6179668772193691E-2</v>
      </c>
    </row>
    <row r="27" spans="1:7" ht="15" customHeight="1">
      <c r="A27" s="367">
        <v>15</v>
      </c>
      <c r="B27" s="14" t="s">
        <v>130</v>
      </c>
      <c r="C27" s="434">
        <v>6.1254342874241252E-2</v>
      </c>
      <c r="D27" s="434">
        <v>3.4605441234879811E-2</v>
      </c>
      <c r="E27" s="434">
        <v>3.465865474387908E-2</v>
      </c>
      <c r="F27" s="434">
        <v>3.3281692979583763E-2</v>
      </c>
      <c r="G27" s="435">
        <v>3.1789098290586439E-2</v>
      </c>
    </row>
    <row r="28" spans="1:7" ht="15">
      <c r="A28" s="367">
        <v>16</v>
      </c>
      <c r="B28" s="14" t="s">
        <v>129</v>
      </c>
      <c r="C28" s="434">
        <v>0.76826053272284789</v>
      </c>
      <c r="D28" s="434">
        <v>0.74826308879829462</v>
      </c>
      <c r="E28" s="434">
        <v>0.75679869898216434</v>
      </c>
      <c r="F28" s="434">
        <v>0.77853558355421681</v>
      </c>
      <c r="G28" s="435">
        <v>0.77167061830366912</v>
      </c>
    </row>
    <row r="29" spans="1:7" ht="15" customHeight="1">
      <c r="A29" s="367">
        <v>17</v>
      </c>
      <c r="B29" s="14" t="s">
        <v>128</v>
      </c>
      <c r="C29" s="434">
        <v>0.74372342563517868</v>
      </c>
      <c r="D29" s="434">
        <v>0.71443505153607478</v>
      </c>
      <c r="E29" s="434">
        <v>0.72328084528102887</v>
      </c>
      <c r="F29" s="434">
        <v>0.72254128833649034</v>
      </c>
      <c r="G29" s="435">
        <v>0.73450512411722024</v>
      </c>
    </row>
    <row r="30" spans="1:7" ht="15">
      <c r="A30" s="367">
        <v>18</v>
      </c>
      <c r="B30" s="14" t="s">
        <v>127</v>
      </c>
      <c r="C30" s="434">
        <v>6.8343970392063122E-2</v>
      </c>
      <c r="D30" s="434">
        <v>4.4531352032856755E-2</v>
      </c>
      <c r="E30" s="434">
        <v>6.8161509490301087E-2</v>
      </c>
      <c r="F30" s="434">
        <v>3.1027846293147948E-2</v>
      </c>
      <c r="G30" s="435">
        <v>-2.2184405612167488E-2</v>
      </c>
    </row>
    <row r="31" spans="1:7" ht="15" customHeight="1">
      <c r="A31" s="365"/>
      <c r="B31" s="224" t="s">
        <v>358</v>
      </c>
      <c r="C31" s="432"/>
      <c r="D31" s="432"/>
      <c r="E31" s="432"/>
      <c r="F31" s="432"/>
      <c r="G31" s="433"/>
    </row>
    <row r="32" spans="1:7" ht="15" customHeight="1">
      <c r="A32" s="367">
        <v>19</v>
      </c>
      <c r="B32" s="14" t="s">
        <v>126</v>
      </c>
      <c r="C32" s="436">
        <v>0.25545906243461908</v>
      </c>
      <c r="D32" s="436">
        <v>0.24621589556660944</v>
      </c>
      <c r="E32" s="436">
        <v>0.24517073563796293</v>
      </c>
      <c r="F32" s="436">
        <v>0.24530416770528599</v>
      </c>
      <c r="G32" s="437">
        <v>0.260116144464415</v>
      </c>
    </row>
    <row r="33" spans="1:7" ht="15" customHeight="1">
      <c r="A33" s="367">
        <v>20</v>
      </c>
      <c r="B33" s="14" t="s">
        <v>125</v>
      </c>
      <c r="C33" s="436">
        <v>0.8633530312830402</v>
      </c>
      <c r="D33" s="436">
        <v>0.83028131046827158</v>
      </c>
      <c r="E33" s="436">
        <v>0.83356526310042234</v>
      </c>
      <c r="F33" s="436">
        <v>0.83296116296318878</v>
      </c>
      <c r="G33" s="437">
        <v>0.84519550740453975</v>
      </c>
    </row>
    <row r="34" spans="1:7" ht="15" customHeight="1">
      <c r="A34" s="367">
        <v>21</v>
      </c>
      <c r="B34" s="14" t="s">
        <v>124</v>
      </c>
      <c r="C34" s="436">
        <v>0.30250050599542067</v>
      </c>
      <c r="D34" s="436">
        <v>0.31722920957831063</v>
      </c>
      <c r="E34" s="436">
        <v>0.31609216485007946</v>
      </c>
      <c r="F34" s="436">
        <v>0.2921736135590518</v>
      </c>
      <c r="G34" s="437">
        <v>0.30042566668699716</v>
      </c>
    </row>
    <row r="35" spans="1:7" ht="15" customHeight="1">
      <c r="A35" s="368"/>
      <c r="B35" s="224" t="s">
        <v>400</v>
      </c>
      <c r="C35" s="306"/>
      <c r="D35" s="306"/>
      <c r="E35" s="306"/>
      <c r="F35" s="306"/>
      <c r="G35" s="331"/>
    </row>
    <row r="36" spans="1:7" ht="15">
      <c r="A36" s="367">
        <v>22</v>
      </c>
      <c r="B36" s="14" t="s">
        <v>384</v>
      </c>
      <c r="C36" s="438">
        <v>402436576.18000001</v>
      </c>
      <c r="D36" s="438">
        <v>367293107.16000003</v>
      </c>
      <c r="E36" s="438">
        <v>378604348.16999996</v>
      </c>
      <c r="F36" s="438">
        <v>315865904.38250005</v>
      </c>
      <c r="G36" s="439">
        <v>333650868.66499996</v>
      </c>
    </row>
    <row r="37" spans="1:7" ht="15" customHeight="1">
      <c r="A37" s="367">
        <v>23</v>
      </c>
      <c r="B37" s="14" t="s">
        <v>396</v>
      </c>
      <c r="C37" s="440">
        <v>207652532.56600145</v>
      </c>
      <c r="D37" s="440">
        <v>188731092.83875102</v>
      </c>
      <c r="E37" s="440">
        <v>227600179.05223849</v>
      </c>
      <c r="F37" s="440">
        <v>179501193.88655847</v>
      </c>
      <c r="G37" s="441">
        <v>237404220.46693552</v>
      </c>
    </row>
    <row r="38" spans="1:7" ht="15.75" thickBot="1">
      <c r="A38" s="369">
        <v>24</v>
      </c>
      <c r="B38" s="225" t="s">
        <v>385</v>
      </c>
      <c r="C38" s="442">
        <v>1.9380287406419534</v>
      </c>
      <c r="D38" s="442">
        <v>1.9461186900126186</v>
      </c>
      <c r="E38" s="442">
        <v>1.6634624355154974</v>
      </c>
      <c r="F38" s="442">
        <v>1.7596869276653482</v>
      </c>
      <c r="G38" s="443">
        <v>1.4054125407238462</v>
      </c>
    </row>
    <row r="39" spans="1:7">
      <c r="A39" s="16"/>
    </row>
    <row r="40" spans="1:7" ht="38.25">
      <c r="B40" s="297" t="s">
        <v>483</v>
      </c>
    </row>
    <row r="41" spans="1:7" ht="51">
      <c r="B41" s="297" t="s">
        <v>399</v>
      </c>
    </row>
    <row r="43" spans="1:7">
      <c r="B43" s="29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32</v>
      </c>
      <c r="B1" s="4" t="str">
        <f>'Info '!C2</f>
        <v>JSC ProCredit Bank</v>
      </c>
    </row>
    <row r="2" spans="1:8">
      <c r="A2" s="2" t="s">
        <v>33</v>
      </c>
      <c r="B2" s="422">
        <f>'1. key ratios '!B2</f>
        <v>43921</v>
      </c>
    </row>
    <row r="3" spans="1:8">
      <c r="A3" s="2"/>
    </row>
    <row r="4" spans="1:8" ht="15" thickBot="1">
      <c r="A4" s="17" t="s">
        <v>34</v>
      </c>
      <c r="B4" s="18" t="s">
        <v>35</v>
      </c>
      <c r="C4" s="17"/>
      <c r="D4" s="19"/>
      <c r="E4" s="19"/>
      <c r="F4" s="20"/>
      <c r="G4" s="20"/>
      <c r="H4" s="21" t="s">
        <v>75</v>
      </c>
    </row>
    <row r="5" spans="1:8">
      <c r="A5" s="22"/>
      <c r="B5" s="23"/>
      <c r="C5" s="536" t="s">
        <v>70</v>
      </c>
      <c r="D5" s="537"/>
      <c r="E5" s="538"/>
      <c r="F5" s="536" t="s">
        <v>74</v>
      </c>
      <c r="G5" s="537"/>
      <c r="H5" s="539"/>
    </row>
    <row r="6" spans="1:8">
      <c r="A6" s="24" t="s">
        <v>8</v>
      </c>
      <c r="B6" s="25" t="s">
        <v>36</v>
      </c>
      <c r="C6" s="26" t="s">
        <v>71</v>
      </c>
      <c r="D6" s="26" t="s">
        <v>72</v>
      </c>
      <c r="E6" s="26" t="s">
        <v>73</v>
      </c>
      <c r="F6" s="26" t="s">
        <v>71</v>
      </c>
      <c r="G6" s="26" t="s">
        <v>72</v>
      </c>
      <c r="H6" s="27" t="s">
        <v>73</v>
      </c>
    </row>
    <row r="7" spans="1:8">
      <c r="A7" s="24">
        <v>1</v>
      </c>
      <c r="B7" s="28" t="s">
        <v>37</v>
      </c>
      <c r="C7" s="29">
        <v>16694970.15</v>
      </c>
      <c r="D7" s="29">
        <v>21847538.940000001</v>
      </c>
      <c r="E7" s="30">
        <v>38542509.090000004</v>
      </c>
      <c r="F7" s="31">
        <v>18530943.829999998</v>
      </c>
      <c r="G7" s="32">
        <v>23640015.25</v>
      </c>
      <c r="H7" s="33">
        <v>42170959.079999998</v>
      </c>
    </row>
    <row r="8" spans="1:8">
      <c r="A8" s="24">
        <v>2</v>
      </c>
      <c r="B8" s="28" t="s">
        <v>38</v>
      </c>
      <c r="C8" s="29">
        <v>2060232.12</v>
      </c>
      <c r="D8" s="29">
        <v>198203400.98999998</v>
      </c>
      <c r="E8" s="30">
        <v>200263633.10999998</v>
      </c>
      <c r="F8" s="31">
        <v>14318943.710000001</v>
      </c>
      <c r="G8" s="32">
        <v>167366399.78</v>
      </c>
      <c r="H8" s="33">
        <v>181685343.49000001</v>
      </c>
    </row>
    <row r="9" spans="1:8">
      <c r="A9" s="24">
        <v>3</v>
      </c>
      <c r="B9" s="28" t="s">
        <v>39</v>
      </c>
      <c r="C9" s="29">
        <v>26483661.440000001</v>
      </c>
      <c r="D9" s="29">
        <v>115760561.86</v>
      </c>
      <c r="E9" s="30">
        <v>142244223.30000001</v>
      </c>
      <c r="F9" s="31">
        <v>21487176.469999999</v>
      </c>
      <c r="G9" s="32">
        <v>110323855.19999999</v>
      </c>
      <c r="H9" s="33">
        <v>131811031.66999999</v>
      </c>
    </row>
    <row r="10" spans="1:8">
      <c r="A10" s="24">
        <v>4</v>
      </c>
      <c r="B10" s="28" t="s">
        <v>40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41</v>
      </c>
      <c r="C11" s="29">
        <v>29348091.41</v>
      </c>
      <c r="D11" s="29">
        <v>0</v>
      </c>
      <c r="E11" s="30">
        <v>29348091.41</v>
      </c>
      <c r="F11" s="31">
        <v>25188931.399999999</v>
      </c>
      <c r="G11" s="32">
        <v>0</v>
      </c>
      <c r="H11" s="33">
        <v>25188931.399999999</v>
      </c>
    </row>
    <row r="12" spans="1:8">
      <c r="A12" s="24">
        <v>6.1</v>
      </c>
      <c r="B12" s="34" t="s">
        <v>42</v>
      </c>
      <c r="C12" s="29">
        <v>269853807.52999997</v>
      </c>
      <c r="D12" s="29">
        <v>894616840.04970002</v>
      </c>
      <c r="E12" s="30">
        <v>1164470647.5797</v>
      </c>
      <c r="F12" s="31">
        <v>232977897.90000004</v>
      </c>
      <c r="G12" s="32">
        <v>787380919.56419992</v>
      </c>
      <c r="H12" s="33">
        <v>1020358817.4642</v>
      </c>
    </row>
    <row r="13" spans="1:8">
      <c r="A13" s="24">
        <v>6.2</v>
      </c>
      <c r="B13" s="34" t="s">
        <v>43</v>
      </c>
      <c r="C13" s="29">
        <v>-15148830.069559999</v>
      </c>
      <c r="D13" s="29">
        <v>-56180054.244276702</v>
      </c>
      <c r="E13" s="30">
        <v>-71328884.313836694</v>
      </c>
      <c r="F13" s="31">
        <v>-6466314.8304000003</v>
      </c>
      <c r="G13" s="32">
        <v>-25969971.909636002</v>
      </c>
      <c r="H13" s="33">
        <v>-32436286.740036003</v>
      </c>
    </row>
    <row r="14" spans="1:8">
      <c r="A14" s="24">
        <v>6</v>
      </c>
      <c r="B14" s="28" t="s">
        <v>44</v>
      </c>
      <c r="C14" s="30">
        <v>254704977.46043998</v>
      </c>
      <c r="D14" s="30">
        <v>838436785.80542326</v>
      </c>
      <c r="E14" s="30">
        <v>1093141763.2658632</v>
      </c>
      <c r="F14" s="30">
        <v>226511583.06960005</v>
      </c>
      <c r="G14" s="30">
        <v>761410947.6545639</v>
      </c>
      <c r="H14" s="33">
        <v>987922530.72416401</v>
      </c>
    </row>
    <row r="15" spans="1:8">
      <c r="A15" s="24">
        <v>7</v>
      </c>
      <c r="B15" s="28" t="s">
        <v>45</v>
      </c>
      <c r="C15" s="29">
        <v>2078322.6600000001</v>
      </c>
      <c r="D15" s="29">
        <v>4031644.76</v>
      </c>
      <c r="E15" s="30">
        <v>6109967.4199999999</v>
      </c>
      <c r="F15" s="31">
        <v>1981686.4300000002</v>
      </c>
      <c r="G15" s="32">
        <v>3915398.1700000004</v>
      </c>
      <c r="H15" s="33">
        <v>5897084.6000000006</v>
      </c>
    </row>
    <row r="16" spans="1:8">
      <c r="A16" s="24">
        <v>8</v>
      </c>
      <c r="B16" s="28" t="s">
        <v>204</v>
      </c>
      <c r="C16" s="29">
        <v>73994</v>
      </c>
      <c r="D16" s="29" t="s">
        <v>495</v>
      </c>
      <c r="E16" s="30">
        <v>73994</v>
      </c>
      <c r="F16" s="31">
        <v>0</v>
      </c>
      <c r="G16" s="32" t="s">
        <v>495</v>
      </c>
      <c r="H16" s="33">
        <v>0</v>
      </c>
    </row>
    <row r="17" spans="1:8">
      <c r="A17" s="24">
        <v>9</v>
      </c>
      <c r="B17" s="28" t="s">
        <v>46</v>
      </c>
      <c r="C17" s="29">
        <v>6298572.1799999997</v>
      </c>
      <c r="D17" s="29">
        <v>59998.95</v>
      </c>
      <c r="E17" s="30">
        <v>6358571.1299999999</v>
      </c>
      <c r="F17" s="31">
        <v>6298572.1799999997</v>
      </c>
      <c r="G17" s="32">
        <v>49834.95</v>
      </c>
      <c r="H17" s="33">
        <v>6348407.1299999999</v>
      </c>
    </row>
    <row r="18" spans="1:8">
      <c r="A18" s="24">
        <v>10</v>
      </c>
      <c r="B18" s="28" t="s">
        <v>47</v>
      </c>
      <c r="C18" s="29">
        <v>57733664.939999998</v>
      </c>
      <c r="D18" s="29" t="s">
        <v>495</v>
      </c>
      <c r="E18" s="30">
        <v>57733664.939999998</v>
      </c>
      <c r="F18" s="31">
        <v>63070624.51381819</v>
      </c>
      <c r="G18" s="32" t="s">
        <v>495</v>
      </c>
      <c r="H18" s="33">
        <v>63070624.51381819</v>
      </c>
    </row>
    <row r="19" spans="1:8">
      <c r="A19" s="24">
        <v>11</v>
      </c>
      <c r="B19" s="28" t="s">
        <v>48</v>
      </c>
      <c r="C19" s="29">
        <v>12566447.802999999</v>
      </c>
      <c r="D19" s="29">
        <v>5814685.8476</v>
      </c>
      <c r="E19" s="30">
        <v>18381133.650600001</v>
      </c>
      <c r="F19" s="31">
        <v>10692287.262599999</v>
      </c>
      <c r="G19" s="32">
        <v>6938747.1015999997</v>
      </c>
      <c r="H19" s="33">
        <v>17631034.3642</v>
      </c>
    </row>
    <row r="20" spans="1:8">
      <c r="A20" s="24">
        <v>12</v>
      </c>
      <c r="B20" s="36" t="s">
        <v>49</v>
      </c>
      <c r="C20" s="30">
        <v>408042934.16343999</v>
      </c>
      <c r="D20" s="30">
        <v>1184154617.1530232</v>
      </c>
      <c r="E20" s="30">
        <v>1592197551.3164632</v>
      </c>
      <c r="F20" s="30">
        <v>388080748.8660183</v>
      </c>
      <c r="G20" s="30">
        <v>1073645198.106164</v>
      </c>
      <c r="H20" s="33">
        <v>1461725946.9721823</v>
      </c>
    </row>
    <row r="21" spans="1:8">
      <c r="A21" s="24"/>
      <c r="B21" s="25" t="s">
        <v>50</v>
      </c>
      <c r="C21" s="37"/>
      <c r="D21" s="37"/>
      <c r="E21" s="37">
        <v>0</v>
      </c>
      <c r="F21" s="38"/>
      <c r="G21" s="39"/>
      <c r="H21" s="40">
        <v>0</v>
      </c>
    </row>
    <row r="22" spans="1:8">
      <c r="A22" s="24">
        <v>13</v>
      </c>
      <c r="B22" s="28" t="s">
        <v>51</v>
      </c>
      <c r="C22" s="29">
        <v>0</v>
      </c>
      <c r="D22" s="29">
        <v>0</v>
      </c>
      <c r="E22" s="30">
        <v>0</v>
      </c>
      <c r="F22" s="31">
        <v>0</v>
      </c>
      <c r="G22" s="32">
        <v>94212950</v>
      </c>
      <c r="H22" s="33">
        <v>94212950</v>
      </c>
    </row>
    <row r="23" spans="1:8">
      <c r="A23" s="24">
        <v>14</v>
      </c>
      <c r="B23" s="28" t="s">
        <v>52</v>
      </c>
      <c r="C23" s="29">
        <v>73192604.620000005</v>
      </c>
      <c r="D23" s="29">
        <v>134719983.72</v>
      </c>
      <c r="E23" s="30">
        <v>207912588.34</v>
      </c>
      <c r="F23" s="31">
        <v>83036716.780000001</v>
      </c>
      <c r="G23" s="32">
        <v>132149034.39000002</v>
      </c>
      <c r="H23" s="33">
        <v>215185751.17000002</v>
      </c>
    </row>
    <row r="24" spans="1:8">
      <c r="A24" s="24">
        <v>15</v>
      </c>
      <c r="B24" s="28" t="s">
        <v>53</v>
      </c>
      <c r="C24" s="29">
        <v>60521574.899999991</v>
      </c>
      <c r="D24" s="29">
        <v>213206401.6778999</v>
      </c>
      <c r="E24" s="30">
        <v>273727976.57789987</v>
      </c>
      <c r="F24" s="31">
        <v>53784011.459999993</v>
      </c>
      <c r="G24" s="32">
        <v>170170229.50280008</v>
      </c>
      <c r="H24" s="33">
        <v>223954240.96280009</v>
      </c>
    </row>
    <row r="25" spans="1:8">
      <c r="A25" s="24">
        <v>16</v>
      </c>
      <c r="B25" s="28" t="s">
        <v>54</v>
      </c>
      <c r="C25" s="29">
        <v>16484457.149999999</v>
      </c>
      <c r="D25" s="29">
        <v>325984845.75</v>
      </c>
      <c r="E25" s="30">
        <v>342469302.89999998</v>
      </c>
      <c r="F25" s="31">
        <v>22549436.649999999</v>
      </c>
      <c r="G25" s="32">
        <v>223693571.54999998</v>
      </c>
      <c r="H25" s="33">
        <v>246243008.19999999</v>
      </c>
    </row>
    <row r="26" spans="1:8">
      <c r="A26" s="24">
        <v>17</v>
      </c>
      <c r="B26" s="28" t="s">
        <v>55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56</v>
      </c>
      <c r="C27" s="29">
        <v>35614358.25</v>
      </c>
      <c r="D27" s="29">
        <v>471148246.92516267</v>
      </c>
      <c r="E27" s="30">
        <v>506762605.17516267</v>
      </c>
      <c r="F27" s="31">
        <v>30614358.25</v>
      </c>
      <c r="G27" s="32">
        <v>361872203.21972704</v>
      </c>
      <c r="H27" s="33">
        <v>392486561.46972704</v>
      </c>
    </row>
    <row r="28" spans="1:8">
      <c r="A28" s="24">
        <v>19</v>
      </c>
      <c r="B28" s="28" t="s">
        <v>57</v>
      </c>
      <c r="C28" s="29">
        <v>882596.84</v>
      </c>
      <c r="D28" s="29">
        <v>9925054.2799999993</v>
      </c>
      <c r="E28" s="30">
        <v>10807651.119999999</v>
      </c>
      <c r="F28" s="31">
        <v>1010096.38</v>
      </c>
      <c r="G28" s="32">
        <v>8721620.8099999987</v>
      </c>
      <c r="H28" s="33">
        <v>9731717.1899999995</v>
      </c>
    </row>
    <row r="29" spans="1:8">
      <c r="A29" s="24">
        <v>20</v>
      </c>
      <c r="B29" s="28" t="s">
        <v>58</v>
      </c>
      <c r="C29" s="29">
        <v>5874383.5700000003</v>
      </c>
      <c r="D29" s="29">
        <v>10670709.629999999</v>
      </c>
      <c r="E29" s="30">
        <v>16545093.199999999</v>
      </c>
      <c r="F29" s="31">
        <v>7241586.1799999997</v>
      </c>
      <c r="G29" s="32">
        <v>9116164.5999999996</v>
      </c>
      <c r="H29" s="33">
        <v>16357750.779999999</v>
      </c>
    </row>
    <row r="30" spans="1:8">
      <c r="A30" s="24">
        <v>21</v>
      </c>
      <c r="B30" s="28" t="s">
        <v>59</v>
      </c>
      <c r="C30" s="29">
        <v>0</v>
      </c>
      <c r="D30" s="29">
        <v>51026500</v>
      </c>
      <c r="E30" s="30">
        <v>51026500</v>
      </c>
      <c r="F30" s="31">
        <v>0</v>
      </c>
      <c r="G30" s="32">
        <v>82386500</v>
      </c>
      <c r="H30" s="33">
        <v>82386500</v>
      </c>
    </row>
    <row r="31" spans="1:8">
      <c r="A31" s="24">
        <v>22</v>
      </c>
      <c r="B31" s="36" t="s">
        <v>60</v>
      </c>
      <c r="C31" s="30">
        <v>192569975.32999998</v>
      </c>
      <c r="D31" s="30">
        <v>1216681741.9830625</v>
      </c>
      <c r="E31" s="30">
        <v>1409251717.3130624</v>
      </c>
      <c r="F31" s="30">
        <v>198236205.70000002</v>
      </c>
      <c r="G31" s="30">
        <v>1082322274.0725269</v>
      </c>
      <c r="H31" s="33">
        <v>1280558479.772527</v>
      </c>
    </row>
    <row r="32" spans="1:8">
      <c r="A32" s="24"/>
      <c r="B32" s="25" t="s">
        <v>61</v>
      </c>
      <c r="C32" s="37"/>
      <c r="D32" s="37"/>
      <c r="E32" s="29">
        <v>0</v>
      </c>
      <c r="F32" s="38"/>
      <c r="G32" s="39"/>
      <c r="H32" s="40">
        <v>0</v>
      </c>
    </row>
    <row r="33" spans="1:8">
      <c r="A33" s="24">
        <v>23</v>
      </c>
      <c r="B33" s="28" t="s">
        <v>62</v>
      </c>
      <c r="C33" s="29">
        <v>100351374.99000001</v>
      </c>
      <c r="D33" s="37" t="s">
        <v>495</v>
      </c>
      <c r="E33" s="30">
        <v>100351374.99000001</v>
      </c>
      <c r="F33" s="31">
        <v>88914815</v>
      </c>
      <c r="G33" s="39" t="s">
        <v>495</v>
      </c>
      <c r="H33" s="33">
        <v>88914815</v>
      </c>
    </row>
    <row r="34" spans="1:8">
      <c r="A34" s="24">
        <v>24</v>
      </c>
      <c r="B34" s="28" t="s">
        <v>63</v>
      </c>
      <c r="C34" s="29">
        <v>0</v>
      </c>
      <c r="D34" s="37" t="s">
        <v>495</v>
      </c>
      <c r="E34" s="30">
        <v>0</v>
      </c>
      <c r="F34" s="31">
        <v>0</v>
      </c>
      <c r="G34" s="39" t="s">
        <v>495</v>
      </c>
      <c r="H34" s="33">
        <v>0</v>
      </c>
    </row>
    <row r="35" spans="1:8">
      <c r="A35" s="24">
        <v>25</v>
      </c>
      <c r="B35" s="35" t="s">
        <v>64</v>
      </c>
      <c r="C35" s="29">
        <v>0</v>
      </c>
      <c r="D35" s="37" t="s">
        <v>495</v>
      </c>
      <c r="E35" s="30">
        <v>0</v>
      </c>
      <c r="F35" s="31">
        <v>0</v>
      </c>
      <c r="G35" s="39" t="s">
        <v>495</v>
      </c>
      <c r="H35" s="33">
        <v>0</v>
      </c>
    </row>
    <row r="36" spans="1:8">
      <c r="A36" s="24">
        <v>26</v>
      </c>
      <c r="B36" s="28" t="s">
        <v>65</v>
      </c>
      <c r="C36" s="29">
        <v>51324298.829999998</v>
      </c>
      <c r="D36" s="37" t="s">
        <v>495</v>
      </c>
      <c r="E36" s="30">
        <v>51324298.829999998</v>
      </c>
      <c r="F36" s="31">
        <v>36388151.469999999</v>
      </c>
      <c r="G36" s="39" t="s">
        <v>495</v>
      </c>
      <c r="H36" s="33">
        <v>36388151.469999999</v>
      </c>
    </row>
    <row r="37" spans="1:8">
      <c r="A37" s="24">
        <v>27</v>
      </c>
      <c r="B37" s="28" t="s">
        <v>66</v>
      </c>
      <c r="C37" s="29">
        <v>0</v>
      </c>
      <c r="D37" s="37" t="s">
        <v>495</v>
      </c>
      <c r="E37" s="30">
        <v>0</v>
      </c>
      <c r="F37" s="31">
        <v>0</v>
      </c>
      <c r="G37" s="39" t="s">
        <v>495</v>
      </c>
      <c r="H37" s="33">
        <v>0</v>
      </c>
    </row>
    <row r="38" spans="1:8">
      <c r="A38" s="24">
        <v>28</v>
      </c>
      <c r="B38" s="28" t="s">
        <v>67</v>
      </c>
      <c r="C38" s="29">
        <v>31270160.141800009</v>
      </c>
      <c r="D38" s="37" t="s">
        <v>495</v>
      </c>
      <c r="E38" s="30">
        <v>31270160.141800009</v>
      </c>
      <c r="F38" s="31">
        <v>55864500.601999998</v>
      </c>
      <c r="G38" s="39" t="s">
        <v>495</v>
      </c>
      <c r="H38" s="33">
        <v>55864500.601999998</v>
      </c>
    </row>
    <row r="39" spans="1:8">
      <c r="A39" s="24">
        <v>29</v>
      </c>
      <c r="B39" s="28" t="s">
        <v>68</v>
      </c>
      <c r="C39" s="29">
        <v>0</v>
      </c>
      <c r="D39" s="37" t="s">
        <v>495</v>
      </c>
      <c r="E39" s="30">
        <v>0</v>
      </c>
      <c r="F39" s="31">
        <v>0</v>
      </c>
      <c r="G39" s="39" t="s">
        <v>495</v>
      </c>
      <c r="H39" s="33">
        <v>0</v>
      </c>
    </row>
    <row r="40" spans="1:8">
      <c r="A40" s="24">
        <v>30</v>
      </c>
      <c r="B40" s="270" t="s">
        <v>272</v>
      </c>
      <c r="C40" s="29">
        <v>182945833.96180001</v>
      </c>
      <c r="D40" s="37" t="s">
        <v>495</v>
      </c>
      <c r="E40" s="30">
        <v>182945833.96180001</v>
      </c>
      <c r="F40" s="31">
        <v>181167467.072</v>
      </c>
      <c r="G40" s="39" t="s">
        <v>495</v>
      </c>
      <c r="H40" s="33">
        <v>181167467.072</v>
      </c>
    </row>
    <row r="41" spans="1:8" ht="15" thickBot="1">
      <c r="A41" s="41">
        <v>31</v>
      </c>
      <c r="B41" s="42" t="s">
        <v>69</v>
      </c>
      <c r="C41" s="43">
        <v>375515809.29180002</v>
      </c>
      <c r="D41" s="43">
        <v>1216681741.9830625</v>
      </c>
      <c r="E41" s="43">
        <v>1592197551.2748625</v>
      </c>
      <c r="F41" s="43">
        <v>379403672.77200001</v>
      </c>
      <c r="G41" s="43">
        <v>1082322274.0725269</v>
      </c>
      <c r="H41" s="44">
        <v>1461725946.844527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32</v>
      </c>
      <c r="B1" s="3" t="str">
        <f>'Info '!C2</f>
        <v>JSC ProCredit Bank</v>
      </c>
      <c r="C1" s="3"/>
    </row>
    <row r="2" spans="1:8">
      <c r="A2" s="2" t="s">
        <v>33</v>
      </c>
      <c r="B2" s="444">
        <f>'1. key ratios 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200</v>
      </c>
      <c r="B4" s="226" t="s">
        <v>24</v>
      </c>
      <c r="C4" s="17"/>
      <c r="D4" s="19"/>
      <c r="E4" s="19"/>
      <c r="F4" s="20"/>
      <c r="G4" s="20"/>
      <c r="H4" s="48" t="s">
        <v>75</v>
      </c>
    </row>
    <row r="5" spans="1:8">
      <c r="A5" s="49" t="s">
        <v>8</v>
      </c>
      <c r="B5" s="50"/>
      <c r="C5" s="536" t="s">
        <v>70</v>
      </c>
      <c r="D5" s="537"/>
      <c r="E5" s="538"/>
      <c r="F5" s="536" t="s">
        <v>74</v>
      </c>
      <c r="G5" s="537"/>
      <c r="H5" s="539"/>
    </row>
    <row r="6" spans="1:8">
      <c r="A6" s="51" t="s">
        <v>8</v>
      </c>
      <c r="B6" s="52"/>
      <c r="C6" s="53" t="s">
        <v>71</v>
      </c>
      <c r="D6" s="53" t="s">
        <v>72</v>
      </c>
      <c r="E6" s="53" t="s">
        <v>73</v>
      </c>
      <c r="F6" s="53" t="s">
        <v>71</v>
      </c>
      <c r="G6" s="53" t="s">
        <v>72</v>
      </c>
      <c r="H6" s="54" t="s">
        <v>73</v>
      </c>
    </row>
    <row r="7" spans="1:8">
      <c r="A7" s="55"/>
      <c r="B7" s="226" t="s">
        <v>199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198</v>
      </c>
      <c r="C8" s="445">
        <v>702299.69</v>
      </c>
      <c r="D8" s="445">
        <v>469569.5</v>
      </c>
      <c r="E8" s="446">
        <v>1171869.19</v>
      </c>
      <c r="F8" s="445">
        <v>508210.1</v>
      </c>
      <c r="G8" s="445">
        <v>494685.49</v>
      </c>
      <c r="H8" s="447">
        <v>1002895.59</v>
      </c>
    </row>
    <row r="9" spans="1:8">
      <c r="A9" s="55">
        <v>2</v>
      </c>
      <c r="B9" s="58" t="s">
        <v>197</v>
      </c>
      <c r="C9" s="448">
        <v>7847041.3100000005</v>
      </c>
      <c r="D9" s="448">
        <v>12458099.539999999</v>
      </c>
      <c r="E9" s="446">
        <v>20305140.850000001</v>
      </c>
      <c r="F9" s="448">
        <v>6192953.8199999984</v>
      </c>
      <c r="G9" s="448">
        <v>13537812.279999999</v>
      </c>
      <c r="H9" s="447">
        <v>19730766.099999998</v>
      </c>
    </row>
    <row r="10" spans="1:8">
      <c r="A10" s="55">
        <v>2.1</v>
      </c>
      <c r="B10" s="59" t="s">
        <v>196</v>
      </c>
      <c r="C10" s="445">
        <v>25696.720000000001</v>
      </c>
      <c r="D10" s="445">
        <v>0</v>
      </c>
      <c r="E10" s="446">
        <v>25696.720000000001</v>
      </c>
      <c r="F10" s="445">
        <v>0</v>
      </c>
      <c r="G10" s="445">
        <v>0</v>
      </c>
      <c r="H10" s="447">
        <v>0</v>
      </c>
    </row>
    <row r="11" spans="1:8">
      <c r="A11" s="55">
        <v>2.2000000000000002</v>
      </c>
      <c r="B11" s="59" t="s">
        <v>195</v>
      </c>
      <c r="C11" s="445">
        <v>5332148.3800000008</v>
      </c>
      <c r="D11" s="445">
        <v>7999043.4536999995</v>
      </c>
      <c r="E11" s="446">
        <v>13331191.833700001</v>
      </c>
      <c r="F11" s="445">
        <v>4501152.3899999997</v>
      </c>
      <c r="G11" s="445">
        <v>8479426.3369000014</v>
      </c>
      <c r="H11" s="447">
        <v>12980578.7269</v>
      </c>
    </row>
    <row r="12" spans="1:8">
      <c r="A12" s="55">
        <v>2.2999999999999998</v>
      </c>
      <c r="B12" s="59" t="s">
        <v>194</v>
      </c>
      <c r="C12" s="445">
        <v>7752.64</v>
      </c>
      <c r="D12" s="445">
        <v>23329.567299999999</v>
      </c>
      <c r="E12" s="446">
        <v>31082.207299999998</v>
      </c>
      <c r="F12" s="445">
        <v>31445.1</v>
      </c>
      <c r="G12" s="445">
        <v>26320.409899999999</v>
      </c>
      <c r="H12" s="447">
        <v>57765.509899999997</v>
      </c>
    </row>
    <row r="13" spans="1:8">
      <c r="A13" s="55">
        <v>2.4</v>
      </c>
      <c r="B13" s="59" t="s">
        <v>193</v>
      </c>
      <c r="C13" s="445">
        <v>339750.36</v>
      </c>
      <c r="D13" s="445">
        <v>522864.81959999999</v>
      </c>
      <c r="E13" s="446">
        <v>862615.17959999992</v>
      </c>
      <c r="F13" s="445">
        <v>228585.61</v>
      </c>
      <c r="G13" s="445">
        <v>579927.64189999993</v>
      </c>
      <c r="H13" s="447">
        <v>808513.25189999992</v>
      </c>
    </row>
    <row r="14" spans="1:8">
      <c r="A14" s="55">
        <v>2.5</v>
      </c>
      <c r="B14" s="59" t="s">
        <v>192</v>
      </c>
      <c r="C14" s="445">
        <v>1051773.51</v>
      </c>
      <c r="D14" s="445">
        <v>758888.99849999999</v>
      </c>
      <c r="E14" s="446">
        <v>1810662.5085</v>
      </c>
      <c r="F14" s="445">
        <v>681412.85</v>
      </c>
      <c r="G14" s="445">
        <v>876860.05829999992</v>
      </c>
      <c r="H14" s="447">
        <v>1558272.9082999998</v>
      </c>
    </row>
    <row r="15" spans="1:8">
      <c r="A15" s="55">
        <v>2.6</v>
      </c>
      <c r="B15" s="59" t="s">
        <v>191</v>
      </c>
      <c r="C15" s="445">
        <v>36299.410000000003</v>
      </c>
      <c r="D15" s="445">
        <v>382912.95929999999</v>
      </c>
      <c r="E15" s="446">
        <v>419212.36930000002</v>
      </c>
      <c r="F15" s="445">
        <v>30114.51</v>
      </c>
      <c r="G15" s="445">
        <v>325153.70819999999</v>
      </c>
      <c r="H15" s="447">
        <v>355268.2182</v>
      </c>
    </row>
    <row r="16" spans="1:8">
      <c r="A16" s="55">
        <v>2.7</v>
      </c>
      <c r="B16" s="59" t="s">
        <v>190</v>
      </c>
      <c r="C16" s="445">
        <v>216169.92</v>
      </c>
      <c r="D16" s="445">
        <v>319756.86910000001</v>
      </c>
      <c r="E16" s="446">
        <v>535926.78910000005</v>
      </c>
      <c r="F16" s="445">
        <v>129634.1</v>
      </c>
      <c r="G16" s="445">
        <v>284071.57940000005</v>
      </c>
      <c r="H16" s="447">
        <v>413705.67940000002</v>
      </c>
    </row>
    <row r="17" spans="1:8">
      <c r="A17" s="55">
        <v>2.8</v>
      </c>
      <c r="B17" s="59" t="s">
        <v>189</v>
      </c>
      <c r="C17" s="445">
        <v>534522.64</v>
      </c>
      <c r="D17" s="445">
        <v>1960099.36</v>
      </c>
      <c r="E17" s="446">
        <v>2494622</v>
      </c>
      <c r="F17" s="445">
        <v>307135.46999999997</v>
      </c>
      <c r="G17" s="445">
        <v>2389840.75</v>
      </c>
      <c r="H17" s="447">
        <v>2696976.2199999997</v>
      </c>
    </row>
    <row r="18" spans="1:8">
      <c r="A18" s="55">
        <v>2.9</v>
      </c>
      <c r="B18" s="59" t="s">
        <v>188</v>
      </c>
      <c r="C18" s="445">
        <v>302927.73</v>
      </c>
      <c r="D18" s="445">
        <v>491203.51249999995</v>
      </c>
      <c r="E18" s="446">
        <v>794131.24249999993</v>
      </c>
      <c r="F18" s="445">
        <v>283473.78999999998</v>
      </c>
      <c r="G18" s="445">
        <v>576211.79539999994</v>
      </c>
      <c r="H18" s="447">
        <v>859685.58539999998</v>
      </c>
    </row>
    <row r="19" spans="1:8">
      <c r="A19" s="55">
        <v>3</v>
      </c>
      <c r="B19" s="58" t="s">
        <v>187</v>
      </c>
      <c r="C19" s="445">
        <v>23386.81</v>
      </c>
      <c r="D19" s="445">
        <v>80641.37</v>
      </c>
      <c r="E19" s="446">
        <v>104028.18</v>
      </c>
      <c r="F19" s="445">
        <v>40227.68</v>
      </c>
      <c r="G19" s="445">
        <v>200453.84999999998</v>
      </c>
      <c r="H19" s="447">
        <v>240681.52999999997</v>
      </c>
    </row>
    <row r="20" spans="1:8">
      <c r="A20" s="55">
        <v>4</v>
      </c>
      <c r="B20" s="58" t="s">
        <v>186</v>
      </c>
      <c r="C20" s="445">
        <v>456589.92</v>
      </c>
      <c r="D20" s="445">
        <v>0</v>
      </c>
      <c r="E20" s="446">
        <v>456589.92</v>
      </c>
      <c r="F20" s="445">
        <v>518512.46</v>
      </c>
      <c r="G20" s="445">
        <v>0</v>
      </c>
      <c r="H20" s="447">
        <v>518512.46</v>
      </c>
    </row>
    <row r="21" spans="1:8">
      <c r="A21" s="55">
        <v>5</v>
      </c>
      <c r="B21" s="58" t="s">
        <v>185</v>
      </c>
      <c r="C21" s="445"/>
      <c r="D21" s="445"/>
      <c r="E21" s="446">
        <v>0</v>
      </c>
      <c r="F21" s="445"/>
      <c r="G21" s="445"/>
      <c r="H21" s="447">
        <v>0</v>
      </c>
    </row>
    <row r="22" spans="1:8">
      <c r="A22" s="55">
        <v>6</v>
      </c>
      <c r="B22" s="60" t="s">
        <v>184</v>
      </c>
      <c r="C22" s="448">
        <v>9029317.7300000004</v>
      </c>
      <c r="D22" s="448">
        <v>13008310.409999998</v>
      </c>
      <c r="E22" s="446">
        <v>22037628.140000001</v>
      </c>
      <c r="F22" s="448">
        <v>7259904.0599999977</v>
      </c>
      <c r="G22" s="448">
        <v>14232951.619999999</v>
      </c>
      <c r="H22" s="447">
        <v>21492855.679999996</v>
      </c>
    </row>
    <row r="23" spans="1:8">
      <c r="A23" s="55"/>
      <c r="B23" s="226" t="s">
        <v>183</v>
      </c>
      <c r="C23" s="449"/>
      <c r="D23" s="449"/>
      <c r="E23" s="450"/>
      <c r="F23" s="449"/>
      <c r="G23" s="449"/>
      <c r="H23" s="451"/>
    </row>
    <row r="24" spans="1:8">
      <c r="A24" s="55">
        <v>7</v>
      </c>
      <c r="B24" s="58" t="s">
        <v>182</v>
      </c>
      <c r="C24" s="445">
        <v>732084.68</v>
      </c>
      <c r="D24" s="445">
        <v>695347.92822999996</v>
      </c>
      <c r="E24" s="446">
        <v>1427432.6082299999</v>
      </c>
      <c r="F24" s="445">
        <v>674322.52</v>
      </c>
      <c r="G24" s="445">
        <v>668100.92171299993</v>
      </c>
      <c r="H24" s="447">
        <v>1342423.4417129999</v>
      </c>
    </row>
    <row r="25" spans="1:8">
      <c r="A25" s="55">
        <v>8</v>
      </c>
      <c r="B25" s="58" t="s">
        <v>181</v>
      </c>
      <c r="C25" s="445">
        <v>384530.09999999974</v>
      </c>
      <c r="D25" s="445">
        <v>2549753.8917699996</v>
      </c>
      <c r="E25" s="446">
        <v>2934283.9917699993</v>
      </c>
      <c r="F25" s="445">
        <v>534861.13</v>
      </c>
      <c r="G25" s="445">
        <v>1995551.0582870001</v>
      </c>
      <c r="H25" s="447">
        <v>2530412.1882870002</v>
      </c>
    </row>
    <row r="26" spans="1:8">
      <c r="A26" s="55">
        <v>9</v>
      </c>
      <c r="B26" s="58" t="s">
        <v>180</v>
      </c>
      <c r="C26" s="445">
        <v>0</v>
      </c>
      <c r="D26" s="445">
        <v>90824.33</v>
      </c>
      <c r="E26" s="446">
        <v>90824.33</v>
      </c>
      <c r="F26" s="445">
        <v>972.6</v>
      </c>
      <c r="G26" s="445">
        <v>668243.80000000005</v>
      </c>
      <c r="H26" s="447">
        <v>669216.4</v>
      </c>
    </row>
    <row r="27" spans="1:8">
      <c r="A27" s="55">
        <v>10</v>
      </c>
      <c r="B27" s="58" t="s">
        <v>179</v>
      </c>
      <c r="C27" s="445">
        <v>0</v>
      </c>
      <c r="D27" s="445">
        <v>0</v>
      </c>
      <c r="E27" s="446">
        <v>0</v>
      </c>
      <c r="F27" s="445">
        <v>0</v>
      </c>
      <c r="G27" s="445">
        <v>0</v>
      </c>
      <c r="H27" s="447">
        <v>0</v>
      </c>
    </row>
    <row r="28" spans="1:8">
      <c r="A28" s="55">
        <v>11</v>
      </c>
      <c r="B28" s="58" t="s">
        <v>178</v>
      </c>
      <c r="C28" s="445">
        <v>792145.27</v>
      </c>
      <c r="D28" s="445">
        <v>3859909.12</v>
      </c>
      <c r="E28" s="446">
        <v>4652054.3900000006</v>
      </c>
      <c r="F28" s="445">
        <v>614021.98</v>
      </c>
      <c r="G28" s="445">
        <v>4764911.6900000004</v>
      </c>
      <c r="H28" s="447">
        <v>5378933.6699999999</v>
      </c>
    </row>
    <row r="29" spans="1:8">
      <c r="A29" s="55">
        <v>12</v>
      </c>
      <c r="B29" s="58" t="s">
        <v>177</v>
      </c>
      <c r="C29" s="445">
        <v>0</v>
      </c>
      <c r="D29" s="445">
        <v>0</v>
      </c>
      <c r="E29" s="446">
        <v>0</v>
      </c>
      <c r="F29" s="445">
        <v>0</v>
      </c>
      <c r="G29" s="445">
        <v>0</v>
      </c>
      <c r="H29" s="447">
        <v>0</v>
      </c>
    </row>
    <row r="30" spans="1:8">
      <c r="A30" s="55">
        <v>13</v>
      </c>
      <c r="B30" s="61" t="s">
        <v>176</v>
      </c>
      <c r="C30" s="448">
        <v>1908760.0499999998</v>
      </c>
      <c r="D30" s="448">
        <v>7195835.2699999996</v>
      </c>
      <c r="E30" s="446">
        <v>9104595.3200000003</v>
      </c>
      <c r="F30" s="448">
        <v>1824178.23</v>
      </c>
      <c r="G30" s="448">
        <v>8096807.4700000007</v>
      </c>
      <c r="H30" s="447">
        <v>9920985.7000000011</v>
      </c>
    </row>
    <row r="31" spans="1:8">
      <c r="A31" s="55">
        <v>14</v>
      </c>
      <c r="B31" s="61" t="s">
        <v>175</v>
      </c>
      <c r="C31" s="448">
        <v>7120557.6800000006</v>
      </c>
      <c r="D31" s="448">
        <v>5812475.1399999987</v>
      </c>
      <c r="E31" s="446">
        <v>12933032.82</v>
      </c>
      <c r="F31" s="448">
        <v>5435725.8299999982</v>
      </c>
      <c r="G31" s="448">
        <v>6136144.1499999985</v>
      </c>
      <c r="H31" s="447">
        <v>11571869.979999997</v>
      </c>
    </row>
    <row r="32" spans="1:8">
      <c r="A32" s="55"/>
      <c r="B32" s="62"/>
      <c r="C32" s="452"/>
      <c r="D32" s="453"/>
      <c r="E32" s="450"/>
      <c r="F32" s="453"/>
      <c r="G32" s="453"/>
      <c r="H32" s="451"/>
    </row>
    <row r="33" spans="1:8">
      <c r="A33" s="55"/>
      <c r="B33" s="62" t="s">
        <v>174</v>
      </c>
      <c r="C33" s="449"/>
      <c r="D33" s="449"/>
      <c r="E33" s="450"/>
      <c r="F33" s="449"/>
      <c r="G33" s="449"/>
      <c r="H33" s="451"/>
    </row>
    <row r="34" spans="1:8">
      <c r="A34" s="55">
        <v>15</v>
      </c>
      <c r="B34" s="63" t="s">
        <v>173</v>
      </c>
      <c r="C34" s="446">
        <v>-300386.01849999977</v>
      </c>
      <c r="D34" s="446">
        <v>1078572.3062</v>
      </c>
      <c r="E34" s="446">
        <v>778186.28770000022</v>
      </c>
      <c r="F34" s="446">
        <v>55221.981499999994</v>
      </c>
      <c r="G34" s="446">
        <v>847255.66629999981</v>
      </c>
      <c r="H34" s="446">
        <v>902477.6477999998</v>
      </c>
    </row>
    <row r="35" spans="1:8">
      <c r="A35" s="55">
        <v>15.1</v>
      </c>
      <c r="B35" s="59" t="s">
        <v>172</v>
      </c>
      <c r="C35" s="445">
        <v>1325374.8215000001</v>
      </c>
      <c r="D35" s="445">
        <v>1486476.1661999999</v>
      </c>
      <c r="E35" s="446">
        <v>2811850.9876999999</v>
      </c>
      <c r="F35" s="445">
        <v>1335348.7915000001</v>
      </c>
      <c r="G35" s="445">
        <v>1240520.8262999998</v>
      </c>
      <c r="H35" s="446">
        <v>2575869.6178000001</v>
      </c>
    </row>
    <row r="36" spans="1:8">
      <c r="A36" s="55">
        <v>15.2</v>
      </c>
      <c r="B36" s="59" t="s">
        <v>171</v>
      </c>
      <c r="C36" s="445">
        <v>1625760.8399999999</v>
      </c>
      <c r="D36" s="445">
        <v>407903.86</v>
      </c>
      <c r="E36" s="446">
        <v>2033664.6999999997</v>
      </c>
      <c r="F36" s="445">
        <v>1280126.81</v>
      </c>
      <c r="G36" s="445">
        <v>393265.16000000003</v>
      </c>
      <c r="H36" s="446">
        <v>1673391.9700000002</v>
      </c>
    </row>
    <row r="37" spans="1:8">
      <c r="A37" s="55">
        <v>16</v>
      </c>
      <c r="B37" s="58" t="s">
        <v>170</v>
      </c>
      <c r="C37" s="445">
        <v>632376.25</v>
      </c>
      <c r="D37" s="445">
        <v>5272.84</v>
      </c>
      <c r="E37" s="446">
        <v>637649.09</v>
      </c>
      <c r="F37" s="445">
        <v>0</v>
      </c>
      <c r="G37" s="445">
        <v>4209.13</v>
      </c>
      <c r="H37" s="446">
        <v>4209.13</v>
      </c>
    </row>
    <row r="38" spans="1:8">
      <c r="A38" s="55">
        <v>17</v>
      </c>
      <c r="B38" s="58" t="s">
        <v>169</v>
      </c>
      <c r="C38" s="445"/>
      <c r="D38" s="445"/>
      <c r="E38" s="446">
        <v>0</v>
      </c>
      <c r="F38" s="445"/>
      <c r="G38" s="445"/>
      <c r="H38" s="446">
        <v>0</v>
      </c>
    </row>
    <row r="39" spans="1:8">
      <c r="A39" s="55">
        <v>18</v>
      </c>
      <c r="B39" s="58" t="s">
        <v>168</v>
      </c>
      <c r="C39" s="445"/>
      <c r="D39" s="445">
        <v>0</v>
      </c>
      <c r="E39" s="446">
        <v>0</v>
      </c>
      <c r="F39" s="445"/>
      <c r="G39" s="445">
        <v>0</v>
      </c>
      <c r="H39" s="446">
        <v>0</v>
      </c>
    </row>
    <row r="40" spans="1:8">
      <c r="A40" s="55">
        <v>19</v>
      </c>
      <c r="B40" s="58" t="s">
        <v>167</v>
      </c>
      <c r="C40" s="445">
        <v>5360382.66</v>
      </c>
      <c r="D40" s="445"/>
      <c r="E40" s="446">
        <v>5360382.66</v>
      </c>
      <c r="F40" s="445">
        <v>3507616.4899999993</v>
      </c>
      <c r="G40" s="445"/>
      <c r="H40" s="446">
        <v>3507616.4899999993</v>
      </c>
    </row>
    <row r="41" spans="1:8">
      <c r="A41" s="55">
        <v>20</v>
      </c>
      <c r="B41" s="58" t="s">
        <v>166</v>
      </c>
      <c r="C41" s="445">
        <v>36825.820000000298</v>
      </c>
      <c r="D41" s="445"/>
      <c r="E41" s="446">
        <v>36825.820000000298</v>
      </c>
      <c r="F41" s="445">
        <v>-1416674.3100000005</v>
      </c>
      <c r="G41" s="445"/>
      <c r="H41" s="446">
        <v>-1416674.3100000005</v>
      </c>
    </row>
    <row r="42" spans="1:8">
      <c r="A42" s="55">
        <v>21</v>
      </c>
      <c r="B42" s="58" t="s">
        <v>165</v>
      </c>
      <c r="C42" s="445">
        <v>1425920.3599999999</v>
      </c>
      <c r="D42" s="445"/>
      <c r="E42" s="446">
        <v>1425920.3599999999</v>
      </c>
      <c r="F42" s="445">
        <v>-2125.8499999999995</v>
      </c>
      <c r="G42" s="445"/>
      <c r="H42" s="446">
        <v>-2125.8499999999995</v>
      </c>
    </row>
    <row r="43" spans="1:8">
      <c r="A43" s="55">
        <v>22</v>
      </c>
      <c r="B43" s="58" t="s">
        <v>164</v>
      </c>
      <c r="C43" s="445">
        <v>467416.47</v>
      </c>
      <c r="D43" s="445">
        <v>89934.12</v>
      </c>
      <c r="E43" s="446">
        <v>557350.59</v>
      </c>
      <c r="F43" s="445">
        <v>489794.03</v>
      </c>
      <c r="G43" s="445">
        <v>136873.29999999999</v>
      </c>
      <c r="H43" s="446">
        <v>626667.33000000007</v>
      </c>
    </row>
    <row r="44" spans="1:8">
      <c r="A44" s="55">
        <v>23</v>
      </c>
      <c r="B44" s="58" t="s">
        <v>163</v>
      </c>
      <c r="C44" s="445">
        <v>311647.71999999997</v>
      </c>
      <c r="D44" s="445">
        <v>100324.5341</v>
      </c>
      <c r="E44" s="446">
        <v>411972.25409999996</v>
      </c>
      <c r="F44" s="445">
        <v>284238.71999999997</v>
      </c>
      <c r="G44" s="445">
        <v>82153.804199999999</v>
      </c>
      <c r="H44" s="446">
        <v>366392.52419999999</v>
      </c>
    </row>
    <row r="45" spans="1:8">
      <c r="A45" s="55">
        <v>24</v>
      </c>
      <c r="B45" s="61" t="s">
        <v>279</v>
      </c>
      <c r="C45" s="448">
        <v>7934183.2614999991</v>
      </c>
      <c r="D45" s="448">
        <v>1274103.8003</v>
      </c>
      <c r="E45" s="446">
        <v>9208287.0617999993</v>
      </c>
      <c r="F45" s="448">
        <v>2918071.061499998</v>
      </c>
      <c r="G45" s="448">
        <v>1070491.9004999998</v>
      </c>
      <c r="H45" s="446">
        <v>3988562.9619999975</v>
      </c>
    </row>
    <row r="46" spans="1:8">
      <c r="A46" s="55"/>
      <c r="B46" s="226" t="s">
        <v>162</v>
      </c>
      <c r="C46" s="449"/>
      <c r="D46" s="449"/>
      <c r="E46" s="450"/>
      <c r="F46" s="449"/>
      <c r="G46" s="449"/>
      <c r="H46" s="451"/>
    </row>
    <row r="47" spans="1:8">
      <c r="A47" s="55">
        <v>25</v>
      </c>
      <c r="B47" s="58" t="s">
        <v>161</v>
      </c>
      <c r="C47" s="445">
        <v>409131.5</v>
      </c>
      <c r="D47" s="445">
        <v>1899032.94</v>
      </c>
      <c r="E47" s="446">
        <v>2308164.44</v>
      </c>
      <c r="F47" s="445">
        <v>460290.38</v>
      </c>
      <c r="G47" s="445">
        <v>1470611.85</v>
      </c>
      <c r="H47" s="447">
        <v>1930902.23</v>
      </c>
    </row>
    <row r="48" spans="1:8">
      <c r="A48" s="55">
        <v>26</v>
      </c>
      <c r="B48" s="58" t="s">
        <v>160</v>
      </c>
      <c r="C48" s="445">
        <v>664642.62</v>
      </c>
      <c r="D48" s="445">
        <v>969536.86</v>
      </c>
      <c r="E48" s="446">
        <v>1634179.48</v>
      </c>
      <c r="F48" s="445">
        <v>1199346.46</v>
      </c>
      <c r="G48" s="445">
        <v>776445.08</v>
      </c>
      <c r="H48" s="447">
        <v>1975791.54</v>
      </c>
    </row>
    <row r="49" spans="1:8">
      <c r="A49" s="55">
        <v>27</v>
      </c>
      <c r="B49" s="58" t="s">
        <v>159</v>
      </c>
      <c r="C49" s="445">
        <v>3401655.31</v>
      </c>
      <c r="D49" s="445"/>
      <c r="E49" s="446">
        <v>3401655.31</v>
      </c>
      <c r="F49" s="445">
        <v>3670787.14</v>
      </c>
      <c r="G49" s="445"/>
      <c r="H49" s="447">
        <v>3670787.14</v>
      </c>
    </row>
    <row r="50" spans="1:8">
      <c r="A50" s="55">
        <v>28</v>
      </c>
      <c r="B50" s="58" t="s">
        <v>158</v>
      </c>
      <c r="C50" s="445">
        <v>41992.039999999994</v>
      </c>
      <c r="D50" s="445"/>
      <c r="E50" s="446">
        <v>41992.039999999994</v>
      </c>
      <c r="F50" s="445">
        <v>23831.27</v>
      </c>
      <c r="G50" s="445"/>
      <c r="H50" s="447">
        <v>23831.27</v>
      </c>
    </row>
    <row r="51" spans="1:8">
      <c r="A51" s="55">
        <v>29</v>
      </c>
      <c r="B51" s="58" t="s">
        <v>157</v>
      </c>
      <c r="C51" s="445">
        <v>1434001.5099999998</v>
      </c>
      <c r="D51" s="445"/>
      <c r="E51" s="446">
        <v>1434001.5099999998</v>
      </c>
      <c r="F51" s="445">
        <v>1419028.72</v>
      </c>
      <c r="G51" s="445"/>
      <c r="H51" s="447">
        <v>1419028.72</v>
      </c>
    </row>
    <row r="52" spans="1:8">
      <c r="A52" s="55">
        <v>30</v>
      </c>
      <c r="B52" s="58" t="s">
        <v>156</v>
      </c>
      <c r="C52" s="445">
        <v>808858.08</v>
      </c>
      <c r="D52" s="445">
        <v>381.28999999999996</v>
      </c>
      <c r="E52" s="446">
        <v>809239.37</v>
      </c>
      <c r="F52" s="445">
        <v>987907.8899999999</v>
      </c>
      <c r="G52" s="445">
        <v>2016.42</v>
      </c>
      <c r="H52" s="447">
        <v>989924.30999999994</v>
      </c>
    </row>
    <row r="53" spans="1:8">
      <c r="A53" s="55">
        <v>31</v>
      </c>
      <c r="B53" s="61" t="s">
        <v>280</v>
      </c>
      <c r="C53" s="448">
        <v>6760281.0599999996</v>
      </c>
      <c r="D53" s="448">
        <v>2868951.09</v>
      </c>
      <c r="E53" s="446">
        <v>9629232.1499999985</v>
      </c>
      <c r="F53" s="448">
        <v>7761191.8599999994</v>
      </c>
      <c r="G53" s="448">
        <v>2249073.35</v>
      </c>
      <c r="H53" s="446">
        <v>10010265.209999999</v>
      </c>
    </row>
    <row r="54" spans="1:8">
      <c r="A54" s="55">
        <v>32</v>
      </c>
      <c r="B54" s="61" t="s">
        <v>281</v>
      </c>
      <c r="C54" s="448">
        <v>1173902.2014999995</v>
      </c>
      <c r="D54" s="448">
        <v>-1594847.2896999998</v>
      </c>
      <c r="E54" s="446">
        <v>-420945.08820000035</v>
      </c>
      <c r="F54" s="448">
        <v>-4843120.7985000014</v>
      </c>
      <c r="G54" s="448">
        <v>-1178581.4495000003</v>
      </c>
      <c r="H54" s="446">
        <v>-6021702.2480000015</v>
      </c>
    </row>
    <row r="55" spans="1:8">
      <c r="A55" s="55"/>
      <c r="B55" s="62"/>
      <c r="C55" s="453"/>
      <c r="D55" s="453"/>
      <c r="E55" s="450"/>
      <c r="F55" s="453"/>
      <c r="G55" s="453"/>
      <c r="H55" s="451"/>
    </row>
    <row r="56" spans="1:8">
      <c r="A56" s="55">
        <v>33</v>
      </c>
      <c r="B56" s="61" t="s">
        <v>155</v>
      </c>
      <c r="C56" s="448">
        <v>8294459.8815000001</v>
      </c>
      <c r="D56" s="448">
        <v>4217627.8502999991</v>
      </c>
      <c r="E56" s="446">
        <v>12512087.731799999</v>
      </c>
      <c r="F56" s="448">
        <v>592605.03149999678</v>
      </c>
      <c r="G56" s="448">
        <v>4957562.7004999984</v>
      </c>
      <c r="H56" s="447">
        <v>5550167.7319999952</v>
      </c>
    </row>
    <row r="57" spans="1:8">
      <c r="A57" s="55"/>
      <c r="B57" s="62"/>
      <c r="C57" s="453"/>
      <c r="D57" s="453"/>
      <c r="E57" s="450"/>
      <c r="F57" s="453"/>
      <c r="G57" s="453"/>
      <c r="H57" s="451"/>
    </row>
    <row r="58" spans="1:8">
      <c r="A58" s="55">
        <v>34</v>
      </c>
      <c r="B58" s="58" t="s">
        <v>154</v>
      </c>
      <c r="C58" s="445">
        <v>32628757.779999994</v>
      </c>
      <c r="D58" s="445"/>
      <c r="E58" s="446">
        <v>32628757.779999994</v>
      </c>
      <c r="F58" s="445">
        <v>-199362.34999999963</v>
      </c>
      <c r="G58" s="445" t="s">
        <v>495</v>
      </c>
      <c r="H58" s="447">
        <v>-199362.34999999963</v>
      </c>
    </row>
    <row r="59" spans="1:8" s="227" customFormat="1">
      <c r="A59" s="55">
        <v>35</v>
      </c>
      <c r="B59" s="58" t="s">
        <v>153</v>
      </c>
      <c r="C59" s="445">
        <v>0</v>
      </c>
      <c r="D59" s="445" t="s">
        <v>495</v>
      </c>
      <c r="E59" s="446">
        <v>0</v>
      </c>
      <c r="F59" s="445">
        <v>0</v>
      </c>
      <c r="G59" s="445" t="s">
        <v>495</v>
      </c>
      <c r="H59" s="447">
        <v>0</v>
      </c>
    </row>
    <row r="60" spans="1:8">
      <c r="A60" s="55">
        <v>36</v>
      </c>
      <c r="B60" s="58" t="s">
        <v>152</v>
      </c>
      <c r="C60" s="445">
        <v>-25730.370000000003</v>
      </c>
      <c r="D60" s="445" t="s">
        <v>495</v>
      </c>
      <c r="E60" s="446">
        <v>-25730.370000000003</v>
      </c>
      <c r="F60" s="445">
        <v>-32402.48</v>
      </c>
      <c r="G60" s="445" t="s">
        <v>495</v>
      </c>
      <c r="H60" s="447">
        <v>-32402.48</v>
      </c>
    </row>
    <row r="61" spans="1:8">
      <c r="A61" s="55">
        <v>37</v>
      </c>
      <c r="B61" s="61" t="s">
        <v>151</v>
      </c>
      <c r="C61" s="448">
        <v>32603027.409999993</v>
      </c>
      <c r="D61" s="448">
        <v>0</v>
      </c>
      <c r="E61" s="446">
        <v>32603027.409999993</v>
      </c>
      <c r="F61" s="448">
        <v>-231764.82999999964</v>
      </c>
      <c r="G61" s="448">
        <v>0</v>
      </c>
      <c r="H61" s="447">
        <v>-231764.82999999964</v>
      </c>
    </row>
    <row r="62" spans="1:8">
      <c r="A62" s="55"/>
      <c r="B62" s="64"/>
      <c r="C62" s="449"/>
      <c r="D62" s="449"/>
      <c r="E62" s="450"/>
      <c r="F62" s="449"/>
      <c r="G62" s="449"/>
      <c r="H62" s="451"/>
    </row>
    <row r="63" spans="1:8">
      <c r="A63" s="55">
        <v>38</v>
      </c>
      <c r="B63" s="65" t="s">
        <v>150</v>
      </c>
      <c r="C63" s="448">
        <v>-24308567.528499991</v>
      </c>
      <c r="D63" s="448">
        <v>4217627.8502999991</v>
      </c>
      <c r="E63" s="446">
        <v>-20090939.678199992</v>
      </c>
      <c r="F63" s="448">
        <v>824369.86149999639</v>
      </c>
      <c r="G63" s="448">
        <v>4957562.7004999984</v>
      </c>
      <c r="H63" s="447">
        <v>5781932.5619999953</v>
      </c>
    </row>
    <row r="64" spans="1:8">
      <c r="A64" s="51">
        <v>39</v>
      </c>
      <c r="B64" s="58" t="s">
        <v>149</v>
      </c>
      <c r="C64" s="454">
        <v>-3301028.34</v>
      </c>
      <c r="D64" s="454"/>
      <c r="E64" s="446">
        <v>-3301028.34</v>
      </c>
      <c r="F64" s="454">
        <v>1231748.95</v>
      </c>
      <c r="G64" s="454"/>
      <c r="H64" s="447">
        <v>1231748.95</v>
      </c>
    </row>
    <row r="65" spans="1:8">
      <c r="A65" s="55">
        <v>40</v>
      </c>
      <c r="B65" s="61" t="s">
        <v>148</v>
      </c>
      <c r="C65" s="448">
        <v>-21007539.188499991</v>
      </c>
      <c r="D65" s="448">
        <v>4217627.8502999991</v>
      </c>
      <c r="E65" s="446">
        <v>-16789911.338199992</v>
      </c>
      <c r="F65" s="448">
        <v>-407379.08850000356</v>
      </c>
      <c r="G65" s="448">
        <v>4957562.7004999984</v>
      </c>
      <c r="H65" s="447">
        <v>4550183.6119999951</v>
      </c>
    </row>
    <row r="66" spans="1:8">
      <c r="A66" s="51">
        <v>41</v>
      </c>
      <c r="B66" s="58" t="s">
        <v>147</v>
      </c>
      <c r="C66" s="454">
        <v>0</v>
      </c>
      <c r="D66" s="454"/>
      <c r="E66" s="446">
        <v>0</v>
      </c>
      <c r="F66" s="454">
        <v>0</v>
      </c>
      <c r="G66" s="454"/>
      <c r="H66" s="447">
        <v>0</v>
      </c>
    </row>
    <row r="67" spans="1:8" ht="13.5" thickBot="1">
      <c r="A67" s="66">
        <v>42</v>
      </c>
      <c r="B67" s="67" t="s">
        <v>146</v>
      </c>
      <c r="C67" s="455">
        <v>-21007539.188499991</v>
      </c>
      <c r="D67" s="455">
        <v>4217627.8502999991</v>
      </c>
      <c r="E67" s="456">
        <v>-16789911.338199992</v>
      </c>
      <c r="F67" s="455">
        <v>-407379.08850000356</v>
      </c>
      <c r="G67" s="455">
        <v>4957562.7004999984</v>
      </c>
      <c r="H67" s="457">
        <v>4550183.6119999951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1.7109375" style="5" bestFit="1" customWidth="1"/>
    <col min="4" max="5" width="13.42578125" style="5" bestFit="1" customWidth="1"/>
    <col min="6" max="6" width="11.7109375" style="5" bestFit="1" customWidth="1"/>
    <col min="7" max="8" width="13.42578125" style="5" bestFit="1" customWidth="1"/>
    <col min="9" max="16384" width="9.140625" style="5"/>
  </cols>
  <sheetData>
    <row r="1" spans="1:8">
      <c r="A1" s="2" t="s">
        <v>32</v>
      </c>
      <c r="B1" s="5" t="str">
        <f>'3.PL'!B1</f>
        <v>JSC ProCredit Bank</v>
      </c>
    </row>
    <row r="2" spans="1:8">
      <c r="A2" s="2" t="s">
        <v>33</v>
      </c>
      <c r="B2" s="421">
        <f>'1. key ratios '!B2</f>
        <v>43921</v>
      </c>
    </row>
    <row r="3" spans="1:8">
      <c r="A3" s="4"/>
    </row>
    <row r="4" spans="1:8" ht="15" thickBot="1">
      <c r="A4" s="4" t="s">
        <v>76</v>
      </c>
      <c r="B4" s="4"/>
      <c r="C4" s="204"/>
      <c r="D4" s="204"/>
      <c r="E4" s="204"/>
      <c r="F4" s="205"/>
      <c r="G4" s="205"/>
      <c r="H4" s="206" t="s">
        <v>75</v>
      </c>
    </row>
    <row r="5" spans="1:8">
      <c r="A5" s="540" t="s">
        <v>8</v>
      </c>
      <c r="B5" s="542" t="s">
        <v>346</v>
      </c>
      <c r="C5" s="536" t="s">
        <v>70</v>
      </c>
      <c r="D5" s="537"/>
      <c r="E5" s="538"/>
      <c r="F5" s="536" t="s">
        <v>74</v>
      </c>
      <c r="G5" s="537"/>
      <c r="H5" s="539"/>
    </row>
    <row r="6" spans="1:8">
      <c r="A6" s="541"/>
      <c r="B6" s="543"/>
      <c r="C6" s="26" t="s">
        <v>293</v>
      </c>
      <c r="D6" s="26" t="s">
        <v>123</v>
      </c>
      <c r="E6" s="26" t="s">
        <v>110</v>
      </c>
      <c r="F6" s="26" t="s">
        <v>293</v>
      </c>
      <c r="G6" s="26" t="s">
        <v>123</v>
      </c>
      <c r="H6" s="27" t="s">
        <v>110</v>
      </c>
    </row>
    <row r="7" spans="1:8" s="15" customFormat="1">
      <c r="A7" s="207">
        <v>1</v>
      </c>
      <c r="B7" s="208" t="s">
        <v>380</v>
      </c>
      <c r="C7" s="32">
        <v>53614251.519999996</v>
      </c>
      <c r="D7" s="32">
        <v>58348840.632299989</v>
      </c>
      <c r="E7" s="209">
        <v>111963092.15229999</v>
      </c>
      <c r="F7" s="32">
        <v>46325219.420000002</v>
      </c>
      <c r="G7" s="32">
        <v>33934955.155300006</v>
      </c>
      <c r="H7" s="33">
        <v>80260174.575300008</v>
      </c>
    </row>
    <row r="8" spans="1:8" s="15" customFormat="1">
      <c r="A8" s="207">
        <v>1.1000000000000001</v>
      </c>
      <c r="B8" s="258" t="s">
        <v>311</v>
      </c>
      <c r="C8" s="32">
        <v>30469844.210000001</v>
      </c>
      <c r="D8" s="32">
        <v>18525552.561299998</v>
      </c>
      <c r="E8" s="209">
        <v>48995396.771300003</v>
      </c>
      <c r="F8" s="32">
        <v>22267606.149999999</v>
      </c>
      <c r="G8" s="32">
        <v>16375358.4232</v>
      </c>
      <c r="H8" s="33">
        <v>38642964.573200002</v>
      </c>
    </row>
    <row r="9" spans="1:8" s="15" customFormat="1">
      <c r="A9" s="207">
        <v>1.2</v>
      </c>
      <c r="B9" s="258" t="s">
        <v>312</v>
      </c>
      <c r="C9" s="32">
        <v>0</v>
      </c>
      <c r="D9" s="32">
        <v>653426.95589999994</v>
      </c>
      <c r="E9" s="209">
        <v>653426.95589999994</v>
      </c>
      <c r="F9" s="32">
        <v>0</v>
      </c>
      <c r="G9" s="32">
        <v>0</v>
      </c>
      <c r="H9" s="33">
        <v>0</v>
      </c>
    </row>
    <row r="10" spans="1:8" s="15" customFormat="1">
      <c r="A10" s="207">
        <v>1.3</v>
      </c>
      <c r="B10" s="258" t="s">
        <v>313</v>
      </c>
      <c r="C10" s="32">
        <v>23144407.309999999</v>
      </c>
      <c r="D10" s="32">
        <v>39169861.115099996</v>
      </c>
      <c r="E10" s="209">
        <v>62314268.425099999</v>
      </c>
      <c r="F10" s="32">
        <v>24057613.270000003</v>
      </c>
      <c r="G10" s="32">
        <v>17559596.732100002</v>
      </c>
      <c r="H10" s="33">
        <v>41617210.002100006</v>
      </c>
    </row>
    <row r="11" spans="1:8" s="15" customFormat="1">
      <c r="A11" s="207">
        <v>1.4</v>
      </c>
      <c r="B11" s="258" t="s">
        <v>294</v>
      </c>
      <c r="C11" s="32">
        <v>0</v>
      </c>
      <c r="D11" s="32">
        <v>0</v>
      </c>
      <c r="E11" s="209">
        <v>0</v>
      </c>
      <c r="F11" s="32">
        <v>0</v>
      </c>
      <c r="G11" s="32">
        <v>0</v>
      </c>
      <c r="H11" s="33">
        <v>0</v>
      </c>
    </row>
    <row r="12" spans="1:8" s="15" customFormat="1" ht="29.25" customHeight="1">
      <c r="A12" s="207">
        <v>2</v>
      </c>
      <c r="B12" s="211" t="s">
        <v>315</v>
      </c>
      <c r="C12" s="32">
        <v>30614358.25</v>
      </c>
      <c r="D12" s="32">
        <v>407314087.57499999</v>
      </c>
      <c r="E12" s="209">
        <v>437928445.82499999</v>
      </c>
      <c r="F12" s="32">
        <v>30614358.25</v>
      </c>
      <c r="G12" s="32">
        <v>256771267.59</v>
      </c>
      <c r="H12" s="33">
        <v>287385625.84000003</v>
      </c>
    </row>
    <row r="13" spans="1:8" s="15" customFormat="1" ht="19.899999999999999" customHeight="1">
      <c r="A13" s="207">
        <v>3</v>
      </c>
      <c r="B13" s="211" t="s">
        <v>314</v>
      </c>
      <c r="C13" s="32">
        <v>11841000</v>
      </c>
      <c r="D13" s="32">
        <v>0</v>
      </c>
      <c r="E13" s="209">
        <v>11841000</v>
      </c>
      <c r="F13" s="32">
        <v>1841000</v>
      </c>
      <c r="G13" s="32">
        <v>0</v>
      </c>
      <c r="H13" s="33">
        <v>1841000</v>
      </c>
    </row>
    <row r="14" spans="1:8" s="15" customFormat="1">
      <c r="A14" s="207">
        <v>3.1</v>
      </c>
      <c r="B14" s="259" t="s">
        <v>295</v>
      </c>
      <c r="C14" s="32">
        <v>11841000</v>
      </c>
      <c r="D14" s="32">
        <v>0</v>
      </c>
      <c r="E14" s="209">
        <v>11841000</v>
      </c>
      <c r="F14" s="32">
        <v>1841000</v>
      </c>
      <c r="G14" s="32">
        <v>0</v>
      </c>
      <c r="H14" s="33">
        <v>1841000</v>
      </c>
    </row>
    <row r="15" spans="1:8" s="15" customFormat="1">
      <c r="A15" s="207">
        <v>3.2</v>
      </c>
      <c r="B15" s="259" t="s">
        <v>296</v>
      </c>
      <c r="C15" s="32"/>
      <c r="D15" s="32"/>
      <c r="E15" s="209">
        <v>0</v>
      </c>
      <c r="F15" s="32"/>
      <c r="G15" s="32"/>
      <c r="H15" s="33">
        <v>0</v>
      </c>
    </row>
    <row r="16" spans="1:8" s="15" customFormat="1">
      <c r="A16" s="207">
        <v>4</v>
      </c>
      <c r="B16" s="262" t="s">
        <v>325</v>
      </c>
      <c r="C16" s="32">
        <v>136476162.38</v>
      </c>
      <c r="D16" s="32">
        <v>634449773.38</v>
      </c>
      <c r="E16" s="209">
        <v>770925935.75999999</v>
      </c>
      <c r="F16" s="32">
        <v>104317847.84</v>
      </c>
      <c r="G16" s="32">
        <v>384850236.88</v>
      </c>
      <c r="H16" s="33">
        <v>489168084.72000003</v>
      </c>
    </row>
    <row r="17" spans="1:8" s="15" customFormat="1">
      <c r="A17" s="207">
        <v>4.0999999999999996</v>
      </c>
      <c r="B17" s="259" t="s">
        <v>316</v>
      </c>
      <c r="C17" s="32">
        <v>105861804.13</v>
      </c>
      <c r="D17" s="32">
        <v>227135685.80000001</v>
      </c>
      <c r="E17" s="209">
        <v>332997489.93000001</v>
      </c>
      <c r="F17" s="32">
        <v>73703489.590000004</v>
      </c>
      <c r="G17" s="32">
        <v>128078969.29000001</v>
      </c>
      <c r="H17" s="33">
        <v>201782458.88</v>
      </c>
    </row>
    <row r="18" spans="1:8" s="15" customFormat="1">
      <c r="A18" s="207">
        <v>4.2</v>
      </c>
      <c r="B18" s="259" t="s">
        <v>310</v>
      </c>
      <c r="C18" s="32">
        <v>30614358.25</v>
      </c>
      <c r="D18" s="32">
        <v>407314087.57999998</v>
      </c>
      <c r="E18" s="209">
        <v>437928445.82999998</v>
      </c>
      <c r="F18" s="32">
        <v>30614358.25</v>
      </c>
      <c r="G18" s="32">
        <v>256771267.59</v>
      </c>
      <c r="H18" s="33">
        <v>287385625.84000003</v>
      </c>
    </row>
    <row r="19" spans="1:8" s="15" customFormat="1">
      <c r="A19" s="207">
        <v>5</v>
      </c>
      <c r="B19" s="211" t="s">
        <v>324</v>
      </c>
      <c r="C19" s="32">
        <v>373588202.33999997</v>
      </c>
      <c r="D19" s="32">
        <v>1229734310.1799996</v>
      </c>
      <c r="E19" s="209">
        <v>1603322512.5199995</v>
      </c>
      <c r="F19" s="32">
        <v>288920220.27999997</v>
      </c>
      <c r="G19" s="32">
        <v>1076181182.78</v>
      </c>
      <c r="H19" s="33">
        <v>1365101403.0599999</v>
      </c>
    </row>
    <row r="20" spans="1:8" s="15" customFormat="1">
      <c r="A20" s="207">
        <v>5.0999999999999996</v>
      </c>
      <c r="B20" s="260" t="s">
        <v>299</v>
      </c>
      <c r="C20" s="32">
        <v>5242033.6500000004</v>
      </c>
      <c r="D20" s="32">
        <v>7204935.4900000002</v>
      </c>
      <c r="E20" s="209">
        <v>12446969.140000001</v>
      </c>
      <c r="F20" s="32">
        <v>3714141.99</v>
      </c>
      <c r="G20" s="32">
        <v>5597646.1299999999</v>
      </c>
      <c r="H20" s="33">
        <v>9311788.120000001</v>
      </c>
    </row>
    <row r="21" spans="1:8" s="15" customFormat="1">
      <c r="A21" s="207">
        <v>5.2</v>
      </c>
      <c r="B21" s="260" t="s">
        <v>298</v>
      </c>
      <c r="C21" s="32">
        <v>0</v>
      </c>
      <c r="D21" s="32">
        <v>0</v>
      </c>
      <c r="E21" s="209">
        <v>0</v>
      </c>
      <c r="F21" s="32">
        <v>0</v>
      </c>
      <c r="G21" s="32">
        <v>0</v>
      </c>
      <c r="H21" s="33">
        <v>0</v>
      </c>
    </row>
    <row r="22" spans="1:8" s="15" customFormat="1">
      <c r="A22" s="207">
        <v>5.3</v>
      </c>
      <c r="B22" s="260" t="s">
        <v>297</v>
      </c>
      <c r="C22" s="32">
        <v>318127082.09999996</v>
      </c>
      <c r="D22" s="32">
        <v>1131773907.4799998</v>
      </c>
      <c r="E22" s="209">
        <v>1449900989.5799997</v>
      </c>
      <c r="F22" s="32">
        <v>238502435.59</v>
      </c>
      <c r="G22" s="32">
        <v>994478724.44000006</v>
      </c>
      <c r="H22" s="33">
        <v>1232981160.03</v>
      </c>
    </row>
    <row r="23" spans="1:8" s="15" customFormat="1">
      <c r="A23" s="207" t="s">
        <v>17</v>
      </c>
      <c r="B23" s="212" t="s">
        <v>77</v>
      </c>
      <c r="C23" s="32">
        <v>96959079.200000003</v>
      </c>
      <c r="D23" s="32">
        <v>282226711.07999998</v>
      </c>
      <c r="E23" s="209">
        <v>379185790.27999997</v>
      </c>
      <c r="F23" s="32">
        <v>70125211.540000007</v>
      </c>
      <c r="G23" s="32">
        <v>280743996.36000001</v>
      </c>
      <c r="H23" s="33">
        <v>350869207.90000004</v>
      </c>
    </row>
    <row r="24" spans="1:8" s="15" customFormat="1">
      <c r="A24" s="207" t="s">
        <v>18</v>
      </c>
      <c r="B24" s="212" t="s">
        <v>78</v>
      </c>
      <c r="C24" s="32">
        <v>132137632.39</v>
      </c>
      <c r="D24" s="32">
        <v>647022200.55999994</v>
      </c>
      <c r="E24" s="209">
        <v>779159832.94999993</v>
      </c>
      <c r="F24" s="32">
        <v>105680758.78</v>
      </c>
      <c r="G24" s="32">
        <v>555084832.13</v>
      </c>
      <c r="H24" s="33">
        <v>660765590.90999997</v>
      </c>
    </row>
    <row r="25" spans="1:8" s="15" customFormat="1">
      <c r="A25" s="207" t="s">
        <v>19</v>
      </c>
      <c r="B25" s="212" t="s">
        <v>79</v>
      </c>
      <c r="C25" s="32">
        <v>0</v>
      </c>
      <c r="D25" s="32">
        <v>0</v>
      </c>
      <c r="E25" s="209">
        <v>0</v>
      </c>
      <c r="F25" s="32">
        <v>0</v>
      </c>
      <c r="G25" s="32">
        <v>0</v>
      </c>
      <c r="H25" s="33">
        <v>0</v>
      </c>
    </row>
    <row r="26" spans="1:8" s="15" customFormat="1">
      <c r="A26" s="207" t="s">
        <v>20</v>
      </c>
      <c r="B26" s="212" t="s">
        <v>80</v>
      </c>
      <c r="C26" s="32">
        <v>88996268.609999999</v>
      </c>
      <c r="D26" s="32">
        <v>201586721.52000001</v>
      </c>
      <c r="E26" s="209">
        <v>290582990.13</v>
      </c>
      <c r="F26" s="32">
        <v>62668902.659999996</v>
      </c>
      <c r="G26" s="32">
        <v>157460288.97999999</v>
      </c>
      <c r="H26" s="33">
        <v>220129191.63999999</v>
      </c>
    </row>
    <row r="27" spans="1:8" s="15" customFormat="1">
      <c r="A27" s="207" t="s">
        <v>21</v>
      </c>
      <c r="B27" s="212" t="s">
        <v>81</v>
      </c>
      <c r="C27" s="32">
        <v>34101.9</v>
      </c>
      <c r="D27" s="32">
        <v>938274.32</v>
      </c>
      <c r="E27" s="209">
        <v>972376.22</v>
      </c>
      <c r="F27" s="32">
        <v>27562.61</v>
      </c>
      <c r="G27" s="32">
        <v>1189606.97</v>
      </c>
      <c r="H27" s="33">
        <v>1217169.58</v>
      </c>
    </row>
    <row r="28" spans="1:8" s="15" customFormat="1">
      <c r="A28" s="207">
        <v>5.4</v>
      </c>
      <c r="B28" s="260" t="s">
        <v>300</v>
      </c>
      <c r="C28" s="32">
        <v>25562056.66</v>
      </c>
      <c r="D28" s="32">
        <v>68766459.590000004</v>
      </c>
      <c r="E28" s="209">
        <v>94328516.25</v>
      </c>
      <c r="F28" s="32">
        <v>33056218.41</v>
      </c>
      <c r="G28" s="32">
        <v>52674222</v>
      </c>
      <c r="H28" s="33">
        <v>85730440.409999996</v>
      </c>
    </row>
    <row r="29" spans="1:8" s="15" customFormat="1">
      <c r="A29" s="207">
        <v>5.5</v>
      </c>
      <c r="B29" s="260" t="s">
        <v>301</v>
      </c>
      <c r="C29" s="32">
        <v>19317034.309999999</v>
      </c>
      <c r="D29" s="32">
        <v>20096966.109999999</v>
      </c>
      <c r="E29" s="209">
        <v>39414000.420000002</v>
      </c>
      <c r="F29" s="32">
        <v>10216751.779999999</v>
      </c>
      <c r="G29" s="32">
        <v>22080048.460000001</v>
      </c>
      <c r="H29" s="33">
        <v>32296800.240000002</v>
      </c>
    </row>
    <row r="30" spans="1:8" s="15" customFormat="1">
      <c r="A30" s="207">
        <v>5.6</v>
      </c>
      <c r="B30" s="260" t="s">
        <v>302</v>
      </c>
      <c r="C30" s="32">
        <v>0</v>
      </c>
      <c r="D30" s="32">
        <v>916014.21</v>
      </c>
      <c r="E30" s="209">
        <v>916014.21</v>
      </c>
      <c r="F30" s="32">
        <v>0</v>
      </c>
      <c r="G30" s="32">
        <v>0</v>
      </c>
      <c r="H30" s="33">
        <v>0</v>
      </c>
    </row>
    <row r="31" spans="1:8" s="15" customFormat="1">
      <c r="A31" s="207">
        <v>5.7</v>
      </c>
      <c r="B31" s="260" t="s">
        <v>81</v>
      </c>
      <c r="C31" s="32">
        <v>5339995.62</v>
      </c>
      <c r="D31" s="32">
        <v>976027.3</v>
      </c>
      <c r="E31" s="209">
        <v>6316022.9199999999</v>
      </c>
      <c r="F31" s="32">
        <v>3430672.51</v>
      </c>
      <c r="G31" s="32">
        <v>1350541.75</v>
      </c>
      <c r="H31" s="33">
        <v>4781214.26</v>
      </c>
    </row>
    <row r="32" spans="1:8" s="15" customFormat="1">
      <c r="A32" s="207">
        <v>6</v>
      </c>
      <c r="B32" s="211" t="s">
        <v>330</v>
      </c>
      <c r="C32" s="32">
        <v>0</v>
      </c>
      <c r="D32" s="32">
        <v>417098050.88</v>
      </c>
      <c r="E32" s="209">
        <v>417098050.88</v>
      </c>
      <c r="F32" s="32">
        <v>0</v>
      </c>
      <c r="G32" s="32">
        <v>164775335.2006</v>
      </c>
      <c r="H32" s="33">
        <v>164775335.2006</v>
      </c>
    </row>
    <row r="33" spans="1:8" s="15" customFormat="1">
      <c r="A33" s="207">
        <v>6.1</v>
      </c>
      <c r="B33" s="261" t="s">
        <v>320</v>
      </c>
      <c r="C33" s="32"/>
      <c r="D33" s="32">
        <v>208010800.88</v>
      </c>
      <c r="E33" s="209">
        <v>208010800.88</v>
      </c>
      <c r="F33" s="32"/>
      <c r="G33" s="32">
        <v>83816864.7509</v>
      </c>
      <c r="H33" s="33">
        <v>83816864.7509</v>
      </c>
    </row>
    <row r="34" spans="1:8" s="15" customFormat="1">
      <c r="A34" s="207">
        <v>6.2</v>
      </c>
      <c r="B34" s="261" t="s">
        <v>321</v>
      </c>
      <c r="C34" s="32"/>
      <c r="D34" s="32">
        <v>209087250</v>
      </c>
      <c r="E34" s="209">
        <v>209087250</v>
      </c>
      <c r="F34" s="32"/>
      <c r="G34" s="32">
        <v>80958470.449699998</v>
      </c>
      <c r="H34" s="33">
        <v>80958470.449699998</v>
      </c>
    </row>
    <row r="35" spans="1:8" s="15" customFormat="1">
      <c r="A35" s="207">
        <v>6.3</v>
      </c>
      <c r="B35" s="261" t="s">
        <v>317</v>
      </c>
      <c r="C35" s="32"/>
      <c r="D35" s="32"/>
      <c r="E35" s="209">
        <v>0</v>
      </c>
      <c r="F35" s="32"/>
      <c r="G35" s="32"/>
      <c r="H35" s="33">
        <v>0</v>
      </c>
    </row>
    <row r="36" spans="1:8" s="15" customFormat="1">
      <c r="A36" s="207">
        <v>6.4</v>
      </c>
      <c r="B36" s="261" t="s">
        <v>318</v>
      </c>
      <c r="C36" s="32"/>
      <c r="D36" s="32"/>
      <c r="E36" s="209">
        <v>0</v>
      </c>
      <c r="F36" s="32"/>
      <c r="G36" s="32"/>
      <c r="H36" s="33">
        <v>0</v>
      </c>
    </row>
    <row r="37" spans="1:8" s="15" customFormat="1">
      <c r="A37" s="207">
        <v>6.5</v>
      </c>
      <c r="B37" s="261" t="s">
        <v>319</v>
      </c>
      <c r="C37" s="32"/>
      <c r="D37" s="32"/>
      <c r="E37" s="209">
        <v>0</v>
      </c>
      <c r="F37" s="32"/>
      <c r="G37" s="32"/>
      <c r="H37" s="33">
        <v>0</v>
      </c>
    </row>
    <row r="38" spans="1:8" s="15" customFormat="1">
      <c r="A38" s="207">
        <v>6.6</v>
      </c>
      <c r="B38" s="261" t="s">
        <v>322</v>
      </c>
      <c r="C38" s="32"/>
      <c r="D38" s="32"/>
      <c r="E38" s="209">
        <v>0</v>
      </c>
      <c r="F38" s="32"/>
      <c r="G38" s="32"/>
      <c r="H38" s="33">
        <v>0</v>
      </c>
    </row>
    <row r="39" spans="1:8" s="15" customFormat="1">
      <c r="A39" s="207">
        <v>6.7</v>
      </c>
      <c r="B39" s="261" t="s">
        <v>323</v>
      </c>
      <c r="C39" s="32"/>
      <c r="D39" s="32"/>
      <c r="E39" s="209">
        <v>0</v>
      </c>
      <c r="F39" s="32"/>
      <c r="G39" s="32"/>
      <c r="H39" s="33">
        <v>0</v>
      </c>
    </row>
    <row r="40" spans="1:8" s="15" customFormat="1">
      <c r="A40" s="207">
        <v>7</v>
      </c>
      <c r="B40" s="211" t="s">
        <v>326</v>
      </c>
      <c r="C40" s="32"/>
      <c r="D40" s="32"/>
      <c r="E40" s="209">
        <v>0</v>
      </c>
      <c r="F40" s="32"/>
      <c r="G40" s="32"/>
      <c r="H40" s="33">
        <v>0</v>
      </c>
    </row>
    <row r="41" spans="1:8" s="15" customFormat="1">
      <c r="A41" s="207">
        <v>7.1</v>
      </c>
      <c r="B41" s="210" t="s">
        <v>327</v>
      </c>
      <c r="C41" s="32">
        <v>89843.78</v>
      </c>
      <c r="D41" s="32">
        <v>794576.51780000003</v>
      </c>
      <c r="E41" s="209">
        <v>884420.29780000006</v>
      </c>
      <c r="F41" s="32">
        <v>24272.800000000003</v>
      </c>
      <c r="G41" s="32">
        <v>1741855.8591999998</v>
      </c>
      <c r="H41" s="33">
        <v>1766128.6591999999</v>
      </c>
    </row>
    <row r="42" spans="1:8" s="15" customFormat="1" ht="25.5">
      <c r="A42" s="207">
        <v>7.2</v>
      </c>
      <c r="B42" s="210" t="s">
        <v>328</v>
      </c>
      <c r="C42" s="32">
        <v>98651.689999999988</v>
      </c>
      <c r="D42" s="32">
        <v>490837.53890000016</v>
      </c>
      <c r="E42" s="209">
        <v>589489.2289000001</v>
      </c>
      <c r="F42" s="32">
        <v>39374.499999999993</v>
      </c>
      <c r="G42" s="32">
        <v>254146.06369999994</v>
      </c>
      <c r="H42" s="33">
        <v>293520.56369999994</v>
      </c>
    </row>
    <row r="43" spans="1:8" s="15" customFormat="1" ht="25.5">
      <c r="A43" s="207">
        <v>7.3</v>
      </c>
      <c r="B43" s="210" t="s">
        <v>331</v>
      </c>
      <c r="C43" s="32">
        <v>5153870.4099999908</v>
      </c>
      <c r="D43" s="32">
        <v>36208116.931499951</v>
      </c>
      <c r="E43" s="209">
        <v>41361987.34149994</v>
      </c>
      <c r="F43" s="32">
        <v>5646344.6500000004</v>
      </c>
      <c r="G43" s="32">
        <v>34154352.163599998</v>
      </c>
      <c r="H43" s="33">
        <v>39800696.813599996</v>
      </c>
    </row>
    <row r="44" spans="1:8" s="15" customFormat="1" ht="25.5">
      <c r="A44" s="207">
        <v>7.4</v>
      </c>
      <c r="B44" s="210" t="s">
        <v>332</v>
      </c>
      <c r="C44" s="32">
        <v>1691199.4400000034</v>
      </c>
      <c r="D44" s="32">
        <v>12518155.252999997</v>
      </c>
      <c r="E44" s="209">
        <v>14209354.693</v>
      </c>
      <c r="F44" s="32">
        <v>2038068.160000005</v>
      </c>
      <c r="G44" s="32">
        <v>11232178.837200005</v>
      </c>
      <c r="H44" s="33">
        <v>13270246.99720001</v>
      </c>
    </row>
    <row r="45" spans="1:8" s="15" customFormat="1">
      <c r="A45" s="207">
        <v>8</v>
      </c>
      <c r="B45" s="211" t="s">
        <v>309</v>
      </c>
      <c r="C45" s="32">
        <v>5242.7494399999996</v>
      </c>
      <c r="D45" s="32">
        <v>463045.39342499996</v>
      </c>
      <c r="E45" s="209">
        <v>468288.14286499994</v>
      </c>
      <c r="F45" s="32">
        <v>4506.7482970000001</v>
      </c>
      <c r="G45" s="32">
        <v>280385.83781</v>
      </c>
      <c r="H45" s="33">
        <v>284892.58610700001</v>
      </c>
    </row>
    <row r="46" spans="1:8" s="15" customFormat="1">
      <c r="A46" s="207">
        <v>8.1</v>
      </c>
      <c r="B46" s="259" t="s">
        <v>333</v>
      </c>
      <c r="C46" s="32"/>
      <c r="D46" s="32"/>
      <c r="E46" s="209">
        <v>0</v>
      </c>
      <c r="F46" s="32"/>
      <c r="G46" s="32"/>
      <c r="H46" s="33">
        <v>0</v>
      </c>
    </row>
    <row r="47" spans="1:8" s="15" customFormat="1">
      <c r="A47" s="207">
        <v>8.1999999999999993</v>
      </c>
      <c r="B47" s="259" t="s">
        <v>334</v>
      </c>
      <c r="C47" s="32">
        <v>5242.7494399999996</v>
      </c>
      <c r="D47" s="32">
        <v>463045.39342499996</v>
      </c>
      <c r="E47" s="209">
        <v>468288.14286499994</v>
      </c>
      <c r="F47" s="32">
        <v>4506.7482970000001</v>
      </c>
      <c r="G47" s="32">
        <v>280385.83781</v>
      </c>
      <c r="H47" s="33">
        <v>284892.58610700001</v>
      </c>
    </row>
    <row r="48" spans="1:8" s="15" customFormat="1">
      <c r="A48" s="207">
        <v>8.3000000000000007</v>
      </c>
      <c r="B48" s="259" t="s">
        <v>335</v>
      </c>
      <c r="C48" s="32"/>
      <c r="D48" s="32"/>
      <c r="E48" s="209">
        <v>0</v>
      </c>
      <c r="F48" s="32"/>
      <c r="G48" s="32"/>
      <c r="H48" s="33">
        <v>0</v>
      </c>
    </row>
    <row r="49" spans="1:8" s="15" customFormat="1">
      <c r="A49" s="207">
        <v>8.4</v>
      </c>
      <c r="B49" s="259" t="s">
        <v>336</v>
      </c>
      <c r="C49" s="32"/>
      <c r="D49" s="32"/>
      <c r="E49" s="209">
        <v>0</v>
      </c>
      <c r="F49" s="32"/>
      <c r="G49" s="32"/>
      <c r="H49" s="33">
        <v>0</v>
      </c>
    </row>
    <row r="50" spans="1:8" s="15" customFormat="1">
      <c r="A50" s="207">
        <v>8.5</v>
      </c>
      <c r="B50" s="259" t="s">
        <v>337</v>
      </c>
      <c r="C50" s="32"/>
      <c r="D50" s="32"/>
      <c r="E50" s="209">
        <v>0</v>
      </c>
      <c r="F50" s="32"/>
      <c r="G50" s="32"/>
      <c r="H50" s="33">
        <v>0</v>
      </c>
    </row>
    <row r="51" spans="1:8" s="15" customFormat="1">
      <c r="A51" s="207">
        <v>8.6</v>
      </c>
      <c r="B51" s="259" t="s">
        <v>338</v>
      </c>
      <c r="C51" s="32"/>
      <c r="D51" s="32"/>
      <c r="E51" s="209">
        <v>0</v>
      </c>
      <c r="F51" s="32"/>
      <c r="G51" s="32"/>
      <c r="H51" s="33">
        <v>0</v>
      </c>
    </row>
    <row r="52" spans="1:8" s="15" customFormat="1">
      <c r="A52" s="207">
        <v>8.6999999999999993</v>
      </c>
      <c r="B52" s="259" t="s">
        <v>339</v>
      </c>
      <c r="C52" s="32"/>
      <c r="D52" s="32"/>
      <c r="E52" s="209">
        <v>0</v>
      </c>
      <c r="F52" s="32"/>
      <c r="G52" s="32"/>
      <c r="H52" s="33">
        <v>0</v>
      </c>
    </row>
    <row r="53" spans="1:8" s="15" customFormat="1" ht="15" thickBot="1">
      <c r="A53" s="213">
        <v>9</v>
      </c>
      <c r="B53" s="214" t="s">
        <v>329</v>
      </c>
      <c r="C53" s="215"/>
      <c r="D53" s="215"/>
      <c r="E53" s="216">
        <v>0</v>
      </c>
      <c r="F53" s="215"/>
      <c r="G53" s="215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32</v>
      </c>
      <c r="B1" s="3" t="str">
        <f>'Info '!C2</f>
        <v>JSC ProCredit Bank</v>
      </c>
      <c r="C1" s="3"/>
    </row>
    <row r="2" spans="1:8">
      <c r="A2" s="2" t="s">
        <v>33</v>
      </c>
      <c r="B2" s="444">
        <f>'1. key ratios '!B2</f>
        <v>43921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53" t="s">
        <v>303</v>
      </c>
      <c r="D4" s="69" t="s">
        <v>75</v>
      </c>
    </row>
    <row r="5" spans="1:8" ht="15" customHeight="1">
      <c r="A5" s="244" t="s">
        <v>8</v>
      </c>
      <c r="B5" s="245"/>
      <c r="C5" s="356" t="s">
        <v>5</v>
      </c>
      <c r="D5" s="357" t="s">
        <v>6</v>
      </c>
    </row>
    <row r="6" spans="1:8" ht="15" customHeight="1">
      <c r="A6" s="70">
        <v>1</v>
      </c>
      <c r="B6" s="347" t="s">
        <v>307</v>
      </c>
      <c r="C6" s="349">
        <v>1172052796.5021374</v>
      </c>
      <c r="D6" s="350">
        <v>1123631013.4318871</v>
      </c>
    </row>
    <row r="7" spans="1:8" ht="15" customHeight="1">
      <c r="A7" s="70">
        <v>1.1000000000000001</v>
      </c>
      <c r="B7" s="347" t="s">
        <v>485</v>
      </c>
      <c r="C7" s="351">
        <v>1116069964.1728852</v>
      </c>
      <c r="D7" s="352">
        <v>1063654168.3653251</v>
      </c>
    </row>
    <row r="8" spans="1:8">
      <c r="A8" s="70" t="s">
        <v>16</v>
      </c>
      <c r="B8" s="347" t="s">
        <v>202</v>
      </c>
      <c r="C8" s="351"/>
      <c r="D8" s="352"/>
    </row>
    <row r="9" spans="1:8" ht="15" customHeight="1">
      <c r="A9" s="70">
        <v>1.2</v>
      </c>
      <c r="B9" s="348" t="s">
        <v>201</v>
      </c>
      <c r="C9" s="351">
        <v>55150789.125732198</v>
      </c>
      <c r="D9" s="352">
        <v>59405643.389142141</v>
      </c>
    </row>
    <row r="10" spans="1:8" ht="15" customHeight="1">
      <c r="A10" s="70">
        <v>1.3</v>
      </c>
      <c r="B10" s="347" t="s">
        <v>30</v>
      </c>
      <c r="C10" s="353">
        <v>832043.20351999998</v>
      </c>
      <c r="D10" s="352">
        <v>571201.67742000008</v>
      </c>
    </row>
    <row r="11" spans="1:8" ht="15" customHeight="1">
      <c r="A11" s="70">
        <v>2</v>
      </c>
      <c r="B11" s="347" t="s">
        <v>304</v>
      </c>
      <c r="C11" s="351">
        <v>18771063.209440511</v>
      </c>
      <c r="D11" s="352">
        <v>17635731.542208515</v>
      </c>
    </row>
    <row r="12" spans="1:8" ht="15" customHeight="1">
      <c r="A12" s="70">
        <v>3</v>
      </c>
      <c r="B12" s="347" t="s">
        <v>305</v>
      </c>
      <c r="C12" s="353">
        <v>128903222.313375</v>
      </c>
      <c r="D12" s="352">
        <v>128903222.313375</v>
      </c>
    </row>
    <row r="13" spans="1:8" ht="15" customHeight="1" thickBot="1">
      <c r="A13" s="72">
        <v>4</v>
      </c>
      <c r="B13" s="73" t="s">
        <v>306</v>
      </c>
      <c r="C13" s="354">
        <v>1319727082.0249529</v>
      </c>
      <c r="D13" s="355">
        <v>1270169967.2874706</v>
      </c>
    </row>
    <row r="14" spans="1:8">
      <c r="B14" s="76"/>
    </row>
    <row r="15" spans="1:8" ht="25.5">
      <c r="B15" s="77" t="s">
        <v>486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21" sqref="B2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32</v>
      </c>
      <c r="B1" s="4" t="str">
        <f>'Info '!C2</f>
        <v>JSC ProCredit Bank</v>
      </c>
    </row>
    <row r="2" spans="1:8">
      <c r="A2" s="2" t="s">
        <v>33</v>
      </c>
      <c r="B2" s="422">
        <f>'1. key ratios '!B2</f>
        <v>43921</v>
      </c>
    </row>
    <row r="4" spans="1:8" ht="16.5" customHeight="1" thickBot="1">
      <c r="A4" s="78" t="s">
        <v>82</v>
      </c>
      <c r="B4" s="79" t="s">
        <v>273</v>
      </c>
      <c r="C4" s="80"/>
    </row>
    <row r="5" spans="1:8">
      <c r="A5" s="81"/>
      <c r="B5" s="544" t="s">
        <v>83</v>
      </c>
      <c r="C5" s="545"/>
    </row>
    <row r="6" spans="1:8">
      <c r="A6" s="82">
        <v>1</v>
      </c>
      <c r="B6" s="513" t="s">
        <v>492</v>
      </c>
      <c r="C6" s="84"/>
    </row>
    <row r="7" spans="1:8">
      <c r="A7" s="82">
        <v>2</v>
      </c>
      <c r="B7" s="513" t="s">
        <v>497</v>
      </c>
      <c r="C7" s="84"/>
    </row>
    <row r="8" spans="1:8">
      <c r="A8" s="82">
        <v>3</v>
      </c>
      <c r="B8" s="513" t="s">
        <v>498</v>
      </c>
      <c r="C8" s="84"/>
    </row>
    <row r="9" spans="1:8">
      <c r="A9" s="82">
        <v>4</v>
      </c>
      <c r="B9" s="513" t="s">
        <v>499</v>
      </c>
      <c r="C9" s="84"/>
    </row>
    <row r="10" spans="1:8">
      <c r="A10" s="82">
        <v>5</v>
      </c>
      <c r="B10" s="513" t="s">
        <v>500</v>
      </c>
      <c r="C10" s="84"/>
    </row>
    <row r="11" spans="1:8">
      <c r="A11" s="82"/>
      <c r="B11" s="83"/>
      <c r="C11" s="84"/>
    </row>
    <row r="12" spans="1:8">
      <c r="A12" s="82"/>
      <c r="B12" s="83"/>
      <c r="C12" s="84"/>
      <c r="H12" s="85"/>
    </row>
    <row r="13" spans="1:8">
      <c r="A13" s="82"/>
      <c r="B13" s="83"/>
      <c r="C13" s="84"/>
    </row>
    <row r="14" spans="1:8">
      <c r="A14" s="82"/>
      <c r="B14" s="83"/>
      <c r="C14" s="84"/>
    </row>
    <row r="15" spans="1:8">
      <c r="A15" s="82"/>
      <c r="B15" s="83"/>
      <c r="C15" s="84"/>
    </row>
    <row r="16" spans="1:8">
      <c r="A16" s="82"/>
      <c r="B16" s="546"/>
      <c r="C16" s="547"/>
    </row>
    <row r="17" spans="1:3">
      <c r="A17" s="82"/>
      <c r="B17" s="548" t="s">
        <v>84</v>
      </c>
      <c r="C17" s="549"/>
    </row>
    <row r="18" spans="1:3">
      <c r="A18" s="82">
        <v>1</v>
      </c>
      <c r="B18" s="513" t="s">
        <v>493</v>
      </c>
      <c r="C18" s="86"/>
    </row>
    <row r="19" spans="1:3">
      <c r="A19" s="82">
        <v>2</v>
      </c>
      <c r="B19" s="513" t="s">
        <v>501</v>
      </c>
      <c r="C19" s="86"/>
    </row>
    <row r="20" spans="1:3">
      <c r="A20" s="82">
        <v>3</v>
      </c>
      <c r="B20" s="513" t="s">
        <v>502</v>
      </c>
      <c r="C20" s="86"/>
    </row>
    <row r="21" spans="1:3">
      <c r="A21" s="82"/>
      <c r="B21" s="83"/>
      <c r="C21" s="86"/>
    </row>
    <row r="22" spans="1:3">
      <c r="A22" s="82"/>
      <c r="B22" s="83"/>
      <c r="C22" s="86"/>
    </row>
    <row r="23" spans="1:3">
      <c r="A23" s="82"/>
      <c r="B23" s="83"/>
      <c r="C23" s="86"/>
    </row>
    <row r="24" spans="1:3">
      <c r="A24" s="82"/>
      <c r="B24" s="83"/>
      <c r="C24" s="86"/>
    </row>
    <row r="25" spans="1:3">
      <c r="A25" s="82"/>
      <c r="B25" s="83"/>
      <c r="C25" s="86"/>
    </row>
    <row r="26" spans="1:3">
      <c r="A26" s="82"/>
      <c r="B26" s="83"/>
      <c r="C26" s="86"/>
    </row>
    <row r="27" spans="1:3" ht="15.75" customHeight="1">
      <c r="A27" s="82"/>
      <c r="B27" s="83"/>
      <c r="C27" s="87"/>
    </row>
    <row r="28" spans="1:3" ht="15.75" customHeight="1">
      <c r="A28" s="82"/>
      <c r="B28" s="83"/>
      <c r="C28" s="87"/>
    </row>
    <row r="29" spans="1:3" ht="30" customHeight="1">
      <c r="A29" s="82"/>
      <c r="B29" s="548" t="s">
        <v>85</v>
      </c>
      <c r="C29" s="549"/>
    </row>
    <row r="30" spans="1:3" ht="15">
      <c r="A30" s="82">
        <v>1</v>
      </c>
      <c r="B30" s="514" t="s">
        <v>503</v>
      </c>
      <c r="C30" s="515">
        <v>1</v>
      </c>
    </row>
    <row r="31" spans="1:3" ht="15.75" customHeight="1">
      <c r="A31" s="82"/>
      <c r="B31" s="83"/>
      <c r="C31" s="84"/>
    </row>
    <row r="32" spans="1:3" ht="29.25" customHeight="1">
      <c r="A32" s="82"/>
      <c r="B32" s="548" t="s">
        <v>86</v>
      </c>
      <c r="C32" s="549"/>
    </row>
    <row r="33" spans="1:3">
      <c r="A33" s="82">
        <v>1</v>
      </c>
      <c r="B33" s="513" t="s">
        <v>504</v>
      </c>
      <c r="C33" s="516">
        <v>0.17</v>
      </c>
    </row>
    <row r="34" spans="1:3">
      <c r="A34" s="517">
        <v>2</v>
      </c>
      <c r="B34" s="518" t="s">
        <v>505</v>
      </c>
      <c r="C34" s="519">
        <v>0.13200000000000001</v>
      </c>
    </row>
    <row r="35" spans="1:3">
      <c r="A35" s="517">
        <v>3</v>
      </c>
      <c r="B35" s="518" t="s">
        <v>506</v>
      </c>
      <c r="C35" s="519">
        <v>0.125</v>
      </c>
    </row>
    <row r="36" spans="1:3">
      <c r="A36" s="517">
        <v>4</v>
      </c>
      <c r="B36" s="518" t="s">
        <v>507</v>
      </c>
      <c r="C36" s="519">
        <v>0.1</v>
      </c>
    </row>
    <row r="37" spans="1:3">
      <c r="A37" s="517">
        <v>5</v>
      </c>
      <c r="B37" s="518" t="s">
        <v>508</v>
      </c>
      <c r="C37" s="519">
        <v>8.5999999999999993E-2</v>
      </c>
    </row>
    <row r="38" spans="1:3" ht="15" thickBot="1">
      <c r="A38" s="88"/>
      <c r="B38" s="89"/>
      <c r="C38" s="9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7" t="s">
        <v>32</v>
      </c>
      <c r="B1" s="288" t="str">
        <f>'Info '!C2</f>
        <v>JSC ProCredit Bank</v>
      </c>
      <c r="C1" s="103"/>
      <c r="D1" s="103"/>
      <c r="E1" s="103"/>
      <c r="F1" s="15"/>
    </row>
    <row r="2" spans="1:7" s="91" customFormat="1" ht="15.75" customHeight="1">
      <c r="A2" s="287" t="s">
        <v>33</v>
      </c>
      <c r="B2" s="424">
        <f>'1. key ratios '!B2</f>
        <v>43921</v>
      </c>
    </row>
    <row r="3" spans="1:7" s="91" customFormat="1" ht="15.75" customHeight="1">
      <c r="A3" s="287"/>
    </row>
    <row r="4" spans="1:7" s="91" customFormat="1" ht="15.75" customHeight="1" thickBot="1">
      <c r="A4" s="289" t="s">
        <v>207</v>
      </c>
      <c r="B4" s="554" t="s">
        <v>353</v>
      </c>
      <c r="C4" s="555"/>
      <c r="D4" s="555"/>
      <c r="E4" s="555"/>
    </row>
    <row r="5" spans="1:7" s="95" customFormat="1" ht="17.45" customHeight="1">
      <c r="A5" s="228"/>
      <c r="B5" s="229"/>
      <c r="C5" s="93" t="s">
        <v>0</v>
      </c>
      <c r="D5" s="93" t="s">
        <v>1</v>
      </c>
      <c r="E5" s="94" t="s">
        <v>2</v>
      </c>
    </row>
    <row r="6" spans="1:7" s="15" customFormat="1" ht="14.45" customHeight="1">
      <c r="A6" s="290"/>
      <c r="B6" s="550" t="s">
        <v>360</v>
      </c>
      <c r="C6" s="550" t="s">
        <v>94</v>
      </c>
      <c r="D6" s="552" t="s">
        <v>206</v>
      </c>
      <c r="E6" s="553"/>
      <c r="G6" s="5"/>
    </row>
    <row r="7" spans="1:7" s="15" customFormat="1" ht="99.6" customHeight="1">
      <c r="A7" s="290"/>
      <c r="B7" s="551"/>
      <c r="C7" s="550"/>
      <c r="D7" s="322" t="s">
        <v>205</v>
      </c>
      <c r="E7" s="323" t="s">
        <v>361</v>
      </c>
      <c r="G7" s="5"/>
    </row>
    <row r="8" spans="1:7">
      <c r="A8" s="291">
        <v>1</v>
      </c>
      <c r="B8" s="324" t="s">
        <v>37</v>
      </c>
      <c r="C8" s="325">
        <v>38542509.090000004</v>
      </c>
      <c r="D8" s="325"/>
      <c r="E8" s="326">
        <v>38542509.090000004</v>
      </c>
      <c r="F8" s="15"/>
    </row>
    <row r="9" spans="1:7">
      <c r="A9" s="291">
        <v>2</v>
      </c>
      <c r="B9" s="324" t="s">
        <v>38</v>
      </c>
      <c r="C9" s="325">
        <v>200263633.10999998</v>
      </c>
      <c r="D9" s="325"/>
      <c r="E9" s="326">
        <v>200263633.10999998</v>
      </c>
      <c r="F9" s="15"/>
    </row>
    <row r="10" spans="1:7">
      <c r="A10" s="291">
        <v>3</v>
      </c>
      <c r="B10" s="324" t="s">
        <v>39</v>
      </c>
      <c r="C10" s="325">
        <v>142244223.30000001</v>
      </c>
      <c r="D10" s="325"/>
      <c r="E10" s="326">
        <v>142244223.30000001</v>
      </c>
      <c r="F10" s="15"/>
    </row>
    <row r="11" spans="1:7">
      <c r="A11" s="291">
        <v>4</v>
      </c>
      <c r="B11" s="324" t="s">
        <v>40</v>
      </c>
      <c r="C11" s="325">
        <v>0</v>
      </c>
      <c r="D11" s="325"/>
      <c r="E11" s="326"/>
      <c r="F11" s="15"/>
    </row>
    <row r="12" spans="1:7">
      <c r="A12" s="291">
        <v>5</v>
      </c>
      <c r="B12" s="324" t="s">
        <v>41</v>
      </c>
      <c r="C12" s="325">
        <v>29348091.41</v>
      </c>
      <c r="D12" s="325"/>
      <c r="E12" s="326">
        <v>29348091.41</v>
      </c>
      <c r="F12" s="15"/>
    </row>
    <row r="13" spans="1:7">
      <c r="A13" s="291">
        <v>6.1</v>
      </c>
      <c r="B13" s="327" t="s">
        <v>42</v>
      </c>
      <c r="C13" s="328">
        <v>1164470647.5797</v>
      </c>
      <c r="D13" s="325"/>
      <c r="E13" s="326">
        <v>1164470647.5797</v>
      </c>
      <c r="F13" s="15"/>
    </row>
    <row r="14" spans="1:7">
      <c r="A14" s="291">
        <v>6.2</v>
      </c>
      <c r="B14" s="329" t="s">
        <v>43</v>
      </c>
      <c r="C14" s="328">
        <v>-71328884.313836694</v>
      </c>
      <c r="D14" s="325"/>
      <c r="E14" s="326">
        <v>-71328884.313836694</v>
      </c>
      <c r="F14" s="15"/>
    </row>
    <row r="15" spans="1:7">
      <c r="A15" s="291">
        <v>6</v>
      </c>
      <c r="B15" s="324" t="s">
        <v>44</v>
      </c>
      <c r="C15" s="325">
        <v>1093141763.2658632</v>
      </c>
      <c r="D15" s="325"/>
      <c r="E15" s="326">
        <v>1093141763.2658634</v>
      </c>
      <c r="F15" s="15"/>
    </row>
    <row r="16" spans="1:7">
      <c r="A16" s="291">
        <v>7</v>
      </c>
      <c r="B16" s="324" t="s">
        <v>45</v>
      </c>
      <c r="C16" s="325">
        <v>6109967.4199999999</v>
      </c>
      <c r="D16" s="325"/>
      <c r="E16" s="326">
        <v>6109967.4199999999</v>
      </c>
      <c r="F16" s="15"/>
    </row>
    <row r="17" spans="1:7">
      <c r="A17" s="291">
        <v>8</v>
      </c>
      <c r="B17" s="324" t="s">
        <v>204</v>
      </c>
      <c r="C17" s="325">
        <v>73994</v>
      </c>
      <c r="D17" s="325"/>
      <c r="E17" s="326">
        <v>73994</v>
      </c>
      <c r="F17" s="292"/>
      <c r="G17" s="97"/>
    </row>
    <row r="18" spans="1:7">
      <c r="A18" s="291">
        <v>9</v>
      </c>
      <c r="B18" s="324" t="s">
        <v>46</v>
      </c>
      <c r="C18" s="325">
        <v>6358571.1299999999</v>
      </c>
      <c r="D18" s="325">
        <v>6194572.1799999997</v>
      </c>
      <c r="E18" s="326">
        <v>163998.95000000019</v>
      </c>
      <c r="F18" s="15"/>
      <c r="G18" s="97"/>
    </row>
    <row r="19" spans="1:7">
      <c r="A19" s="291">
        <v>10</v>
      </c>
      <c r="B19" s="324" t="s">
        <v>47</v>
      </c>
      <c r="C19" s="325">
        <v>57733664.939999998</v>
      </c>
      <c r="D19" s="325">
        <v>468907.93999999948</v>
      </c>
      <c r="E19" s="326">
        <v>57264757</v>
      </c>
      <c r="F19" s="15"/>
      <c r="G19" s="97"/>
    </row>
    <row r="20" spans="1:7">
      <c r="A20" s="291">
        <v>11</v>
      </c>
      <c r="B20" s="324" t="s">
        <v>48</v>
      </c>
      <c r="C20" s="325">
        <v>18381133.650600001</v>
      </c>
      <c r="D20" s="325"/>
      <c r="E20" s="326">
        <v>18381133.650600001</v>
      </c>
      <c r="F20" s="15"/>
    </row>
    <row r="21" spans="1:7" ht="26.25" thickBot="1">
      <c r="A21" s="171"/>
      <c r="B21" s="293" t="s">
        <v>363</v>
      </c>
      <c r="C21" s="230">
        <f>SUM(C8:C12, C15:C20)</f>
        <v>1592197551.3164635</v>
      </c>
      <c r="D21" s="230">
        <f>SUM(D8:D12, D15:D20)</f>
        <v>6663480.1199999992</v>
      </c>
      <c r="E21" s="330">
        <f>SUM(E8:E12, E15:E20)</f>
        <v>1585534071.1964636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32</v>
      </c>
      <c r="B1" s="4" t="str">
        <f>'7. LI1 '!B1</f>
        <v>JSC ProCredit Bank</v>
      </c>
    </row>
    <row r="2" spans="1:6" s="91" customFormat="1" ht="15.75" customHeight="1">
      <c r="A2" s="2" t="s">
        <v>33</v>
      </c>
      <c r="B2" s="422">
        <f>'1. key ratios '!B2</f>
        <v>43921</v>
      </c>
      <c r="C2" s="4"/>
      <c r="D2" s="4"/>
      <c r="E2" s="4"/>
      <c r="F2" s="4"/>
    </row>
    <row r="3" spans="1:6" s="91" customFormat="1" ht="15.75" customHeight="1">
      <c r="C3" s="4"/>
      <c r="D3" s="4"/>
      <c r="E3" s="4"/>
      <c r="F3" s="4"/>
    </row>
    <row r="4" spans="1:6" s="91" customFormat="1" ht="13.5" thickBot="1">
      <c r="A4" s="91" t="s">
        <v>87</v>
      </c>
      <c r="B4" s="294" t="s">
        <v>340</v>
      </c>
      <c r="C4" s="92" t="s">
        <v>75</v>
      </c>
      <c r="D4" s="4"/>
      <c r="E4" s="4"/>
      <c r="F4" s="4"/>
    </row>
    <row r="5" spans="1:6" ht="15">
      <c r="A5" s="235">
        <v>1</v>
      </c>
      <c r="B5" s="295" t="s">
        <v>362</v>
      </c>
      <c r="C5" s="458">
        <f>'[4]7. LI1'!E21</f>
        <v>1585534071.1964636</v>
      </c>
    </row>
    <row r="6" spans="1:6" s="236" customFormat="1" ht="15">
      <c r="A6" s="99">
        <v>2.1</v>
      </c>
      <c r="B6" s="232" t="s">
        <v>341</v>
      </c>
      <c r="C6" s="459">
        <v>111710961.81603497</v>
      </c>
    </row>
    <row r="7" spans="1:6" s="76" customFormat="1" ht="15" outlineLevel="1">
      <c r="A7" s="70">
        <v>2.2000000000000002</v>
      </c>
      <c r="B7" s="71" t="s">
        <v>342</v>
      </c>
      <c r="C7" s="460">
        <v>208010800.88</v>
      </c>
    </row>
    <row r="8" spans="1:6" s="76" customFormat="1" ht="25.5">
      <c r="A8" s="70">
        <v>3</v>
      </c>
      <c r="B8" s="233" t="s">
        <v>343</v>
      </c>
      <c r="C8" s="461">
        <f>SUM(C5:C7)</f>
        <v>1905255833.8924985</v>
      </c>
    </row>
    <row r="9" spans="1:6" s="236" customFormat="1" ht="15">
      <c r="A9" s="99">
        <v>4</v>
      </c>
      <c r="B9" s="101" t="s">
        <v>89</v>
      </c>
      <c r="C9" s="459">
        <v>21827653.706402</v>
      </c>
    </row>
    <row r="10" spans="1:6" s="76" customFormat="1" ht="15" outlineLevel="1">
      <c r="A10" s="70">
        <v>5.0999999999999996</v>
      </c>
      <c r="B10" s="71" t="s">
        <v>344</v>
      </c>
      <c r="C10" s="460">
        <v>-55529862.930302776</v>
      </c>
    </row>
    <row r="11" spans="1:6" s="76" customFormat="1" ht="15" outlineLevel="1">
      <c r="A11" s="70">
        <v>5.2</v>
      </c>
      <c r="B11" s="71" t="s">
        <v>345</v>
      </c>
      <c r="C11" s="460">
        <v>-203850584.8624</v>
      </c>
    </row>
    <row r="12" spans="1:6" s="76" customFormat="1" ht="15">
      <c r="A12" s="70">
        <v>6</v>
      </c>
      <c r="B12" s="231" t="s">
        <v>487</v>
      </c>
      <c r="C12" s="463">
        <v>29430447.708764702</v>
      </c>
    </row>
    <row r="13" spans="1:6" s="76" customFormat="1" ht="15.75" thickBot="1">
      <c r="A13" s="72">
        <v>7</v>
      </c>
      <c r="B13" s="234" t="s">
        <v>291</v>
      </c>
      <c r="C13" s="462">
        <f>SUM(C8:C12)</f>
        <v>1697133487.5149624</v>
      </c>
    </row>
    <row r="15" spans="1:6" ht="25.5">
      <c r="A15" s="251"/>
      <c r="B15" s="77" t="s">
        <v>488</v>
      </c>
    </row>
    <row r="16" spans="1:6">
      <c r="A16" s="251"/>
      <c r="B16" s="251"/>
    </row>
    <row r="17" spans="1:5" ht="15">
      <c r="A17" s="246"/>
      <c r="B17" s="247"/>
      <c r="C17" s="251"/>
      <c r="D17" s="251"/>
      <c r="E17" s="251"/>
    </row>
    <row r="18" spans="1:5" ht="15">
      <c r="A18" s="252"/>
      <c r="B18" s="253"/>
      <c r="C18" s="251"/>
      <c r="D18" s="251"/>
      <c r="E18" s="251"/>
    </row>
    <row r="19" spans="1:5">
      <c r="A19" s="254"/>
      <c r="B19" s="248"/>
      <c r="C19" s="251"/>
      <c r="D19" s="251"/>
      <c r="E19" s="251"/>
    </row>
    <row r="20" spans="1:5">
      <c r="A20" s="255"/>
      <c r="B20" s="249"/>
      <c r="C20" s="251"/>
      <c r="D20" s="251"/>
      <c r="E20" s="251"/>
    </row>
    <row r="21" spans="1:5">
      <c r="A21" s="255"/>
      <c r="B21" s="253"/>
      <c r="C21" s="251"/>
      <c r="D21" s="251"/>
      <c r="E21" s="251"/>
    </row>
    <row r="22" spans="1:5">
      <c r="A22" s="254"/>
      <c r="B22" s="250"/>
      <c r="C22" s="251"/>
      <c r="D22" s="251"/>
      <c r="E22" s="251"/>
    </row>
    <row r="23" spans="1:5">
      <c r="A23" s="255"/>
      <c r="B23" s="249"/>
      <c r="C23" s="251"/>
      <c r="D23" s="251"/>
      <c r="E23" s="251"/>
    </row>
    <row r="24" spans="1:5">
      <c r="A24" s="255"/>
      <c r="B24" s="249"/>
      <c r="C24" s="251"/>
      <c r="D24" s="251"/>
      <c r="E24" s="251"/>
    </row>
    <row r="25" spans="1:5">
      <c r="A25" s="255"/>
      <c r="B25" s="256"/>
      <c r="C25" s="251"/>
      <c r="D25" s="251"/>
      <c r="E25" s="251"/>
    </row>
    <row r="26" spans="1:5">
      <c r="A26" s="255"/>
      <c r="B26" s="253"/>
      <c r="C26" s="251"/>
      <c r="D26" s="251"/>
      <c r="E26" s="251"/>
    </row>
    <row r="27" spans="1:5">
      <c r="A27" s="251"/>
      <c r="B27" s="257"/>
      <c r="C27" s="251"/>
      <c r="D27" s="251"/>
      <c r="E27" s="251"/>
    </row>
    <row r="28" spans="1:5">
      <c r="A28" s="251"/>
      <c r="B28" s="257"/>
      <c r="C28" s="251"/>
      <c r="D28" s="251"/>
      <c r="E28" s="251"/>
    </row>
    <row r="29" spans="1:5">
      <c r="A29" s="251"/>
      <c r="B29" s="257"/>
      <c r="C29" s="251"/>
      <c r="D29" s="251"/>
      <c r="E29" s="251"/>
    </row>
    <row r="30" spans="1:5">
      <c r="A30" s="251"/>
      <c r="B30" s="257"/>
      <c r="C30" s="251"/>
      <c r="D30" s="251"/>
      <c r="E30" s="251"/>
    </row>
    <row r="31" spans="1:5">
      <c r="A31" s="251"/>
      <c r="B31" s="257"/>
      <c r="C31" s="251"/>
      <c r="D31" s="251"/>
      <c r="E31" s="251"/>
    </row>
    <row r="32" spans="1:5">
      <c r="A32" s="251"/>
      <c r="B32" s="257"/>
      <c r="C32" s="251"/>
      <c r="D32" s="251"/>
      <c r="E32" s="251"/>
    </row>
    <row r="33" spans="1:5">
      <c r="A33" s="251"/>
      <c r="B33" s="257"/>
      <c r="C33" s="251"/>
      <c r="D33" s="251"/>
      <c r="E33" s="25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j1wK5kExLqr/HkXSCGmmaJjtIzkQM+4ZG5C/7ACcRdM=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TaQE3aaZ3s67ELD5niXXoWAlkrSEp1Zm3tqvnMtaW78=</DigestValue>
    </Reference>
  </SignedInfo>
  <SignatureValue>BWqiKhz3iyiVoylR6Vcp9/GEQ9wrq7Y5IUYA3SWy77VpTGW1km7GLRFlQ6+3b089oSjMHg06iEQU
xieKl7mGxIgm3taLR4MQcTHCK9lHE461nB3YxVRRC4ramGKpIWOv3LxvfseAJ+7PiohwDCyD+P1O
0AZGpPfLTtYZHLMyTxUHWYeDF56HV88aRJyuc3BtxwsEtdqmYWw7V01inWmyCyAitmaihAvSg36W
igqxEM1VU3xMQzSN6+7gwT0jHXbTxJHBprKmBxdjwXd9mdwdmvvzwnIHpBqwe0grWEJYoc3bK7aP
CBD2wJ9nGfSjGqadWUXCTNjFSQW29SWTlVF6sg==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z/3bT4eI+2d9J3qisvDBW7EA8qLrFtGAdGnHslPm7ak=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7+/UZ58h2zNgBiT4bpbpH/m9OyBpJGt6Yec0P01zPOE=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VoMdXQuWLqQtNfNhDugkYMj/VOAgj54iER0Pbbp7YMQ=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QhQvJiG5BkU4+G06PgVVZgnotOvQRxjIwN82ISVFwbE=</DigestValue>
      </Reference>
      <Reference URI="/xl/styles.xml?ContentType=application/vnd.openxmlformats-officedocument.spreadsheetml.styles+xml">
        <DigestMethod Algorithm="http://www.w3.org/2001/04/xmlenc#sha256"/>
        <DigestValue>3VHF3ccwim7fxjZvjU8UFTijlYSwkqaxl3rZjNMOiUQ=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II+I1AUkMCyECu/xDnCd2Pw2uEf3MmkyQEBU9QXcikA=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ItTLE65HKADZQWXsSaAIW8+W9N9xylSW2vjX9uv3wdA=</DigestValue>
      </Reference>
      <Reference URI="/xl/worksheets/sheet10.xml?ContentType=application/vnd.openxmlformats-officedocument.spreadsheetml.worksheet+xml">
        <DigestMethod Algorithm="http://www.w3.org/2001/04/xmlenc#sha256"/>
        <DigestValue>suLDhcZewfZsEgQEl7ecdx7aVCFneFU3f6+GtQj0xmg=</DigestValue>
      </Reference>
      <Reference URI="/xl/worksheets/sheet11.xml?ContentType=application/vnd.openxmlformats-officedocument.spreadsheetml.worksheet+xml">
        <DigestMethod Algorithm="http://www.w3.org/2001/04/xmlenc#sha256"/>
        <DigestValue>mGdaOOgnh/WtSobqL7wB/PuXzNob8I5K3g2qSjvZIpE=</DigestValue>
      </Reference>
      <Reference URI="/xl/worksheets/sheet12.xml?ContentType=application/vnd.openxmlformats-officedocument.spreadsheetml.worksheet+xml">
        <DigestMethod Algorithm="http://www.w3.org/2001/04/xmlenc#sha256"/>
        <DigestValue>baiYJ9smv071MzkDtwnuc5N3aWuUBPBZ4ZsLoqYZuOY=</DigestValue>
      </Reference>
      <Reference URI="/xl/worksheets/sheet13.xml?ContentType=application/vnd.openxmlformats-officedocument.spreadsheetml.worksheet+xml">
        <DigestMethod Algorithm="http://www.w3.org/2001/04/xmlenc#sha256"/>
        <DigestValue>RUWxkizGOjfqEflbNX/aHm/Lb4lIQSbc/ffM0WHNmbY=</DigestValue>
      </Reference>
      <Reference URI="/xl/worksheets/sheet14.xml?ContentType=application/vnd.openxmlformats-officedocument.spreadsheetml.worksheet+xml">
        <DigestMethod Algorithm="http://www.w3.org/2001/04/xmlenc#sha256"/>
        <DigestValue>7UL7KCTnpjfZaJzZTrCQJZjHRQVAebvIUbkl3kqoijU=</DigestValue>
      </Reference>
      <Reference URI="/xl/worksheets/sheet15.xml?ContentType=application/vnd.openxmlformats-officedocument.spreadsheetml.worksheet+xml">
        <DigestMethod Algorithm="http://www.w3.org/2001/04/xmlenc#sha256"/>
        <DigestValue>5d2HP+NogdDzUMQZdws1VNAGfilMOZC/y9qzFHYnrdc=</DigestValue>
      </Reference>
      <Reference URI="/xl/worksheets/sheet16.xml?ContentType=application/vnd.openxmlformats-officedocument.spreadsheetml.worksheet+xml">
        <DigestMethod Algorithm="http://www.w3.org/2001/04/xmlenc#sha256"/>
        <DigestValue>UtDcpKTSuTqdyn4VqgbUbSciVQHGaxgX5spcjxQA3yk=</DigestValue>
      </Reference>
      <Reference URI="/xl/worksheets/sheet17.xml?ContentType=application/vnd.openxmlformats-officedocument.spreadsheetml.worksheet+xml">
        <DigestMethod Algorithm="http://www.w3.org/2001/04/xmlenc#sha256"/>
        <DigestValue>4q8OjYMnGc2y35FY518HJagOD7da4vF8T66iONJYE/A=</DigestValue>
      </Reference>
      <Reference URI="/xl/worksheets/sheet18.xml?ContentType=application/vnd.openxmlformats-officedocument.spreadsheetml.worksheet+xml">
        <DigestMethod Algorithm="http://www.w3.org/2001/04/xmlenc#sha256"/>
        <DigestValue>8eUkF9KyhKGiCrEOS+euCKWV8KQ7W+MqI3TOd0ylLBY=</DigestValue>
      </Reference>
      <Reference URI="/xl/worksheets/sheet2.xml?ContentType=application/vnd.openxmlformats-officedocument.spreadsheetml.worksheet+xml">
        <DigestMethod Algorithm="http://www.w3.org/2001/04/xmlenc#sha256"/>
        <DigestValue>PAf+18rg53PeWKXr3Dwltv9vnNf/lOl/dsAdk4bw7Dk=</DigestValue>
      </Reference>
      <Reference URI="/xl/worksheets/sheet3.xml?ContentType=application/vnd.openxmlformats-officedocument.spreadsheetml.worksheet+xml">
        <DigestMethod Algorithm="http://www.w3.org/2001/04/xmlenc#sha256"/>
        <DigestValue>s5fVzRqaP2qaMN3SqpCV+piqRFzu1l2JSyOnU+VCado=</DigestValue>
      </Reference>
      <Reference URI="/xl/worksheets/sheet4.xml?ContentType=application/vnd.openxmlformats-officedocument.spreadsheetml.worksheet+xml">
        <DigestMethod Algorithm="http://www.w3.org/2001/04/xmlenc#sha256"/>
        <DigestValue>pPAM0cG7O0qaRIGgVLuImfMTLuaSAJ7Un2L/IjYvnXk=</DigestValue>
      </Reference>
      <Reference URI="/xl/worksheets/sheet5.xml?ContentType=application/vnd.openxmlformats-officedocument.spreadsheetml.worksheet+xml">
        <DigestMethod Algorithm="http://www.w3.org/2001/04/xmlenc#sha256"/>
        <DigestValue>a9vDcBEAsyB1zNCnLlg/kEXBsCk+jduQnxp6mWUB3vA=</DigestValue>
      </Reference>
      <Reference URI="/xl/worksheets/sheet6.xml?ContentType=application/vnd.openxmlformats-officedocument.spreadsheetml.worksheet+xml">
        <DigestMethod Algorithm="http://www.w3.org/2001/04/xmlenc#sha256"/>
        <DigestValue>nXeM6v23ANUQfUeu037T5jMwF30sh+oGx51xxUUTNSk=</DigestValue>
      </Reference>
      <Reference URI="/xl/worksheets/sheet7.xml?ContentType=application/vnd.openxmlformats-officedocument.spreadsheetml.worksheet+xml">
        <DigestMethod Algorithm="http://www.w3.org/2001/04/xmlenc#sha256"/>
        <DigestValue>+x4IdSRqqT2HY1zUo3jV/T+VT63t45iO2NnVFQ9W9Eg=</DigestValue>
      </Reference>
      <Reference URI="/xl/worksheets/sheet8.xml?ContentType=application/vnd.openxmlformats-officedocument.spreadsheetml.worksheet+xml">
        <DigestMethod Algorithm="http://www.w3.org/2001/04/xmlenc#sha256"/>
        <DigestValue>da0xu8CpN4DyixU75bbdnx5n21u0gRp0Ke4vPYQXIK0=</DigestValue>
      </Reference>
      <Reference URI="/xl/worksheets/sheet9.xml?ContentType=application/vnd.openxmlformats-officedocument.spreadsheetml.worksheet+xml">
        <DigestMethod Algorithm="http://www.w3.org/2001/04/xmlenc#sha256"/>
        <DigestValue>CkE/RdjOEAL5ubqwpNiOV3CDV7+8pwTNnNRo1hnejBY=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2020-05-08T10:28:31Z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2020-05-08T10:28:31Z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4FpBjKSHFeBc84bMkm8J1rojnKKi7DXqtP5WYUEMbcE=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1gN12l3v+Ab2UZ7H5Q20H6Lp3KAHpNUCgICbb0/s/vs=</DigestValue>
    </Reference>
  </SignedInfo>
  <SignatureValue>zAOU373SsyKS+FTk1YeJ+suHlzwOaFT95+rsLzopQksLVNVWckK33I1itAUWV1fBHaePs/fUQT2F
Tek9r4OUUjwlMkyfaSzkiC3XKDZtUUuHnwnhxY3cgdQEZ+0YkDxPlz//YXlqxOm01YEC5IcEoisf
sWhkKNYvTATS2StyyDc2EMjCiAQ7Zyap8zsnviYfQZQW09obGb2i11ong5JE0lqGaGcRV7Dsi52F
U6Ib1t4fm3hRlJ5hNQo89v3Ddx8oYHtke7AXcoxfZLpK5XKiu3wlfsRnDhEmAQEYhX2h+rwEE9Ft
RHVrkfokUkpsr+SNPXVBi5u+VRpDmOQ7lUsLhQ==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z/3bT4eI+2d9J3qisvDBW7EA8qLrFtGAdGnHslPm7ak=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7+/UZ58h2zNgBiT4bpbpH/m9OyBpJGt6Yec0P01zPOE=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VoMdXQuWLqQtNfNhDugkYMj/VOAgj54iER0Pbbp7YMQ=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QhQvJiG5BkU4+G06PgVVZgnotOvQRxjIwN82ISVFwbE=</DigestValue>
      </Reference>
      <Reference URI="/xl/styles.xml?ContentType=application/vnd.openxmlformats-officedocument.spreadsheetml.styles+xml">
        <DigestMethod Algorithm="http://www.w3.org/2001/04/xmlenc#sha256"/>
        <DigestValue>3VHF3ccwim7fxjZvjU8UFTijlYSwkqaxl3rZjNMOiUQ=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II+I1AUkMCyECu/xDnCd2Pw2uEf3MmkyQEBU9QXcikA=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ItTLE65HKADZQWXsSaAIW8+W9N9xylSW2vjX9uv3wdA=</DigestValue>
      </Reference>
      <Reference URI="/xl/worksheets/sheet10.xml?ContentType=application/vnd.openxmlformats-officedocument.spreadsheetml.worksheet+xml">
        <DigestMethod Algorithm="http://www.w3.org/2001/04/xmlenc#sha256"/>
        <DigestValue>suLDhcZewfZsEgQEl7ecdx7aVCFneFU3f6+GtQj0xmg=</DigestValue>
      </Reference>
      <Reference URI="/xl/worksheets/sheet11.xml?ContentType=application/vnd.openxmlformats-officedocument.spreadsheetml.worksheet+xml">
        <DigestMethod Algorithm="http://www.w3.org/2001/04/xmlenc#sha256"/>
        <DigestValue>mGdaOOgnh/WtSobqL7wB/PuXzNob8I5K3g2qSjvZIpE=</DigestValue>
      </Reference>
      <Reference URI="/xl/worksheets/sheet12.xml?ContentType=application/vnd.openxmlformats-officedocument.spreadsheetml.worksheet+xml">
        <DigestMethod Algorithm="http://www.w3.org/2001/04/xmlenc#sha256"/>
        <DigestValue>baiYJ9smv071MzkDtwnuc5N3aWuUBPBZ4ZsLoqYZuOY=</DigestValue>
      </Reference>
      <Reference URI="/xl/worksheets/sheet13.xml?ContentType=application/vnd.openxmlformats-officedocument.spreadsheetml.worksheet+xml">
        <DigestMethod Algorithm="http://www.w3.org/2001/04/xmlenc#sha256"/>
        <DigestValue>RUWxkizGOjfqEflbNX/aHm/Lb4lIQSbc/ffM0WHNmbY=</DigestValue>
      </Reference>
      <Reference URI="/xl/worksheets/sheet14.xml?ContentType=application/vnd.openxmlformats-officedocument.spreadsheetml.worksheet+xml">
        <DigestMethod Algorithm="http://www.w3.org/2001/04/xmlenc#sha256"/>
        <DigestValue>7UL7KCTnpjfZaJzZTrCQJZjHRQVAebvIUbkl3kqoijU=</DigestValue>
      </Reference>
      <Reference URI="/xl/worksheets/sheet15.xml?ContentType=application/vnd.openxmlformats-officedocument.spreadsheetml.worksheet+xml">
        <DigestMethod Algorithm="http://www.w3.org/2001/04/xmlenc#sha256"/>
        <DigestValue>5d2HP+NogdDzUMQZdws1VNAGfilMOZC/y9qzFHYnrdc=</DigestValue>
      </Reference>
      <Reference URI="/xl/worksheets/sheet16.xml?ContentType=application/vnd.openxmlformats-officedocument.spreadsheetml.worksheet+xml">
        <DigestMethod Algorithm="http://www.w3.org/2001/04/xmlenc#sha256"/>
        <DigestValue>UtDcpKTSuTqdyn4VqgbUbSciVQHGaxgX5spcjxQA3yk=</DigestValue>
      </Reference>
      <Reference URI="/xl/worksheets/sheet17.xml?ContentType=application/vnd.openxmlformats-officedocument.spreadsheetml.worksheet+xml">
        <DigestMethod Algorithm="http://www.w3.org/2001/04/xmlenc#sha256"/>
        <DigestValue>4q8OjYMnGc2y35FY518HJagOD7da4vF8T66iONJYE/A=</DigestValue>
      </Reference>
      <Reference URI="/xl/worksheets/sheet18.xml?ContentType=application/vnd.openxmlformats-officedocument.spreadsheetml.worksheet+xml">
        <DigestMethod Algorithm="http://www.w3.org/2001/04/xmlenc#sha256"/>
        <DigestValue>8eUkF9KyhKGiCrEOS+euCKWV8KQ7W+MqI3TOd0ylLBY=</DigestValue>
      </Reference>
      <Reference URI="/xl/worksheets/sheet2.xml?ContentType=application/vnd.openxmlformats-officedocument.spreadsheetml.worksheet+xml">
        <DigestMethod Algorithm="http://www.w3.org/2001/04/xmlenc#sha256"/>
        <DigestValue>PAf+18rg53PeWKXr3Dwltv9vnNf/lOl/dsAdk4bw7Dk=</DigestValue>
      </Reference>
      <Reference URI="/xl/worksheets/sheet3.xml?ContentType=application/vnd.openxmlformats-officedocument.spreadsheetml.worksheet+xml">
        <DigestMethod Algorithm="http://www.w3.org/2001/04/xmlenc#sha256"/>
        <DigestValue>s5fVzRqaP2qaMN3SqpCV+piqRFzu1l2JSyOnU+VCado=</DigestValue>
      </Reference>
      <Reference URI="/xl/worksheets/sheet4.xml?ContentType=application/vnd.openxmlformats-officedocument.spreadsheetml.worksheet+xml">
        <DigestMethod Algorithm="http://www.w3.org/2001/04/xmlenc#sha256"/>
        <DigestValue>pPAM0cG7O0qaRIGgVLuImfMTLuaSAJ7Un2L/IjYvnXk=</DigestValue>
      </Reference>
      <Reference URI="/xl/worksheets/sheet5.xml?ContentType=application/vnd.openxmlformats-officedocument.spreadsheetml.worksheet+xml">
        <DigestMethod Algorithm="http://www.w3.org/2001/04/xmlenc#sha256"/>
        <DigestValue>a9vDcBEAsyB1zNCnLlg/kEXBsCk+jduQnxp6mWUB3vA=</DigestValue>
      </Reference>
      <Reference URI="/xl/worksheets/sheet6.xml?ContentType=application/vnd.openxmlformats-officedocument.spreadsheetml.worksheet+xml">
        <DigestMethod Algorithm="http://www.w3.org/2001/04/xmlenc#sha256"/>
        <DigestValue>nXeM6v23ANUQfUeu037T5jMwF30sh+oGx51xxUUTNSk=</DigestValue>
      </Reference>
      <Reference URI="/xl/worksheets/sheet7.xml?ContentType=application/vnd.openxmlformats-officedocument.spreadsheetml.worksheet+xml">
        <DigestMethod Algorithm="http://www.w3.org/2001/04/xmlenc#sha256"/>
        <DigestValue>+x4IdSRqqT2HY1zUo3jV/T+VT63t45iO2NnVFQ9W9Eg=</DigestValue>
      </Reference>
      <Reference URI="/xl/worksheets/sheet8.xml?ContentType=application/vnd.openxmlformats-officedocument.spreadsheetml.worksheet+xml">
        <DigestMethod Algorithm="http://www.w3.org/2001/04/xmlenc#sha256"/>
        <DigestValue>da0xu8CpN4DyixU75bbdnx5n21u0gRp0Ke4vPYQXIK0=</DigestValue>
      </Reference>
      <Reference URI="/xl/worksheets/sheet9.xml?ContentType=application/vnd.openxmlformats-officedocument.spreadsheetml.worksheet+xml">
        <DigestMethod Algorithm="http://www.w3.org/2001/04/xmlenc#sha256"/>
        <DigestValue>CkE/RdjOEAL5ubqwpNiOV3CDV7+8pwTNnNRo1hnejBY=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2020-05-08T10:33:16Z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2020-05-08T10:33:16Z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2020-05-08T07:17:20Z</dcterms:modified>
</cp:coreProperties>
</file>