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032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C5" i="84" l="1"/>
  <c r="H9" i="91"/>
  <c r="H10" i="91"/>
  <c r="H11" i="91"/>
  <c r="H12" i="91"/>
  <c r="H13" i="91"/>
  <c r="H14" i="91"/>
  <c r="H15" i="91"/>
  <c r="H16" i="91"/>
  <c r="H17" i="91"/>
  <c r="H18" i="91"/>
  <c r="H19" i="91"/>
  <c r="H20" i="91"/>
  <c r="H21" i="91"/>
  <c r="H8" i="91"/>
  <c r="C44" i="69" l="1"/>
  <c r="B2" i="85" l="1"/>
  <c r="B2" i="75"/>
  <c r="B2" i="86"/>
  <c r="B2" i="52"/>
  <c r="B2" i="88"/>
  <c r="B2" i="73"/>
  <c r="B2" i="89"/>
  <c r="B2" i="94"/>
  <c r="B2" i="69"/>
  <c r="B2" i="90"/>
  <c r="B2" i="64"/>
  <c r="B2" i="91"/>
  <c r="B2" i="93"/>
  <c r="B2" i="92"/>
  <c r="B2" i="95"/>
  <c r="B2" i="83"/>
  <c r="C21" i="94" l="1"/>
  <c r="C20" i="94"/>
  <c r="C19" i="9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D19" i="94"/>
  <c r="D8" i="94"/>
  <c r="D9" i="94"/>
  <c r="D11" i="94"/>
  <c r="D12" i="94"/>
  <c r="D13" i="94"/>
  <c r="D15" i="94"/>
  <c r="D16" i="94"/>
  <c r="D17" i="94"/>
  <c r="D20" i="94"/>
  <c r="D21" i="94"/>
  <c r="D7" i="94"/>
  <c r="C8" i="95" l="1"/>
  <c r="N20" i="92" l="1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N7" i="92" s="1"/>
  <c r="E8" i="92"/>
  <c r="E7" i="92" s="1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C7" i="92"/>
  <c r="N21" i="92" l="1"/>
  <c r="E21" i="92"/>
  <c r="C21" i="92"/>
  <c r="C21" i="88"/>
  <c r="T21" i="64" l="1"/>
  <c r="U21" i="64"/>
  <c r="S21" i="64"/>
  <c r="C21" i="64"/>
  <c r="G22" i="91"/>
  <c r="F22" i="91"/>
  <c r="E22" i="91"/>
  <c r="D22" i="91"/>
  <c r="C22" i="91"/>
  <c r="H22" i="91" l="1"/>
  <c r="D21" i="88"/>
  <c r="E21" i="88"/>
  <c r="C5" i="73" s="1"/>
  <c r="C8" i="73" l="1"/>
  <c r="C13" i="73" s="1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<sst xmlns="http://schemas.openxmlformats.org/spreadsheetml/2006/main" count="748" uniqueCount="513">
  <si>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</si>
  <si>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</si>
  <si>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</si>
  <si>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</si>
  <si>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</si>
  <si>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</si>
  <si>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</si>
  <si>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</si>
  <si>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</si>
  <si>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</si>
  <si>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</si>
  <si>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</si>
  <si>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</si>
  <si>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</si>
  <si>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</si>
  <si>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</si>
  <si>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</si>
  <si>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</si>
  <si>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</si>
  <si>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</si>
  <si>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</si>
  <si>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</si>
  <si>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</si>
  <si>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</si>
  <si>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</si>
  <si>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</si>
  <si>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</si>
  <si>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</si>
  <si>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</si>
  <si>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</si>
  <si>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</si>
  <si>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</si>
  <si>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</si>
  <si>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</si>
  <si>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</si>
  <si>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</si>
  <si>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</si>
  <si>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</si>
  <si>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</si>
  <si>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</si>
  <si>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</si>
  <si>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</si>
  <si>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</si>
  <si>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</si>
  <si>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</si>
  <si>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</si>
  <si>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</si>
  <si>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</si>
  <si>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</si>
  <si>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</si>
  <si>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</si>
  <si>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</si>
  <si>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</si>
  <si>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</si>
  <si>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</si>
  <si>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</si>
  <si>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</si>
  <si>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</si>
  <si>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</si>
  <si>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</si>
  <si>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</si>
  <si>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</si>
  <si>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</si>
  <si>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</si>
  <si>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</si>
  <si>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</si>
  <si>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</si>
  <si>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</si>
  <si>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</si>
  <si>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</si>
  <si>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</si>
  <si>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</si>
  <si>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</si>
  <si>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</si>
  <si>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</si>
  <si>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</si>
  <si>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</si>
  <si>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</si>
  <si>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</si>
  <si>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</si>
  <si>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</si>
  <si>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</si>
  <si>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</si>
  <si>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</si>
  <si>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</si>
  <si>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</si>
  <si>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</si>
  <si>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</si>
  <si>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</si>
  <si>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</si>
  <si>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</si>
  <si>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</si>
  <si>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</si>
  <si>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</si>
  <si>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</si>
  <si>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</si>
  <si>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</si>
  <si>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</si>
  <si>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</si>
  <si>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</si>
  <si>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</si>
  <si>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</si>
  <si>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</si>
  <si>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</si>
  <si>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</si>
  <si>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</si>
  <si>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</si>
  <si>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</si>
  <si>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</si>
  <si>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</si>
  <si>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</si>
  <si>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</si>
  <si>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</si>
  <si>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</si>
  <si>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</si>
  <si>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</si>
  <si>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</si>
  <si>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</si>
  <si>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</si>
  <si>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</si>
  <si>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</si>
  <si>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</si>
  <si>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</si>
  <si>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</si>
  <si>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</si>
  <si>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</si>
  <si>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</si>
  <si>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</si>
  <si>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</si>
  <si>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</si>
  <si>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</si>
  <si>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</si>
  <si>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</si>
  <si>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</si>
  <si>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</si>
  <si>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</si>
  <si>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</si>
  <si>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</si>
  <si>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</si>
  <si>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</si>
  <si>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</si>
  <si>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</si>
  <si>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</si>
  <si>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</si>
  <si>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</si>
  <si>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</si>
  <si>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</si>
  <si>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</si>
  <si>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</si>
  <si>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</si>
  <si>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</si>
  <si>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</si>
  <si>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</si>
  <si>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</si>
  <si>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</si>
  <si>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</si>
  <si>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</si>
  <si>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</si>
  <si>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</si>
  <si>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</si>
  <si>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</si>
  <si>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</si>
  <si>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</si>
  <si>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</si>
  <si>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</si>
  <si>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</si>
  <si>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</si>
  <si>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</si>
  <si>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</si>
  <si>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</si>
  <si>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</si>
  <si>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</si>
  <si>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</si>
  <si>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</si>
  <si>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</si>
  <si>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</si>
  <si>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</si>
  <si>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</si>
  <si>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</si>
  <si>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</si>
  <si>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</si>
  <si>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</si>
  <si>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</si>
  <si>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</si>
  <si>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</si>
  <si>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</si>
  <si>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</si>
  <si>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</si>
  <si>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</si>
  <si>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</si>
  <si>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</si>
  <si>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</si>
  <si>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</si>
  <si>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</si>
  <si>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</si>
  <si>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</si>
  <si>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</si>
  <si>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</si>
  <si>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</si>
  <si>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</si>
  <si>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</si>
  <si>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</si>
  <si>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</si>
  <si>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</si>
  <si>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</si>
  <si>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</si>
  <si>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</si>
  <si>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</si>
  <si>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</si>
  <si>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</si>
  <si>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</si>
  <si>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</si>
  <si>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</si>
  <si>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</si>
  <si>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</si>
  <si>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</si>
  <si>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</si>
  <si>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</si>
  <si>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</si>
  <si>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</si>
  <si>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</si>
  <si>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</si>
  <si>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</si>
  <si>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</si>
  <si>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</si>
  <si>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</si>
  <si>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</si>
  <si>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</si>
  <si>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</si>
  <si>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</si>
  <si>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</si>
  <si>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</si>
  <si>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</si>
  <si>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</si>
  <si>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</si>
  <si>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</si>
  <si>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</si>
  <si>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</si>
  <si>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</si>
  <si>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</si>
  <si>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</si>
  <si>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</si>
  <si>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</si>
  <si>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</si>
  <si>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</si>
  <si>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</si>
  <si>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</si>
  <si>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</si>
  <si>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</si>
  <si>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</si>
  <si>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</si>
  <si>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</si>
  <si>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</si>
  <si>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</si>
  <si>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</si>
  <si>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</si>
  <si>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</si>
  <si>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</si>
  <si>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</si>
  <si>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</si>
  <si>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</si>
  <si>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</si>
  <si>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</si>
  <si>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</si>
  <si>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</si>
  <si>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</si>
  <si>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</si>
  <si>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</si>
  <si>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</si>
  <si>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</si>
  <si>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</si>
  <si>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</si>
  <si>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</si>
  <si>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</si>
  <si>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</si>
  <si>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</si>
  <si>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</si>
  <si>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</si>
  <si>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</si>
  <si>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</si>
  <si>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</si>
  <si>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</si>
  <si>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</si>
  <si>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</si>
  <si>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</si>
  <si>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</si>
  <si>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</si>
  <si>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</si>
  <si>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</si>
  <si>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</si>
  <si>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</si>
  <si>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</si>
  <si>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</si>
  <si>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</si>
  <si>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</si>
  <si>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</si>
  <si>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</si>
  <si>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</si>
  <si>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</si>
  <si>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</si>
  <si>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</si>
  <si>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</si>
  <si>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</si>
  <si>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</si>
  <si>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</si>
  <si>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</si>
  <si>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</si>
  <si>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</si>
  <si>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</si>
  <si>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</si>
  <si>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</si>
  <si>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</si>
  <si>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</si>
  <si>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</si>
  <si>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</si>
  <si>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</si>
  <si>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</si>
  <si>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</si>
  <si>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</si>
  <si>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</si>
  <si>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</si>
  <si>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</si>
  <si>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</si>
  <si>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</si>
  <si>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</si>
  <si>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</si>
  <si>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</si>
  <si>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</si>
  <si>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</si>
  <si>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</si>
  <si>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</si>
  <si>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</si>
  <si>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</si>
  <si>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</si>
  <si>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</si>
  <si>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</si>
  <si>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</si>
  <si>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</si>
  <si>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</si>
  <si>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</si>
  <si>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</si>
  <si>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</si>
  <si>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</si>
  <si>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</si>
  <si>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</si>
  <si>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</si>
  <si>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</si>
  <si>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</si>
  <si>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</si>
  <si>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</si>
  <si>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</si>
  <si>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</si>
  <si>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</si>
  <si>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</si>
  <si>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</si>
  <si>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</si>
  <si>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</si>
  <si>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</si>
  <si>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</si>
  <si>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</si>
  <si>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</si>
  <si>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</si>
  <si>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</si>
  <si>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</si>
  <si>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</si>
  <si>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</si>
  <si>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</si>
  <si>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</si>
  <si>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</si>
  <si>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</si>
  <si>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</si>
  <si>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</si>
  <si>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</si>
  <si>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</si>
  <si>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</si>
  <si>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</si>
  <si>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</si>
  <si>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</si>
  <si>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</si>
  <si>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</si>
  <si>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</si>
  <si>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</si>
  <si>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</si>
  <si>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</si>
  <si>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</si>
  <si>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</si>
  <si>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</si>
  <si>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</si>
  <si>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</si>
  <si>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</si>
  <si>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</si>
  <si>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</si>
  <si>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</si>
  <si>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</si>
  <si>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</si>
  <si>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</si>
  <si>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</si>
  <si>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</si>
  <si>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</si>
  <si>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</si>
  <si>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</si>
  <si>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</si>
  <si>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</si>
  <si>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</si>
  <si>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</si>
  <si>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</si>
  <si>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</si>
  <si>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</si>
  <si>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</si>
  <si>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</si>
  <si>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</si>
  <si>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</si>
  <si>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</si>
  <si>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</si>
  <si>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</si>
  <si>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</si>
  <si>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</si>
  <si>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</si>
  <si>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</si>
  <si>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</si>
  <si>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</si>
  <si>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</si>
  <si>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</si>
  <si>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</si>
  <si>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</si>
  <si>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</si>
  <si>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</si>
  <si>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</si>
  <si>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</si>
  <si>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</si>
  <si>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</si>
  <si>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</si>
  <si>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</si>
  <si>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</si>
  <si>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</si>
  <si>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</si>
  <si>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</si>
  <si>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</si>
  <si>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</si>
  <si>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</si>
  <si>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</si>
  <si>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</si>
  <si>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</si>
  <si>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</si>
  <si>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</si>
  <si>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</si>
  <si>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</si>
  <si>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</si>
  <si>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</si>
  <si>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</si>
  <si>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</si>
  <si>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</si>
  <si>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</si>
  <si>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</si>
  <si>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</si>
  <si>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</si>
  <si>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</si>
  <si>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</si>
  <si>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</si>
  <si>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</si>
  <si>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</si>
  <si>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</si>
  <si>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</si>
  <si>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</si>
  <si>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</si>
  <si>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</si>
  <si>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</si>
  <si>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</si>
  <si>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</si>
  <si>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</si>
  <si>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</si>
  <si>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</si>
  <si>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</si>
  <si>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</si>
  <si>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</si>
  <si>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</si>
  <si>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</si>
  <si>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</si>
  <si>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</si>
  <si>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</si>
  <si>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</si>
  <si>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</si>
  <si>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</si>
  <si>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</si>
  <si>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</si>
  <si>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</si>
  <si>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</si>
  <si>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JSC ProCredit Bank</t>
  </si>
  <si>
    <t>Ilir I. Aliu</t>
  </si>
  <si>
    <t>www.procreditbank.ge</t>
  </si>
  <si>
    <t>Alex Matua</t>
  </si>
  <si>
    <t>X</t>
  </si>
  <si>
    <t>Jovanka Joleska Popovska</t>
  </si>
  <si>
    <t>Sandrine Massiani</t>
  </si>
  <si>
    <t>Wolfgang Bertelsmeier</t>
  </si>
  <si>
    <t>Marcel Zeitinger</t>
  </si>
  <si>
    <t>Ketevan Khuskivadze</t>
  </si>
  <si>
    <t>Natia Tkhilaishvili</t>
  </si>
  <si>
    <t>ProCredit Holding AG &amp; Co. KGaA</t>
  </si>
  <si>
    <t>Zeitinger Invest GmbH</t>
  </si>
  <si>
    <t>KfW - Kreditanstalt für Wiederaufbau</t>
  </si>
  <si>
    <t>IFC - International Finance Corporation</t>
  </si>
  <si>
    <t>table 9 (Capital), N39</t>
  </si>
  <si>
    <t>table 9 (Capital), N17</t>
  </si>
  <si>
    <t>table 9 (Capital), N37</t>
  </si>
  <si>
    <t>table 9 (Capital), N2</t>
  </si>
  <si>
    <t>table 9 (Capital), N3</t>
  </si>
  <si>
    <t>table 9 (Capital), N6</t>
  </si>
  <si>
    <t>6.2.1</t>
  </si>
  <si>
    <t>Of which general loan loss reserves</t>
  </si>
  <si>
    <t>Of which general reserves on off-balance items</t>
  </si>
  <si>
    <t>DOEN Paticipaties BV</t>
  </si>
  <si>
    <t>TIAA-Teachers Insurance and Annuity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</si>
</sst>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43" formatCode="_-* #,##0.00_-;\-* #,##0.00_-;_-* &quot;-&quot;??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0.0%"/>
    <numFmt numFmtId="171" formatCode="_(#,##0_);_(\(#,##0\);_(\ \-\ _);_(@_)"/>
    <numFmt numFmtId="172" formatCode="[$-409]dd\-mmm\-yy;@"/>
    <numFmt numFmtId="173" formatCode="[$-409]mmm\-yy;@"/>
    <numFmt numFmtId="174" formatCode="_ * #,##0.00_)&quot;F&quot;_ ;_ * \(#,##0.00\)&quot;F&quot;_ ;_ * &quot;-&quot;??_)&quot;F&quot;_ ;_ @_ "/>
    <numFmt numFmtId="175" formatCode="_(* #,##0.0_);_(* \(#,##0.00\);_(* &quot;-&quot;??_);_(@_)"/>
    <numFmt numFmtId="176" formatCode="General_)"/>
    <numFmt numFmtId="177" formatCode="0.000"/>
    <numFmt numFmtId="178" formatCode="&quot;fl&quot;#,##0_);\(&quot;fl&quot;#,##0\)"/>
    <numFmt numFmtId="179" formatCode="&quot;fl&quot;#,##0_);[Red]\(&quot;fl&quot;#,##0\)"/>
    <numFmt numFmtId="180" formatCode="&quot;fl&quot;#,##0.00_);\(&quot;fl&quot;#,##0.00\)"/>
    <numFmt numFmtId="181" formatCode="_-* #,##0.00_$_-;\-* #,##0.00_$_-;_-* &quot;-&quot;??_$_-;_-@_-"/>
    <numFmt numFmtId="182" formatCode="_-* #,##0.00\ _L_a_r_i_-;\-* #,##0.00\ _L_a_r_i_-;_-* &quot;-&quot;??\ _L_a_r_i_-;_-@_-"/>
    <numFmt numFmtId="183" formatCode="[$-409]d\-mmm\-yy;@"/>
    <numFmt numFmtId="184" formatCode="_-* #,##0.00\ _D_M_-;\-* #,##0.00\ _D_M_-;_-* &quot;-&quot;??\ _D_M_-;_-@_-"/>
    <numFmt numFmtId="185" formatCode="&quot;balance  &quot;[$-409]d\-mmm\-yy;@"/>
    <numFmt numFmtId="186" formatCode="mmmm\-yy"/>
    <numFmt numFmtId="187" formatCode="_-* #,##0_ð_._-;\-* #,##0_ð_._-;_-* &quot;-&quot;_ð_._-;_-@_-"/>
    <numFmt numFmtId="188" formatCode="_-* #,##0.00_ð_._-;\-* #,##0.00_ð_._-;_-* &quot;-&quot;??_ð_._-;_-@_-"/>
    <numFmt numFmtId="189" formatCode="&quot;See Note &quot;\ #"/>
    <numFmt numFmtId="190" formatCode="\60\4\7\:"/>
    <numFmt numFmtId="191" formatCode="&quot;p.&quot;#,##0.00;[Red]\-&quot;p.&quot;#,##0.00"/>
    <numFmt numFmtId="192" formatCode="0.00000"/>
    <numFmt numFmtId="193" formatCode="&quot;fl&quot;#,##0.00_);[Red]\(&quot;fl&quot;#,##0.00\)"/>
    <numFmt numFmtId="194" formatCode="_(&quot;fl&quot;* #,##0_);_(&quot;fl&quot;* \(#,##0\);_(&quot;fl&quot;* &quot;-&quot;_);_(@_)"/>
    <numFmt numFmtId="195" formatCode="&quot;Fr.&quot;\ #,##0;[Red]&quot;Fr.&quot;\ \-#,##0"/>
    <numFmt numFmtId="196" formatCode="_(&quot;¤&quot;* #,##0.00_);_(&quot;¤&quot;* \(#,##0.00\);_(&quot;¤&quot;* &quot;-&quot;??_);_(@_)"/>
    <numFmt numFmtId="197" formatCode="#,##0_ ;[Red]\-#,##0\ 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Geo_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965">
    <xf numFmtId="0" fontId="0" fillId="0" borderId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72" fontId="9" fillId="37" borderId="0"/>
    <xf numFmtId="173" fontId="9" fillId="37" borderId="0"/>
    <xf numFmtId="172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0" fontId="15" fillId="39" borderId="0" applyNumberFormat="0" applyBorder="0" applyAlignment="0" applyProtection="0"/>
    <xf numFmtId="174" fontId="18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5" fontId="20" fillId="0" borderId="0" applyFill="0" applyBorder="0" applyAlignment="0"/>
    <xf numFmtId="175" fontId="20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6" fontId="20" fillId="0" borderId="0" applyFill="0" applyBorder="0" applyAlignment="0"/>
    <xf numFmtId="177" fontId="20" fillId="0" borderId="0" applyFill="0" applyBorder="0" applyAlignment="0"/>
    <xf numFmtId="178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2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2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3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0" fontId="24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0" fontId="25" fillId="10" borderId="39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0" fontId="24" fillId="65" borderId="44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8" fillId="0" borderId="0"/>
    <xf numFmtId="176" fontId="2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5" fontId="20" fillId="0" borderId="0" applyFill="0" applyBorder="0" applyAlignment="0"/>
    <xf numFmtId="176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2" fillId="0" borderId="0"/>
    <xf numFmtId="0" fontId="2" fillId="0" borderId="0"/>
    <xf numFmtId="172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72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72" fontId="37" fillId="0" borderId="9">
      <alignment horizontal="left" vertical="center"/>
    </xf>
    <xf numFmtId="0" fontId="38" fillId="0" borderId="46" applyNumberFormat="0" applyFill="0" applyAlignment="0" applyProtection="0"/>
    <xf numFmtId="173" fontId="38" fillId="0" borderId="46" applyNumberFormat="0" applyFill="0" applyAlignment="0" applyProtection="0"/>
    <xf numFmtId="0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73" fontId="39" fillId="0" borderId="47" applyNumberFormat="0" applyFill="0" applyAlignment="0" applyProtection="0"/>
    <xf numFmtId="0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73" fontId="40" fillId="0" borderId="48" applyNumberFormat="0" applyFill="0" applyAlignment="0" applyProtection="0"/>
    <xf numFmtId="0" fontId="40" fillId="0" borderId="48" applyNumberFormat="0" applyFill="0" applyAlignment="0" applyProtection="0"/>
    <xf numFmtId="172" fontId="40" fillId="0" borderId="48" applyNumberFormat="0" applyFill="0" applyAlignment="0" applyProtection="0"/>
    <xf numFmtId="0" fontId="40" fillId="0" borderId="48" applyNumberFormat="0" applyFill="0" applyAlignment="0" applyProtection="0"/>
    <xf numFmtId="172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72" fontId="42" fillId="0" borderId="0"/>
    <xf numFmtId="0" fontId="42" fillId="0" borderId="0"/>
    <xf numFmtId="172" fontId="42" fillId="0" borderId="0"/>
    <xf numFmtId="172" fontId="37" fillId="0" borderId="0"/>
    <xf numFmtId="0" fontId="37" fillId="0" borderId="0"/>
    <xf numFmtId="172" fontId="37" fillId="0" borderId="0"/>
    <xf numFmtId="172" fontId="43" fillId="0" borderId="0"/>
    <xf numFmtId="0" fontId="43" fillId="0" borderId="0"/>
    <xf numFmtId="172" fontId="43" fillId="0" borderId="0"/>
    <xf numFmtId="172" fontId="44" fillId="0" borderId="0"/>
    <xf numFmtId="0" fontId="44" fillId="0" borderId="0"/>
    <xf numFmtId="172" fontId="44" fillId="0" borderId="0"/>
    <xf numFmtId="172" fontId="45" fillId="0" borderId="0"/>
    <xf numFmtId="0" fontId="45" fillId="0" borderId="0"/>
    <xf numFmtId="172" fontId="45" fillId="0" borderId="0"/>
    <xf numFmtId="172" fontId="46" fillId="0" borderId="0"/>
    <xf numFmtId="0" fontId="46" fillId="0" borderId="0"/>
    <xf numFmtId="172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72" fontId="2" fillId="0" borderId="0">
      <alignment horizontal="center"/>
    </xf>
    <xf numFmtId="0" fontId="2" fillId="0" borderId="0">
      <alignment horizontal="center"/>
    </xf>
    <xf numFmtId="172" fontId="2" fillId="0" borderId="0">
      <alignment horizontal="center"/>
    </xf>
    <xf numFmtId="172" fontId="47" fillId="0" borderId="0" applyNumberFormat="0" applyFill="0" applyBorder="0" applyAlignment="0" applyProtection="0">
      <alignment vertical="top"/>
      <protection locked="0"/>
    </xf>
    <xf numFmtId="173" fontId="47" fillId="0" borderId="0" applyNumberFormat="0" applyFill="0" applyBorder="0" applyAlignment="0" applyProtection="0">
      <alignment vertical="top"/>
      <protection locked="0"/>
    </xf>
    <xf numFmtId="172" fontId="47" fillId="0" borderId="0" applyNumberFormat="0" applyFill="0" applyBorder="0" applyAlignment="0" applyProtection="0">
      <alignment vertical="top"/>
      <protection locked="0"/>
    </xf>
    <xf numFmtId="172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2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2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3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5" fontId="20" fillId="0" borderId="0" applyFill="0" applyBorder="0" applyAlignment="0"/>
    <xf numFmtId="176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0" fontId="52" fillId="0" borderId="49" applyNumberFormat="0" applyFill="0" applyAlignment="0" applyProtection="0"/>
    <xf numFmtId="172" fontId="2" fillId="0" borderId="0">
      <alignment horizontal="center"/>
    </xf>
    <xf numFmtId="0" fontId="2" fillId="0" borderId="0">
      <alignment horizontal="center"/>
    </xf>
    <xf numFmtId="172" fontId="2" fillId="0" borderId="0">
      <alignment horizontal="center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72" fontId="9" fillId="0" borderId="50"/>
    <xf numFmtId="173" fontId="9" fillId="0" borderId="50"/>
    <xf numFmtId="172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5" fontId="2" fillId="0" borderId="0"/>
    <xf numFmtId="183" fontId="1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60" fillId="0" borderId="0"/>
    <xf numFmtId="0" fontId="60" fillId="0" borderId="0"/>
    <xf numFmtId="0" fontId="59" fillId="0" borderId="0"/>
    <xf numFmtId="183" fontId="11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2" fillId="0" borderId="0"/>
    <xf numFmtId="183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0" fontId="2" fillId="0" borderId="0"/>
    <xf numFmtId="172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4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" fillId="0" borderId="0"/>
    <xf numFmtId="183" fontId="2" fillId="0" borderId="0"/>
    <xf numFmtId="183" fontId="2" fillId="0" borderId="0"/>
    <xf numFmtId="172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1" fillId="0" borderId="0"/>
    <xf numFmtId="172" fontId="11" fillId="0" borderId="0"/>
    <xf numFmtId="0" fontId="11" fillId="0" borderId="0"/>
    <xf numFmtId="0" fontId="11" fillId="0" borderId="0"/>
    <xf numFmtId="0" fontId="2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0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10" fillId="0" borderId="0"/>
    <xf numFmtId="183" fontId="11" fillId="0" borderId="0"/>
    <xf numFmtId="183" fontId="1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1" fillId="0" borderId="0"/>
    <xf numFmtId="183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8" fillId="0" borderId="0"/>
    <xf numFmtId="0" fontId="11" fillId="0" borderId="0"/>
    <xf numFmtId="0" fontId="2" fillId="0" borderId="0"/>
    <xf numFmtId="0" fontId="10" fillId="0" borderId="0"/>
    <xf numFmtId="172" fontId="8" fillId="0" borderId="0"/>
    <xf numFmtId="0" fontId="2" fillId="0" borderId="0"/>
    <xf numFmtId="0" fontId="1" fillId="0" borderId="0"/>
    <xf numFmtId="0" fontId="1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3" fontId="2" fillId="0" borderId="0"/>
    <xf numFmtId="0" fontId="11" fillId="0" borderId="0"/>
    <xf numFmtId="0" fontId="11" fillId="0" borderId="0"/>
    <xf numFmtId="172" fontId="8" fillId="0" borderId="0"/>
    <xf numFmtId="0" fontId="48" fillId="0" borderId="0"/>
    <xf numFmtId="0" fontId="2" fillId="0" borderId="0"/>
    <xf numFmtId="172" fontId="8" fillId="0" borderId="0"/>
    <xf numFmtId="0" fontId="1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72" fontId="8" fillId="0" borderId="0"/>
    <xf numFmtId="172" fontId="8" fillId="0" borderId="0"/>
    <xf numFmtId="0" fontId="1" fillId="0" borderId="0"/>
    <xf numFmtId="183" fontId="11" fillId="0" borderId="0"/>
    <xf numFmtId="183" fontId="11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72" fontId="8" fillId="0" borderId="0"/>
    <xf numFmtId="172" fontId="8" fillId="0" borderId="0"/>
    <xf numFmtId="0" fontId="1" fillId="0" borderId="0"/>
    <xf numFmtId="183" fontId="11" fillId="0" borderId="0"/>
    <xf numFmtId="183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1" fillId="0" borderId="0"/>
    <xf numFmtId="183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3" fontId="1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9" fillId="0" borderId="0"/>
    <xf numFmtId="183" fontId="2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83" fontId="9" fillId="0" borderId="0"/>
    <xf numFmtId="0" fontId="5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3" fontId="5" fillId="0" borderId="0"/>
    <xf numFmtId="0" fontId="9" fillId="0" borderId="0"/>
    <xf numFmtId="183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9" fillId="0" borderId="0"/>
    <xf numFmtId="183" fontId="5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72" fontId="9" fillId="0" borderId="0"/>
    <xf numFmtId="0" fontId="59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72" fontId="5" fillId="0" borderId="0"/>
    <xf numFmtId="0" fontId="59" fillId="0" borderId="0"/>
    <xf numFmtId="172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83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83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1" fillId="0" borderId="0"/>
    <xf numFmtId="183" fontId="9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2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27" fillId="0" borderId="0"/>
    <xf numFmtId="0" fontId="2" fillId="0" borderId="0"/>
    <xf numFmtId="0" fontId="59" fillId="0" borderId="0"/>
    <xf numFmtId="172" fontId="27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8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9" fillId="0" borderId="0"/>
    <xf numFmtId="0" fontId="2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3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72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72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72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73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172" fontId="2" fillId="0" borderId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64" fillId="0" borderId="0">
      <alignment horizontal="left"/>
    </xf>
    <xf numFmtId="0" fontId="2" fillId="0" borderId="0"/>
    <xf numFmtId="0" fontId="2" fillId="0" borderId="0"/>
    <xf numFmtId="172" fontId="2" fillId="0" borderId="0"/>
    <xf numFmtId="3" fontId="2" fillId="75" borderId="3" applyFont="0">
      <alignment horizontal="right" vertical="center"/>
      <protection locked="0"/>
    </xf>
    <xf numFmtId="172" fontId="65" fillId="0" borderId="0"/>
    <xf numFmtId="0" fontId="65" fillId="0" borderId="0"/>
    <xf numFmtId="172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2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2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3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9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20" fillId="0" borderId="0" applyFill="0" applyBorder="0" applyAlignment="0"/>
    <xf numFmtId="176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172" fontId="2" fillId="0" borderId="0"/>
    <xf numFmtId="0" fontId="2" fillId="0" borderId="0"/>
    <xf numFmtId="172" fontId="2" fillId="0" borderId="0"/>
    <xf numFmtId="191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92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72" fontId="8" fillId="0" borderId="0"/>
    <xf numFmtId="172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93" fontId="20" fillId="0" borderId="0" applyFill="0" applyBorder="0" applyAlignment="0"/>
    <xf numFmtId="194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2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2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3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9" fontId="64" fillId="0" borderId="0">
      <alignment horizontal="left"/>
    </xf>
    <xf numFmtId="0" fontId="2" fillId="0" borderId="0"/>
    <xf numFmtId="0" fontId="2" fillId="0" borderId="0"/>
    <xf numFmtId="172" fontId="2" fillId="0" borderId="0"/>
    <xf numFmtId="172" fontId="2" fillId="0" borderId="0">
      <alignment horizontal="center" textRotation="90"/>
    </xf>
    <xf numFmtId="0" fontId="2" fillId="0" borderId="0">
      <alignment horizontal="center" textRotation="90"/>
    </xf>
    <xf numFmtId="172" fontId="2" fillId="0" borderId="0">
      <alignment horizontal="center" textRotation="90"/>
    </xf>
    <xf numFmtId="195" fontId="9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165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6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7" fontId="2" fillId="0" borderId="3" xfId="7" applyNumberFormat="1" applyFont="1" applyFill="1" applyBorder="1" applyAlignment="1" applyProtection="1">
      <alignment horizontal="right"/>
    </xf>
    <xf numFmtId="197" fontId="2" fillId="36" borderId="3" xfId="7" applyNumberFormat="1" applyFont="1" applyFill="1" applyBorder="1" applyAlignment="1" applyProtection="1">
      <alignment horizontal="right"/>
    </xf>
    <xf numFmtId="197" fontId="2" fillId="0" borderId="10" xfId="0" applyNumberFormat="1" applyFont="1" applyFill="1" applyBorder="1" applyAlignment="1" applyProtection="1">
      <alignment horizontal="right"/>
    </xf>
    <xf numFmtId="197" fontId="2" fillId="0" borderId="3" xfId="0" applyNumberFormat="1" applyFont="1" applyFill="1" applyBorder="1" applyAlignment="1" applyProtection="1">
      <alignment horizontal="right"/>
    </xf>
    <xf numFmtId="197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7" fontId="2" fillId="0" borderId="3" xfId="7" applyNumberFormat="1" applyFont="1" applyFill="1" applyBorder="1" applyAlignment="1" applyProtection="1">
      <alignment horizontal="right"/>
      <protection locked="0"/>
    </xf>
    <xf numFmtId="197" fontId="2" fillId="0" borderId="10" xfId="0" applyNumberFormat="1" applyFont="1" applyFill="1" applyBorder="1" applyAlignment="1" applyProtection="1">
      <alignment horizontal="right"/>
      <protection locked="0"/>
    </xf>
    <xf numFmtId="197" fontId="2" fillId="0" borderId="3" xfId="0" applyNumberFormat="1" applyFont="1" applyFill="1" applyBorder="1" applyAlignment="1" applyProtection="1">
      <alignment horizontal="right"/>
      <protection locked="0"/>
    </xf>
    <xf numFmtId="197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7" fontId="2" fillId="36" borderId="25" xfId="7" applyNumberFormat="1" applyFont="1" applyFill="1" applyBorder="1" applyAlignment="1" applyProtection="1">
      <alignment horizontal="right"/>
    </xf>
    <xf numFmtId="197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1" fontId="2" fillId="36" borderId="26" xfId="7" applyNumberFormat="1" applyFont="1" applyFill="1" applyBorder="1" applyAlignment="1" applyProtection="1">
      <alignment horizontal="right"/>
    </xf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9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7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7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7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7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7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7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7" fontId="84" fillId="0" borderId="34" xfId="0" applyNumberFormat="1" applyFont="1" applyBorder="1" applyAlignment="1">
      <alignment vertical="center"/>
    </xf>
    <xf numFmtId="171" fontId="84" fillId="0" borderId="67" xfId="0" applyNumberFormat="1" applyFont="1" applyBorder="1" applyAlignment="1">
      <alignment horizontal="center"/>
    </xf>
    <xf numFmtId="171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7" fontId="84" fillId="0" borderId="13" xfId="0" applyNumberFormat="1" applyFont="1" applyBorder="1" applyAlignment="1">
      <alignment vertical="center"/>
    </xf>
    <xf numFmtId="171" fontId="84" fillId="0" borderId="65" xfId="0" applyNumberFormat="1" applyFont="1" applyBorder="1" applyAlignment="1">
      <alignment horizontal="center"/>
    </xf>
    <xf numFmtId="197" fontId="88" fillId="0" borderId="13" xfId="0" applyNumberFormat="1" applyFont="1" applyBorder="1" applyAlignment="1">
      <alignment vertical="center"/>
    </xf>
    <xf numFmtId="171" fontId="88" fillId="0" borderId="65" xfId="0" applyNumberFormat="1" applyFont="1" applyBorder="1" applyAlignment="1">
      <alignment horizontal="center"/>
    </xf>
    <xf numFmtId="197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71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7" fontId="84" fillId="0" borderId="14" xfId="0" applyNumberFormat="1" applyFont="1" applyBorder="1" applyAlignment="1">
      <alignment vertical="center"/>
    </xf>
    <xf numFmtId="171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7" fontId="86" fillId="36" borderId="16" xfId="0" applyNumberFormat="1" applyFont="1" applyFill="1" applyBorder="1" applyAlignment="1">
      <alignment vertical="center"/>
    </xf>
    <xf numFmtId="171" fontId="86" fillId="36" borderId="60" xfId="0" applyNumberFormat="1" applyFont="1" applyFill="1" applyBorder="1" applyAlignment="1">
      <alignment horizontal="center"/>
    </xf>
    <xf numFmtId="171" fontId="90" fillId="0" borderId="0" xfId="0" applyNumberFormat="1" applyFont="1" applyFill="1" applyBorder="1" applyAlignment="1">
      <alignment horizontal="center"/>
    </xf>
    <xf numFmtId="197" fontId="84" fillId="0" borderId="17" xfId="0" applyNumberFormat="1" applyFont="1" applyBorder="1" applyAlignment="1">
      <alignment vertical="center"/>
    </xf>
    <xf numFmtId="171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7" fontId="88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7" fontId="86" fillId="36" borderId="62" xfId="0" applyNumberFormat="1" applyFont="1" applyFill="1" applyBorder="1" applyAlignment="1">
      <alignment vertical="center"/>
    </xf>
    <xf numFmtId="171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7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7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9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9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9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7" fontId="84" fillId="0" borderId="21" xfId="0" applyNumberFormat="1" applyFont="1" applyBorder="1" applyAlignment="1"/>
    <xf numFmtId="197" fontId="84" fillId="0" borderId="22" xfId="0" applyNumberFormat="1" applyFont="1" applyBorder="1" applyAlignment="1"/>
    <xf numFmtId="197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7" fontId="84" fillId="36" borderId="24" xfId="0" applyNumberFormat="1" applyFont="1" applyFill="1" applyBorder="1"/>
    <xf numFmtId="197" fontId="84" fillId="36" borderId="26" xfId="0" applyNumberFormat="1" applyFont="1" applyFill="1" applyBorder="1"/>
    <xf numFmtId="197" fontId="84" fillId="36" borderId="57" xfId="0" applyNumberFormat="1" applyFont="1" applyFill="1" applyBorder="1"/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7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7" fontId="2" fillId="36" borderId="3" xfId="5" applyNumberFormat="1" applyFont="1" applyFill="1" applyBorder="1" applyProtection="1">
      <protection locked="0"/>
    </xf>
    <xf numFmtId="197" fontId="2" fillId="36" borderId="3" xfId="1" applyNumberFormat="1" applyFont="1" applyFill="1" applyBorder="1" applyProtection="1">
      <protection locked="0"/>
    </xf>
    <xf numFmtId="197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70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70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7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7" fontId="45" fillId="36" borderId="25" xfId="1" applyNumberFormat="1" applyFont="1" applyFill="1" applyBorder="1" applyAlignment="1" applyProtection="1">
      <protection locked="0"/>
    </xf>
    <xf numFmtId="197" fontId="2" fillId="3" borderId="25" xfId="5" applyNumberFormat="1" applyFont="1" applyFill="1" applyBorder="1" applyProtection="1">
      <protection locked="0"/>
    </xf>
    <xf numFmtId="169" fontId="45" fillId="36" borderId="26" xfId="1" applyNumberFormat="1" applyFont="1" applyFill="1" applyBorder="1" applyAlignment="1" applyProtection="1">
      <protection locked="0"/>
    </xf>
    <xf numFmtId="197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7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7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7" fontId="84" fillId="0" borderId="22" xfId="0" applyNumberFormat="1" applyFont="1" applyBorder="1" applyAlignment="1">
      <alignment wrapText="1"/>
    </xf>
    <xf numFmtId="197" fontId="84" fillId="36" borderId="22" xfId="0" applyNumberFormat="1" applyFont="1" applyFill="1" applyBorder="1" applyAlignment="1">
      <alignment horizontal="center" vertical="center" wrapText="1"/>
    </xf>
    <xf numFmtId="197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9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7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7" fontId="3" fillId="0" borderId="3" xfId="0" applyNumberFormat="1" applyFont="1" applyBorder="1"/>
    <xf numFmtId="197" fontId="3" fillId="0" borderId="3" xfId="0" applyNumberFormat="1" applyFont="1" applyFill="1" applyBorder="1"/>
    <xf numFmtId="197" fontId="3" fillId="0" borderId="8" xfId="0" applyNumberFormat="1" applyFont="1" applyBorder="1"/>
    <xf numFmtId="197" fontId="3" fillId="36" borderId="25" xfId="0" applyNumberFormat="1" applyFont="1" applyFill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71" fontId="84" fillId="0" borderId="3" xfId="0" applyNumberFormat="1" applyFont="1" applyBorder="1" applyAlignment="1"/>
    <xf numFmtId="171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97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73" fontId="9" fillId="37" borderId="59" xfId="20" applyBorder="1"/>
    <xf numFmtId="0" fontId="3" fillId="0" borderId="2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73" fontId="9" fillId="37" borderId="27" xfId="20" applyBorder="1"/>
    <xf numFmtId="173" fontId="9" fillId="37" borderId="96" xfId="20" applyBorder="1"/>
    <xf numFmtId="173" fontId="9" fillId="37" borderId="28" xfId="20" applyBorder="1"/>
    <xf numFmtId="0" fontId="3" fillId="0" borderId="97" xfId="0" applyFont="1" applyFill="1" applyBorder="1" applyAlignment="1">
      <alignment vertical="center"/>
    </xf>
    <xf numFmtId="0" fontId="3" fillId="0" borderId="98" xfId="0" applyFont="1" applyFill="1" applyBorder="1" applyAlignment="1">
      <alignment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73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7" fontId="84" fillId="0" borderId="87" xfId="0" applyNumberFormat="1" applyFont="1" applyFill="1" applyBorder="1" applyAlignment="1">
      <alignment horizontal="center" vertical="center"/>
    </xf>
    <xf numFmtId="197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7" fontId="88" fillId="0" borderId="87" xfId="0" applyNumberFormat="1" applyFont="1" applyFill="1" applyBorder="1" applyAlignment="1">
      <alignment horizontal="center" vertical="center"/>
    </xf>
    <xf numFmtId="0" fontId="88" fillId="0" borderId="87" xfId="0" applyFont="1" applyFill="1" applyBorder="1" applyAlignment="1">
      <alignment horizontal="left" indent="1"/>
    </xf>
    <xf numFmtId="197" fontId="86" fillId="36" borderId="26" xfId="0" applyNumberFormat="1" applyFont="1" applyFill="1" applyBorder="1" applyAlignment="1">
      <alignment horizontal="center" vertical="center"/>
    </xf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3" fillId="36" borderId="87" xfId="0" applyNumberFormat="1" applyFont="1" applyFill="1" applyBorder="1" applyAlignment="1">
      <alignment vertical="center" wrapText="1"/>
    </xf>
    <xf numFmtId="3" fontId="103" fillId="36" borderId="88" xfId="0" applyNumberFormat="1" applyFont="1" applyFill="1" applyBorder="1" applyAlignment="1">
      <alignment vertical="center" wrapText="1"/>
    </xf>
    <xf numFmtId="3" fontId="103" fillId="0" borderId="87" xfId="0" applyNumberFormat="1" applyFont="1" applyBorder="1" applyAlignment="1">
      <alignment vertical="center" wrapText="1"/>
    </xf>
    <xf numFmtId="3" fontId="103" fillId="0" borderId="88" xfId="0" applyNumberFormat="1" applyFont="1" applyBorder="1" applyAlignment="1">
      <alignment vertical="center" wrapText="1"/>
    </xf>
    <xf numFmtId="3" fontId="103" fillId="0" borderId="87" xfId="0" applyNumberFormat="1" applyFont="1" applyFill="1" applyBorder="1" applyAlignment="1">
      <alignment vertical="center" wrapText="1"/>
    </xf>
    <xf numFmtId="3" fontId="103" fillId="36" borderId="25" xfId="0" applyNumberFormat="1" applyFont="1" applyFill="1" applyBorder="1" applyAlignment="1">
      <alignment vertical="center" wrapText="1"/>
    </xf>
    <xf numFmtId="3" fontId="103" fillId="36" borderId="26" xfId="0" applyNumberFormat="1" applyFont="1" applyFill="1" applyBorder="1" applyAlignment="1">
      <alignment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7" xfId="20964" applyFont="1" applyFill="1" applyBorder="1" applyAlignment="1">
      <alignment vertical="center"/>
    </xf>
    <xf numFmtId="0" fontId="45" fillId="77" borderId="108" xfId="20964" applyFont="1" applyFill="1" applyBorder="1" applyAlignment="1">
      <alignment vertical="center"/>
    </xf>
    <xf numFmtId="0" fontId="45" fillId="77" borderId="105" xfId="20964" applyFont="1" applyFill="1" applyBorder="1" applyAlignment="1">
      <alignment vertical="center"/>
    </xf>
    <xf numFmtId="0" fontId="105" fillId="70" borderId="104" xfId="20964" applyFont="1" applyFill="1" applyBorder="1" applyAlignment="1">
      <alignment horizontal="center" vertical="center"/>
    </xf>
    <xf numFmtId="0" fontId="105" fillId="70" borderId="105" xfId="20964" applyFont="1" applyFill="1" applyBorder="1" applyAlignment="1">
      <alignment horizontal="left" vertical="center" wrapText="1"/>
    </xf>
    <xf numFmtId="169" fontId="105" fillId="0" borderId="106" xfId="7" applyNumberFormat="1" applyFont="1" applyFill="1" applyBorder="1" applyAlignment="1" applyProtection="1">
      <alignment horizontal="right" vertical="center"/>
      <protection locked="0"/>
    </xf>
    <xf numFmtId="0" fontId="104" fillId="78" borderId="106" xfId="20964" applyFont="1" applyFill="1" applyBorder="1" applyAlignment="1">
      <alignment horizontal="center" vertical="center"/>
    </xf>
    <xf numFmtId="0" fontId="104" fillId="78" borderId="108" xfId="20964" applyFont="1" applyFill="1" applyBorder="1" applyAlignment="1">
      <alignment vertical="top" wrapText="1"/>
    </xf>
    <xf numFmtId="169" fontId="45" fillId="77" borderId="105" xfId="7" applyNumberFormat="1" applyFont="1" applyFill="1" applyBorder="1" applyAlignment="1">
      <alignment horizontal="right" vertical="center"/>
    </xf>
    <xf numFmtId="0" fontId="106" fillId="70" borderId="104" xfId="20964" applyFont="1" applyFill="1" applyBorder="1" applyAlignment="1">
      <alignment horizontal="center" vertical="center"/>
    </xf>
    <xf numFmtId="0" fontId="105" fillId="70" borderId="108" xfId="20964" applyFont="1" applyFill="1" applyBorder="1" applyAlignment="1">
      <alignment vertical="center" wrapText="1"/>
    </xf>
    <xf numFmtId="0" fontId="105" fillId="70" borderId="105" xfId="20964" applyFont="1" applyFill="1" applyBorder="1" applyAlignment="1">
      <alignment horizontal="left" vertical="center"/>
    </xf>
    <xf numFmtId="0" fontId="106" fillId="3" borderId="104" xfId="20964" applyFont="1" applyFill="1" applyBorder="1" applyAlignment="1">
      <alignment horizontal="center" vertical="center"/>
    </xf>
    <xf numFmtId="0" fontId="105" fillId="3" borderId="105" xfId="20964" applyFont="1" applyFill="1" applyBorder="1" applyAlignment="1">
      <alignment horizontal="left" vertical="center"/>
    </xf>
    <xf numFmtId="0" fontId="106" fillId="0" borderId="104" xfId="20964" applyFont="1" applyFill="1" applyBorder="1" applyAlignment="1">
      <alignment horizontal="center" vertical="center"/>
    </xf>
    <xf numFmtId="0" fontId="105" fillId="0" borderId="105" xfId="20964" applyFont="1" applyFill="1" applyBorder="1" applyAlignment="1">
      <alignment horizontal="left" vertical="center"/>
    </xf>
    <xf numFmtId="0" fontId="107" fillId="78" borderId="106" xfId="20964" applyFont="1" applyFill="1" applyBorder="1" applyAlignment="1">
      <alignment horizontal="center" vertical="center"/>
    </xf>
    <xf numFmtId="0" fontId="104" fillId="78" borderId="108" xfId="20964" applyFont="1" applyFill="1" applyBorder="1" applyAlignment="1">
      <alignment vertical="center"/>
    </xf>
    <xf numFmtId="169" fontId="105" fillId="78" borderId="106" xfId="7" applyNumberFormat="1" applyFont="1" applyFill="1" applyBorder="1" applyAlignment="1" applyProtection="1">
      <alignment horizontal="right" vertical="center"/>
      <protection locked="0"/>
    </xf>
    <xf numFmtId="0" fontId="104" fillId="77" borderId="107" xfId="20964" applyFont="1" applyFill="1" applyBorder="1" applyAlignment="1">
      <alignment vertical="center"/>
    </xf>
    <xf numFmtId="0" fontId="104" fillId="77" borderId="108" xfId="20964" applyFont="1" applyFill="1" applyBorder="1" applyAlignment="1">
      <alignment vertical="center"/>
    </xf>
    <xf numFmtId="169" fontId="104" fillId="77" borderId="105" xfId="7" applyNumberFormat="1" applyFont="1" applyFill="1" applyBorder="1" applyAlignment="1">
      <alignment horizontal="right" vertical="center"/>
    </xf>
    <xf numFmtId="0" fontId="109" fillId="3" borderId="104" xfId="20964" applyFont="1" applyFill="1" applyBorder="1" applyAlignment="1">
      <alignment horizontal="center" vertical="center"/>
    </xf>
    <xf numFmtId="0" fontId="110" fillId="78" borderId="106" xfId="20964" applyFont="1" applyFill="1" applyBorder="1" applyAlignment="1">
      <alignment horizontal="center" vertical="center"/>
    </xf>
    <xf numFmtId="0" fontId="45" fillId="78" borderId="108" xfId="20964" applyFont="1" applyFill="1" applyBorder="1" applyAlignment="1">
      <alignment vertical="center"/>
    </xf>
    <xf numFmtId="0" fontId="109" fillId="70" borderId="104" xfId="20964" applyFont="1" applyFill="1" applyBorder="1" applyAlignment="1">
      <alignment horizontal="center" vertical="center"/>
    </xf>
    <xf numFmtId="169" fontId="105" fillId="3" borderId="106" xfId="7" applyNumberFormat="1" applyFont="1" applyFill="1" applyBorder="1" applyAlignment="1" applyProtection="1">
      <alignment horizontal="right" vertical="center"/>
      <protection locked="0"/>
    </xf>
    <xf numFmtId="0" fontId="110" fillId="3" borderId="106" xfId="20964" applyFont="1" applyFill="1" applyBorder="1" applyAlignment="1">
      <alignment horizontal="center" vertical="center"/>
    </xf>
    <xf numFmtId="0" fontId="45" fillId="3" borderId="108" xfId="20964" applyFont="1" applyFill="1" applyBorder="1" applyAlignment="1">
      <alignment vertical="center"/>
    </xf>
    <xf numFmtId="0" fontId="106" fillId="70" borderId="106" xfId="20964" applyFont="1" applyFill="1" applyBorder="1" applyAlignment="1">
      <alignment horizontal="center" vertical="center"/>
    </xf>
    <xf numFmtId="0" fontId="19" fillId="70" borderId="106" xfId="20964" applyFont="1" applyFill="1" applyBorder="1" applyAlignment="1">
      <alignment horizontal="center" vertical="center"/>
    </xf>
    <xf numFmtId="0" fontId="100" fillId="0" borderId="106" xfId="0" applyFont="1" applyFill="1" applyBorder="1" applyAlignment="1">
      <alignment horizontal="left" vertical="center" wrapText="1"/>
    </xf>
    <xf numFmtId="10" fontId="96" fillId="0" borderId="106" xfId="20962" applyNumberFormat="1" applyFont="1" applyFill="1" applyBorder="1" applyAlignment="1">
      <alignment horizontal="left" vertical="center" wrapText="1"/>
    </xf>
    <xf numFmtId="1" fontId="3" fillId="0" borderId="88" xfId="0" applyNumberFormat="1" applyFont="1" applyFill="1" applyBorder="1" applyAlignment="1">
      <alignment horizontal="right" vertical="center" wrapText="1"/>
    </xf>
    <xf numFmtId="10" fontId="3" fillId="0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left" vertical="center" wrapText="1"/>
    </xf>
    <xf numFmtId="10" fontId="100" fillId="0" borderId="106" xfId="20962" applyNumberFormat="1" applyFont="1" applyFill="1" applyBorder="1" applyAlignment="1">
      <alignment horizontal="left" vertical="center" wrapText="1"/>
    </xf>
    <xf numFmtId="10" fontId="4" fillId="36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0" fontId="4" fillId="36" borderId="106" xfId="0" applyFont="1" applyFill="1" applyBorder="1" applyAlignment="1">
      <alignment horizontal="left" vertical="center" wrapText="1"/>
    </xf>
    <xf numFmtId="0" fontId="3" fillId="0" borderId="106" xfId="0" applyFont="1" applyFill="1" applyBorder="1" applyAlignment="1">
      <alignment horizontal="left" vertical="center" wrapText="1"/>
    </xf>
    <xf numFmtId="10" fontId="4" fillId="36" borderId="88" xfId="0" applyNumberFormat="1" applyFont="1" applyFill="1" applyBorder="1" applyAlignment="1">
      <alignment horizontal="left" vertical="center" wrapText="1"/>
    </xf>
    <xf numFmtId="10" fontId="4" fillId="36" borderId="88" xfId="20962" applyNumberFormat="1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righ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5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6" xfId="0" applyFont="1" applyBorder="1"/>
    <xf numFmtId="0" fontId="6" fillId="0" borderId="106" xfId="17" applyFill="1" applyBorder="1" applyAlignment="1" applyProtection="1">
      <alignment horizontal="left" vertical="center"/>
    </xf>
    <xf numFmtId="0" fontId="6" fillId="0" borderId="106" xfId="17" applyBorder="1" applyAlignment="1" applyProtection="1"/>
    <xf numFmtId="0" fontId="84" fillId="0" borderId="106" xfId="0" applyFont="1" applyFill="1" applyBorder="1"/>
    <xf numFmtId="0" fontId="6" fillId="0" borderId="106" xfId="17" applyFill="1" applyBorder="1" applyAlignment="1" applyProtection="1">
      <alignment horizontal="left" vertical="center" wrapText="1"/>
    </xf>
    <xf numFmtId="0" fontId="6" fillId="0" borderId="106" xfId="17" applyFill="1" applyBorder="1" applyAlignment="1" applyProtection="1"/>
    <xf numFmtId="14" fontId="2" fillId="0" borderId="0" xfId="0" applyNumberFormat="1" applyFont="1"/>
    <xf numFmtId="14" fontId="84" fillId="0" borderId="0" xfId="0" applyNumberFormat="1" applyFont="1"/>
    <xf numFmtId="14" fontId="0" fillId="0" borderId="0" xfId="0" applyNumberFormat="1"/>
    <xf numFmtId="14" fontId="3" fillId="0" borderId="0" xfId="0" applyNumberFormat="1" applyFont="1" applyFill="1"/>
    <xf numFmtId="14" fontId="2" fillId="0" borderId="0" xfId="11" applyNumberFormat="1" applyFont="1" applyFill="1" applyBorder="1" applyAlignment="1" applyProtection="1"/>
    <xf numFmtId="14" fontId="94" fillId="0" borderId="0" xfId="11" applyNumberFormat="1" applyFont="1" applyFill="1" applyBorder="1" applyAlignment="1" applyProtection="1"/>
    <xf numFmtId="14" fontId="85" fillId="0" borderId="0" xfId="0" applyNumberFormat="1" applyFont="1"/>
    <xf numFmtId="169" fontId="9" fillId="37" borderId="0" xfId="7" applyNumberFormat="1" applyFont="1" applyFill="1" applyBorder="1"/>
    <xf numFmtId="169" fontId="9" fillId="37" borderId="103" xfId="7" applyNumberFormat="1" applyFont="1" applyFill="1" applyBorder="1"/>
    <xf numFmtId="169" fontId="2" fillId="0" borderId="3" xfId="7" applyNumberFormat="1" applyFont="1" applyFill="1" applyBorder="1" applyAlignment="1" applyProtection="1">
      <alignment vertical="center" wrapText="1"/>
      <protection locked="0"/>
    </xf>
    <xf numFmtId="169" fontId="84" fillId="0" borderId="3" xfId="7" applyNumberFormat="1" applyFont="1" applyFill="1" applyBorder="1" applyAlignment="1" applyProtection="1">
      <alignment vertical="center" wrapText="1"/>
      <protection locked="0"/>
    </xf>
    <xf numFmtId="169" fontId="84" fillId="0" borderId="22" xfId="7" applyNumberFormat="1" applyFont="1" applyFill="1" applyBorder="1" applyAlignment="1" applyProtection="1">
      <alignment vertical="center" wrapText="1"/>
      <protection locked="0"/>
    </xf>
    <xf numFmtId="169" fontId="2" fillId="0" borderId="3" xfId="7" applyNumberFormat="1" applyFont="1" applyFill="1" applyBorder="1" applyAlignment="1" applyProtection="1">
      <alignment horizontal="right" vertical="center" wrapText="1"/>
      <protection locked="0"/>
    </xf>
    <xf numFmtId="169" fontId="45" fillId="0" borderId="3" xfId="7" applyNumberFormat="1" applyFont="1" applyFill="1" applyBorder="1" applyAlignment="1" applyProtection="1">
      <alignment horizontal="right" vertical="center" wrapText="1"/>
      <protection locked="0"/>
    </xf>
    <xf numFmtId="169" fontId="2" fillId="2" borderId="3" xfId="7" applyNumberFormat="1" applyFont="1" applyFill="1" applyBorder="1" applyAlignment="1" applyProtection="1">
      <alignment vertical="center"/>
      <protection locked="0"/>
    </xf>
    <xf numFmtId="169" fontId="87" fillId="2" borderId="3" xfId="7" applyNumberFormat="1" applyFont="1" applyFill="1" applyBorder="1" applyAlignment="1" applyProtection="1">
      <alignment vertical="center"/>
      <protection locked="0"/>
    </xf>
    <xf numFmtId="169" fontId="87" fillId="2" borderId="22" xfId="7" applyNumberFormat="1" applyFont="1" applyFill="1" applyBorder="1" applyAlignment="1" applyProtection="1">
      <alignment vertical="center"/>
      <protection locked="0"/>
    </xf>
    <xf numFmtId="9" fontId="2" fillId="0" borderId="3" xfId="20962" applyFont="1" applyBorder="1" applyAlignment="1" applyProtection="1">
      <alignment horizontal="right" vertical="center" wrapText="1"/>
      <protection locked="0"/>
    </xf>
    <xf numFmtId="9" fontId="84" fillId="0" borderId="3" xfId="20962" applyFont="1" applyBorder="1" applyAlignment="1" applyProtection="1">
      <alignment vertical="center" wrapText="1"/>
      <protection locked="0"/>
    </xf>
    <xf numFmtId="9" fontId="84" fillId="0" borderId="22" xfId="20962" applyFont="1" applyBorder="1" applyAlignment="1" applyProtection="1">
      <alignment vertical="center" wrapText="1"/>
      <protection locked="0"/>
    </xf>
    <xf numFmtId="9" fontId="9" fillId="37" borderId="0" xfId="20962" applyFont="1" applyFill="1" applyBorder="1"/>
    <xf numFmtId="9" fontId="9" fillId="37" borderId="103" xfId="20962" applyFont="1" applyFill="1" applyBorder="1"/>
    <xf numFmtId="9" fontId="2" fillId="2" borderId="3" xfId="20962" applyFont="1" applyFill="1" applyBorder="1" applyAlignment="1" applyProtection="1">
      <alignment vertical="center"/>
      <protection locked="0"/>
    </xf>
    <xf numFmtId="9" fontId="87" fillId="2" borderId="3" xfId="20962" applyFont="1" applyFill="1" applyBorder="1" applyAlignment="1" applyProtection="1">
      <alignment vertical="center"/>
      <protection locked="0"/>
    </xf>
    <xf numFmtId="9" fontId="87" fillId="2" borderId="22" xfId="20962" applyFont="1" applyFill="1" applyBorder="1" applyAlignment="1" applyProtection="1">
      <alignment vertical="center"/>
      <protection locked="0"/>
    </xf>
    <xf numFmtId="9" fontId="84" fillId="0" borderId="3" xfId="20962" applyFont="1" applyFill="1" applyBorder="1" applyAlignment="1" applyProtection="1">
      <alignment horizontal="center" vertical="center" wrapText="1"/>
      <protection locked="0"/>
    </xf>
    <xf numFmtId="9" fontId="84" fillId="0" borderId="22" xfId="20962" applyFont="1" applyFill="1" applyBorder="1" applyAlignment="1" applyProtection="1">
      <alignment horizontal="center" vertical="center" wrapText="1"/>
      <protection locked="0"/>
    </xf>
    <xf numFmtId="9" fontId="2" fillId="2" borderId="25" xfId="20962" applyFont="1" applyFill="1" applyBorder="1" applyAlignment="1" applyProtection="1">
      <alignment vertical="center"/>
      <protection locked="0"/>
    </xf>
    <xf numFmtId="9" fontId="87" fillId="2" borderId="25" xfId="20962" applyFont="1" applyFill="1" applyBorder="1" applyAlignment="1" applyProtection="1">
      <alignment vertical="center"/>
      <protection locked="0"/>
    </xf>
    <xf numFmtId="9" fontId="87" fillId="2" borderId="26" xfId="20962" applyFont="1" applyFill="1" applyBorder="1" applyAlignment="1" applyProtection="1">
      <alignment vertical="center"/>
      <protection locked="0"/>
    </xf>
    <xf numFmtId="9" fontId="2" fillId="0" borderId="3" xfId="20962" applyFont="1" applyFill="1" applyBorder="1" applyAlignment="1" applyProtection="1">
      <alignment horizontal="center" vertical="center" wrapText="1"/>
      <protection locked="0"/>
    </xf>
    <xf numFmtId="169" fontId="2" fillId="0" borderId="3" xfId="7" applyNumberFormat="1" applyFont="1" applyFill="1" applyBorder="1" applyAlignment="1" applyProtection="1">
      <alignment horizontal="right"/>
    </xf>
    <xf numFmtId="169" fontId="2" fillId="36" borderId="3" xfId="7" applyNumberFormat="1" applyFont="1" applyFill="1" applyBorder="1" applyAlignment="1" applyProtection="1">
      <alignment horizontal="right"/>
    </xf>
    <xf numFmtId="169" fontId="2" fillId="36" borderId="22" xfId="7" applyNumberFormat="1" applyFont="1" applyFill="1" applyBorder="1" applyAlignment="1" applyProtection="1">
      <alignment horizontal="right"/>
    </xf>
    <xf numFmtId="169" fontId="2" fillId="0" borderId="25" xfId="7" applyNumberFormat="1" applyFont="1" applyFill="1" applyBorder="1" applyAlignment="1" applyProtection="1">
      <alignment horizontal="right"/>
    </xf>
    <xf numFmtId="169" fontId="2" fillId="36" borderId="25" xfId="7" applyNumberFormat="1" applyFont="1" applyFill="1" applyBorder="1" applyAlignment="1" applyProtection="1">
      <alignment horizontal="right"/>
    </xf>
    <xf numFmtId="169" fontId="2" fillId="36" borderId="26" xfId="7" applyNumberFormat="1" applyFont="1" applyFill="1" applyBorder="1" applyAlignment="1" applyProtection="1">
      <alignment horizontal="right"/>
    </xf>
    <xf numFmtId="0" fontId="111" fillId="0" borderId="107" xfId="0" applyFont="1" applyBorder="1" applyAlignment="1">
      <alignment wrapText="1"/>
    </xf>
    <xf numFmtId="9" fontId="84" fillId="0" borderId="23" xfId="20962" applyFont="1" applyBorder="1" applyAlignment="1"/>
    <xf numFmtId="0" fontId="2" fillId="0" borderId="94" xfId="0" applyFont="1" applyBorder="1" applyAlignment="1">
      <alignment vertical="center"/>
    </xf>
    <xf numFmtId="0" fontId="2" fillId="0" borderId="97" xfId="0" applyFont="1" applyBorder="1" applyAlignment="1">
      <alignment wrapText="1"/>
    </xf>
    <xf numFmtId="170" fontId="84" fillId="0" borderId="23" xfId="20962" applyNumberFormat="1" applyFont="1" applyBorder="1" applyAlignment="1"/>
    <xf numFmtId="170" fontId="84" fillId="0" borderId="109" xfId="20962" applyNumberFormat="1" applyFont="1" applyBorder="1" applyAlignment="1"/>
    <xf numFmtId="168" fontId="3" fillId="0" borderId="0" xfId="7" applyFont="1" applyFill="1" applyAlignment="1">
      <alignment horizontal="left" vertical="center"/>
    </xf>
    <xf numFmtId="0" fontId="88" fillId="0" borderId="11" xfId="0" applyFont="1" applyBorder="1" applyAlignment="1">
      <alignment horizontal="right" wrapText="1" indent="1"/>
    </xf>
    <xf numFmtId="9" fontId="3" fillId="0" borderId="88" xfId="20962" applyFont="1" applyBorder="1"/>
    <xf numFmtId="169" fontId="3" fillId="0" borderId="92" xfId="7" applyNumberFormat="1" applyFont="1" applyFill="1" applyBorder="1" applyAlignment="1">
      <alignment vertical="center"/>
    </xf>
    <xf numFmtId="169" fontId="3" fillId="0" borderId="70" xfId="7" applyNumberFormat="1" applyFont="1" applyFill="1" applyBorder="1" applyAlignment="1">
      <alignment vertical="center"/>
    </xf>
    <xf numFmtId="169" fontId="3" fillId="3" borderId="90" xfId="7" applyNumberFormat="1" applyFont="1" applyFill="1" applyBorder="1" applyAlignment="1">
      <alignment vertical="center"/>
    </xf>
    <xf numFmtId="169" fontId="3" fillId="3" borderId="91" xfId="7" applyNumberFormat="1" applyFont="1" applyFill="1" applyBorder="1" applyAlignment="1">
      <alignment vertical="center"/>
    </xf>
    <xf numFmtId="169" fontId="3" fillId="0" borderId="87" xfId="7" applyNumberFormat="1" applyFont="1" applyFill="1" applyBorder="1" applyAlignment="1">
      <alignment vertical="center"/>
    </xf>
    <xf numFmtId="169" fontId="3" fillId="0" borderId="93" xfId="7" applyNumberFormat="1" applyFont="1" applyFill="1" applyBorder="1" applyAlignment="1">
      <alignment vertical="center"/>
    </xf>
    <xf numFmtId="169" fontId="3" fillId="0" borderId="88" xfId="7" applyNumberFormat="1" applyFont="1" applyFill="1" applyBorder="1" applyAlignment="1">
      <alignment vertical="center"/>
    </xf>
    <xf numFmtId="169" fontId="3" fillId="0" borderId="25" xfId="7" applyNumberFormat="1" applyFont="1" applyFill="1" applyBorder="1" applyAlignment="1">
      <alignment vertical="center"/>
    </xf>
    <xf numFmtId="169" fontId="3" fillId="0" borderId="27" xfId="7" applyNumberFormat="1" applyFont="1" applyFill="1" applyBorder="1" applyAlignment="1">
      <alignment vertical="center"/>
    </xf>
    <xf numFmtId="169" fontId="3" fillId="0" borderId="26" xfId="7" applyNumberFormat="1" applyFont="1" applyFill="1" applyBorder="1" applyAlignment="1">
      <alignment vertical="center"/>
    </xf>
    <xf numFmtId="170" fontId="4" fillId="0" borderId="101" xfId="20962" applyNumberFormat="1" applyFont="1" applyFill="1" applyBorder="1" applyAlignment="1">
      <alignment vertical="center"/>
    </xf>
    <xf numFmtId="170" fontId="4" fillId="0" borderId="102" xfId="20962" applyNumberFormat="1" applyFont="1" applyFill="1" applyBorder="1" applyAlignment="1">
      <alignment vertical="center"/>
    </xf>
    <xf numFmtId="9" fontId="105" fillId="0" borderId="106" xfId="20962" applyFont="1" applyFill="1" applyBorder="1" applyAlignment="1" applyProtection="1">
      <alignment horizontal="right" vertical="center"/>
      <protection locked="0"/>
    </xf>
    <xf numFmtId="183" fontId="96" fillId="0" borderId="19" xfId="0" applyNumberFormat="1" applyFont="1" applyFill="1" applyBorder="1" applyAlignment="1">
      <alignment horizontal="left" vertical="center" wrapText="1" indent="1"/>
    </xf>
    <xf numFmtId="183" fontId="3" fillId="0" borderId="19" xfId="0" applyNumberFormat="1" applyFont="1" applyFill="1" applyBorder="1" applyAlignment="1">
      <alignment horizontal="center" vertical="center" wrapText="1"/>
    </xf>
    <xf numFmtId="183" fontId="3" fillId="0" borderId="20" xfId="0" applyNumberFormat="1" applyFont="1" applyFill="1" applyBorder="1" applyAlignment="1">
      <alignment horizontal="center" vertical="center" wrapText="1"/>
    </xf>
    <xf numFmtId="169" fontId="85" fillId="0" borderId="0" xfId="0" applyNumberFormat="1" applyFont="1"/>
    <xf numFmtId="197" fontId="85" fillId="0" borderId="0" xfId="0" applyNumberFormat="1" applyFont="1"/>
    <xf numFmtId="38" fontId="84" fillId="0" borderId="0" xfId="0" applyNumberFormat="1" applyFont="1"/>
    <xf numFmtId="169" fontId="85" fillId="0" borderId="0" xfId="0" applyNumberFormat="1" applyFont="1" applyFill="1"/>
    <xf numFmtId="183" fontId="3" fillId="0" borderId="7" xfId="0" applyNumberFormat="1" applyFont="1" applyBorder="1" applyAlignment="1">
      <alignment horizontal="center" vertical="center" wrapText="1"/>
    </xf>
    <xf numFmtId="3" fontId="89" fillId="0" borderId="0" xfId="0" applyNumberFormat="1" applyFont="1"/>
    <xf numFmtId="197" fontId="85" fillId="0" borderId="0" xfId="0" applyNumberFormat="1" applyFont="1" applyFill="1"/>
    <xf numFmtId="169" fontId="3" fillId="0" borderId="0" xfId="0" applyNumberFormat="1" applyFont="1"/>
    <xf numFmtId="169" fontId="0" fillId="0" borderId="0" xfId="0" applyNumberFormat="1"/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9" fontId="45" fillId="3" borderId="76" xfId="1" applyNumberFormat="1" applyFont="1" applyFill="1" applyBorder="1" applyAlignment="1" applyProtection="1">
      <alignment horizontal="center"/>
      <protection locked="0"/>
    </xf>
    <xf numFmtId="169" fontId="45" fillId="3" borderId="30" xfId="1" applyNumberFormat="1" applyFont="1" applyFill="1" applyBorder="1" applyAlignment="1" applyProtection="1">
      <alignment horizontal="center"/>
      <protection locked="0"/>
    </xf>
    <xf numFmtId="169" fontId="45" fillId="3" borderId="31" xfId="1" applyNumberFormat="1" applyFont="1" applyFill="1" applyBorder="1" applyAlignment="1" applyProtection="1">
      <alignment horizontal="center"/>
      <protection locked="0"/>
    </xf>
    <xf numFmtId="169" fontId="45" fillId="0" borderId="18" xfId="1" applyNumberFormat="1" applyFont="1" applyFill="1" applyBorder="1" applyAlignment="1" applyProtection="1">
      <alignment horizontal="center"/>
      <protection locked="0"/>
    </xf>
    <xf numFmtId="169" fontId="45" fillId="0" borderId="19" xfId="1" applyNumberFormat="1" applyFont="1" applyFill="1" applyBorder="1" applyAlignment="1" applyProtection="1">
      <alignment horizontal="center"/>
      <protection locked="0"/>
    </xf>
    <xf numFmtId="169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9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9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2" fillId="0" borderId="107" xfId="0" applyFont="1" applyBorder="1" applyAlignment="1">
      <alignment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B27" sqref="B27"/>
    </sheetView>
  </sheetViews>
  <sheetFormatPr defaultColWidth="9.140625" defaultRowHeight="14.25"/>
  <cols>
    <col min="1" max="1" width="10.28515625" style="4" customWidth="1"/>
    <col min="2" max="2" width="98.7109375" style="5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96"/>
      <c r="B1" s="241" t="s">
        <v>351</v>
      </c>
      <c r="C1" s="196"/>
    </row>
    <row r="2" spans="1:3">
      <c r="A2" s="242">
        <v>1</v>
      </c>
      <c r="B2" s="396" t="s">
        <v>352</v>
      </c>
      <c r="C2" s="196" t="s">
        <v>487</v>
      </c>
    </row>
    <row r="3" spans="1:3">
      <c r="A3" s="242">
        <v>2</v>
      </c>
      <c r="B3" s="397" t="s">
        <v>348</v>
      </c>
      <c r="C3" s="196" t="s">
        <v>488</v>
      </c>
    </row>
    <row r="4" spans="1:3">
      <c r="A4" s="242">
        <v>3</v>
      </c>
      <c r="B4" s="398" t="s">
        <v>353</v>
      </c>
      <c r="C4" s="196" t="s">
        <v>490</v>
      </c>
    </row>
    <row r="5" spans="1:3">
      <c r="A5" s="243">
        <v>4</v>
      </c>
      <c r="B5" s="399" t="s">
        <v>349</v>
      </c>
      <c r="C5" s="196" t="s">
        <v>489</v>
      </c>
    </row>
    <row r="6" spans="1:3" s="244" customFormat="1" ht="59.25" customHeight="1">
      <c r="A6" s="534" t="s">
        <v>428</v>
      </c>
      <c r="B6" s="535"/>
      <c r="C6" s="535"/>
    </row>
    <row r="7" spans="1:3" ht="15">
      <c r="A7" s="245" t="s">
        <v>29</v>
      </c>
      <c r="B7" s="241" t="s">
        <v>350</v>
      </c>
    </row>
    <row r="8" spans="1:3">
      <c r="A8" s="196">
        <v>1</v>
      </c>
      <c r="B8" s="291" t="s">
        <v>20</v>
      </c>
    </row>
    <row r="9" spans="1:3">
      <c r="A9" s="196">
        <v>2</v>
      </c>
      <c r="B9" s="292" t="s">
        <v>21</v>
      </c>
    </row>
    <row r="10" spans="1:3">
      <c r="A10" s="196">
        <v>3</v>
      </c>
      <c r="B10" s="292" t="s">
        <v>22</v>
      </c>
    </row>
    <row r="11" spans="1:3">
      <c r="A11" s="196">
        <v>4</v>
      </c>
      <c r="B11" s="292" t="s">
        <v>23</v>
      </c>
      <c r="C11" s="110"/>
    </row>
    <row r="12" spans="1:3">
      <c r="A12" s="196">
        <v>5</v>
      </c>
      <c r="B12" s="292" t="s">
        <v>24</v>
      </c>
    </row>
    <row r="13" spans="1:3">
      <c r="A13" s="196">
        <v>6</v>
      </c>
      <c r="B13" s="293" t="s">
        <v>360</v>
      </c>
    </row>
    <row r="14" spans="1:3">
      <c r="A14" s="196">
        <v>7</v>
      </c>
      <c r="B14" s="292" t="s">
        <v>354</v>
      </c>
    </row>
    <row r="15" spans="1:3">
      <c r="A15" s="196">
        <v>8</v>
      </c>
      <c r="B15" s="292" t="s">
        <v>355</v>
      </c>
    </row>
    <row r="16" spans="1:3">
      <c r="A16" s="196">
        <v>9</v>
      </c>
      <c r="B16" s="292" t="s">
        <v>25</v>
      </c>
    </row>
    <row r="17" spans="1:2">
      <c r="A17" s="395" t="s">
        <v>427</v>
      </c>
      <c r="B17" s="394" t="s">
        <v>413</v>
      </c>
    </row>
    <row r="18" spans="1:2">
      <c r="A18" s="196">
        <v>10</v>
      </c>
      <c r="B18" s="292" t="s">
        <v>26</v>
      </c>
    </row>
    <row r="19" spans="1:2">
      <c r="A19" s="196">
        <v>11</v>
      </c>
      <c r="B19" s="293" t="s">
        <v>356</v>
      </c>
    </row>
    <row r="20" spans="1:2">
      <c r="A20" s="196">
        <v>12</v>
      </c>
      <c r="B20" s="293" t="s">
        <v>27</v>
      </c>
    </row>
    <row r="21" spans="1:2">
      <c r="A21" s="457">
        <v>13</v>
      </c>
      <c r="B21" s="458" t="s">
        <v>357</v>
      </c>
    </row>
    <row r="22" spans="1:2">
      <c r="A22" s="457">
        <v>14</v>
      </c>
      <c r="B22" s="459" t="s">
        <v>384</v>
      </c>
    </row>
    <row r="23" spans="1:2">
      <c r="A23" s="460">
        <v>15</v>
      </c>
      <c r="B23" s="461" t="s">
        <v>28</v>
      </c>
    </row>
    <row r="24" spans="1:2">
      <c r="A24" s="460">
        <v>15.1</v>
      </c>
      <c r="B24" s="462" t="s">
        <v>441</v>
      </c>
    </row>
    <row r="25" spans="1:2">
      <c r="A25" s="113"/>
      <c r="B25" s="15"/>
    </row>
    <row r="26" spans="1:2">
      <c r="A26" s="113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90" zoomScaleNormal="90"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E24" sqref="E24"/>
    </sheetView>
  </sheetViews>
  <sheetFormatPr defaultColWidth="9.140625" defaultRowHeight="12.75"/>
  <cols>
    <col min="1" max="1" width="9.5703125" style="113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4">
      <c r="A1" s="2" t="s">
        <v>30</v>
      </c>
      <c r="B1" s="3" t="str">
        <f>'Info '!C2</f>
        <v>JSC ProCredit Bank</v>
      </c>
    </row>
    <row r="2" spans="1:4" s="102" customFormat="1" ht="15.75" customHeight="1">
      <c r="A2" s="102" t="s">
        <v>31</v>
      </c>
      <c r="B2" s="467">
        <f>'1. key ratios '!B2</f>
        <v>43465</v>
      </c>
    </row>
    <row r="3" spans="1:4" s="102" customFormat="1" ht="15.75" customHeight="1"/>
    <row r="4" spans="1:4" ht="13.5" thickBot="1">
      <c r="A4" s="113" t="s">
        <v>252</v>
      </c>
      <c r="B4" s="178" t="s">
        <v>251</v>
      </c>
    </row>
    <row r="5" spans="1:4">
      <c r="A5" s="114" t="s">
        <v>6</v>
      </c>
      <c r="B5" s="115"/>
      <c r="C5" s="116" t="s">
        <v>73</v>
      </c>
    </row>
    <row r="6" spans="1:4">
      <c r="A6" s="117">
        <v>1</v>
      </c>
      <c r="B6" s="118" t="s">
        <v>250</v>
      </c>
      <c r="C6" s="119">
        <v>176632274.85890001</v>
      </c>
      <c r="D6" s="230"/>
    </row>
    <row r="7" spans="1:4">
      <c r="A7" s="117">
        <v>2</v>
      </c>
      <c r="B7" s="120" t="s">
        <v>249</v>
      </c>
      <c r="C7" s="121">
        <v>88914815</v>
      </c>
      <c r="D7" s="230"/>
    </row>
    <row r="8" spans="1:4">
      <c r="A8" s="117">
        <v>3</v>
      </c>
      <c r="B8" s="122" t="s">
        <v>248</v>
      </c>
      <c r="C8" s="121">
        <v>36388151.469999999</v>
      </c>
      <c r="D8" s="230"/>
    </row>
    <row r="9" spans="1:4">
      <c r="A9" s="117">
        <v>4</v>
      </c>
      <c r="B9" s="122" t="s">
        <v>247</v>
      </c>
      <c r="C9" s="121">
        <v>0</v>
      </c>
      <c r="D9" s="230"/>
    </row>
    <row r="10" spans="1:4">
      <c r="A10" s="117">
        <v>5</v>
      </c>
      <c r="B10" s="122" t="s">
        <v>246</v>
      </c>
      <c r="C10" s="121">
        <v>0</v>
      </c>
      <c r="D10" s="230"/>
    </row>
    <row r="11" spans="1:4">
      <c r="A11" s="117">
        <v>6</v>
      </c>
      <c r="B11" s="123" t="s">
        <v>245</v>
      </c>
      <c r="C11" s="121">
        <v>51329308.388900012</v>
      </c>
      <c r="D11" s="230"/>
    </row>
    <row r="12" spans="1:4" s="87" customFormat="1">
      <c r="A12" s="117">
        <v>7</v>
      </c>
      <c r="B12" s="118" t="s">
        <v>244</v>
      </c>
      <c r="C12" s="124">
        <v>7481647.879999999</v>
      </c>
      <c r="D12" s="230"/>
    </row>
    <row r="13" spans="1:4" s="87" customFormat="1">
      <c r="A13" s="117">
        <v>8</v>
      </c>
      <c r="B13" s="125" t="s">
        <v>243</v>
      </c>
      <c r="C13" s="126">
        <v>0</v>
      </c>
      <c r="D13" s="230"/>
    </row>
    <row r="14" spans="1:4" s="87" customFormat="1" ht="25.5">
      <c r="A14" s="117">
        <v>9</v>
      </c>
      <c r="B14" s="127" t="s">
        <v>242</v>
      </c>
      <c r="C14" s="126">
        <v>0</v>
      </c>
      <c r="D14" s="230"/>
    </row>
    <row r="15" spans="1:4" s="87" customFormat="1">
      <c r="A15" s="117">
        <v>10</v>
      </c>
      <c r="B15" s="128" t="s">
        <v>241</v>
      </c>
      <c r="C15" s="126">
        <v>1287075.6999999993</v>
      </c>
      <c r="D15" s="230"/>
    </row>
    <row r="16" spans="1:4" s="87" customFormat="1">
      <c r="A16" s="117">
        <v>11</v>
      </c>
      <c r="B16" s="129" t="s">
        <v>240</v>
      </c>
      <c r="C16" s="126">
        <v>0</v>
      </c>
      <c r="D16" s="230"/>
    </row>
    <row r="17" spans="1:4" s="87" customFormat="1">
      <c r="A17" s="117">
        <v>12</v>
      </c>
      <c r="B17" s="128" t="s">
        <v>239</v>
      </c>
      <c r="C17" s="126">
        <v>0</v>
      </c>
      <c r="D17" s="230"/>
    </row>
    <row r="18" spans="1:4" s="87" customFormat="1">
      <c r="A18" s="117">
        <v>13</v>
      </c>
      <c r="B18" s="128" t="s">
        <v>238</v>
      </c>
      <c r="C18" s="126">
        <v>0</v>
      </c>
      <c r="D18" s="230"/>
    </row>
    <row r="19" spans="1:4" s="87" customFormat="1">
      <c r="A19" s="117">
        <v>14</v>
      </c>
      <c r="B19" s="128" t="s">
        <v>237</v>
      </c>
      <c r="C19" s="126">
        <v>0</v>
      </c>
      <c r="D19" s="230"/>
    </row>
    <row r="20" spans="1:4" s="87" customFormat="1">
      <c r="A20" s="117">
        <v>15</v>
      </c>
      <c r="B20" s="128" t="s">
        <v>236</v>
      </c>
      <c r="C20" s="126">
        <v>0</v>
      </c>
      <c r="D20" s="230"/>
    </row>
    <row r="21" spans="1:4" s="87" customFormat="1" ht="25.5">
      <c r="A21" s="117">
        <v>16</v>
      </c>
      <c r="B21" s="127" t="s">
        <v>235</v>
      </c>
      <c r="C21" s="126">
        <v>0</v>
      </c>
      <c r="D21" s="230"/>
    </row>
    <row r="22" spans="1:4" s="87" customFormat="1">
      <c r="A22" s="117">
        <v>17</v>
      </c>
      <c r="B22" s="130" t="s">
        <v>234</v>
      </c>
      <c r="C22" s="126">
        <v>6194572.1799999997</v>
      </c>
      <c r="D22" s="230"/>
    </row>
    <row r="23" spans="1:4" s="87" customFormat="1">
      <c r="A23" s="117">
        <v>18</v>
      </c>
      <c r="B23" s="127" t="s">
        <v>233</v>
      </c>
      <c r="C23" s="126">
        <v>0</v>
      </c>
      <c r="D23" s="230"/>
    </row>
    <row r="24" spans="1:4" s="87" customFormat="1" ht="25.5">
      <c r="A24" s="117">
        <v>19</v>
      </c>
      <c r="B24" s="127" t="s">
        <v>210</v>
      </c>
      <c r="C24" s="126">
        <v>0</v>
      </c>
      <c r="D24" s="230"/>
    </row>
    <row r="25" spans="1:4" s="87" customFormat="1">
      <c r="A25" s="117">
        <v>20</v>
      </c>
      <c r="B25" s="131" t="s">
        <v>232</v>
      </c>
      <c r="C25" s="126">
        <v>0</v>
      </c>
      <c r="D25" s="230"/>
    </row>
    <row r="26" spans="1:4" s="87" customFormat="1">
      <c r="A26" s="117">
        <v>21</v>
      </c>
      <c r="B26" s="131" t="s">
        <v>231</v>
      </c>
      <c r="C26" s="126">
        <v>0</v>
      </c>
      <c r="D26" s="230"/>
    </row>
    <row r="27" spans="1:4" s="87" customFormat="1">
      <c r="A27" s="117">
        <v>22</v>
      </c>
      <c r="B27" s="131" t="s">
        <v>230</v>
      </c>
      <c r="C27" s="126">
        <v>0</v>
      </c>
      <c r="D27" s="230"/>
    </row>
    <row r="28" spans="1:4" s="87" customFormat="1">
      <c r="A28" s="117">
        <v>23</v>
      </c>
      <c r="B28" s="132" t="s">
        <v>229</v>
      </c>
      <c r="C28" s="124">
        <v>169150626.97890002</v>
      </c>
      <c r="D28" s="230"/>
    </row>
    <row r="29" spans="1:4" s="87" customFormat="1">
      <c r="A29" s="133"/>
      <c r="B29" s="134"/>
      <c r="C29" s="126"/>
      <c r="D29" s="230"/>
    </row>
    <row r="30" spans="1:4" s="87" customFormat="1">
      <c r="A30" s="133">
        <v>24</v>
      </c>
      <c r="B30" s="132" t="s">
        <v>228</v>
      </c>
      <c r="C30" s="124">
        <v>0</v>
      </c>
      <c r="D30" s="230"/>
    </row>
    <row r="31" spans="1:4" s="87" customFormat="1">
      <c r="A31" s="133">
        <v>25</v>
      </c>
      <c r="B31" s="122" t="s">
        <v>227</v>
      </c>
      <c r="C31" s="135">
        <v>0</v>
      </c>
      <c r="D31" s="230"/>
    </row>
    <row r="32" spans="1:4" s="87" customFormat="1">
      <c r="A32" s="133">
        <v>26</v>
      </c>
      <c r="B32" s="136" t="s">
        <v>309</v>
      </c>
      <c r="C32" s="126">
        <v>0</v>
      </c>
      <c r="D32" s="230"/>
    </row>
    <row r="33" spans="1:4" s="87" customFormat="1">
      <c r="A33" s="133">
        <v>27</v>
      </c>
      <c r="B33" s="136" t="s">
        <v>226</v>
      </c>
      <c r="C33" s="126">
        <v>0</v>
      </c>
      <c r="D33" s="230"/>
    </row>
    <row r="34" spans="1:4" s="87" customFormat="1">
      <c r="A34" s="133">
        <v>28</v>
      </c>
      <c r="B34" s="122" t="s">
        <v>225</v>
      </c>
      <c r="C34" s="126">
        <v>0</v>
      </c>
      <c r="D34" s="230"/>
    </row>
    <row r="35" spans="1:4" s="87" customFormat="1">
      <c r="A35" s="133">
        <v>29</v>
      </c>
      <c r="B35" s="132" t="s">
        <v>224</v>
      </c>
      <c r="C35" s="124">
        <v>0</v>
      </c>
      <c r="D35" s="230"/>
    </row>
    <row r="36" spans="1:4" s="87" customFormat="1">
      <c r="A36" s="133">
        <v>30</v>
      </c>
      <c r="B36" s="127" t="s">
        <v>223</v>
      </c>
      <c r="C36" s="126">
        <v>0</v>
      </c>
      <c r="D36" s="230"/>
    </row>
    <row r="37" spans="1:4" s="87" customFormat="1">
      <c r="A37" s="133">
        <v>31</v>
      </c>
      <c r="B37" s="128" t="s">
        <v>222</v>
      </c>
      <c r="C37" s="126">
        <v>0</v>
      </c>
      <c r="D37" s="230"/>
    </row>
    <row r="38" spans="1:4" s="87" customFormat="1" ht="25.5">
      <c r="A38" s="133">
        <v>32</v>
      </c>
      <c r="B38" s="127" t="s">
        <v>221</v>
      </c>
      <c r="C38" s="126">
        <v>0</v>
      </c>
      <c r="D38" s="230"/>
    </row>
    <row r="39" spans="1:4" s="87" customFormat="1" ht="25.5">
      <c r="A39" s="133">
        <v>33</v>
      </c>
      <c r="B39" s="127" t="s">
        <v>210</v>
      </c>
      <c r="C39" s="126">
        <v>0</v>
      </c>
      <c r="D39" s="230"/>
    </row>
    <row r="40" spans="1:4" s="87" customFormat="1">
      <c r="A40" s="133">
        <v>34</v>
      </c>
      <c r="B40" s="131" t="s">
        <v>220</v>
      </c>
      <c r="C40" s="126">
        <v>0</v>
      </c>
      <c r="D40" s="230"/>
    </row>
    <row r="41" spans="1:4" s="87" customFormat="1">
      <c r="A41" s="133">
        <v>35</v>
      </c>
      <c r="B41" s="132" t="s">
        <v>219</v>
      </c>
      <c r="C41" s="124">
        <v>0</v>
      </c>
      <c r="D41" s="230"/>
    </row>
    <row r="42" spans="1:4" s="87" customFormat="1">
      <c r="A42" s="133"/>
      <c r="B42" s="134"/>
      <c r="C42" s="126"/>
      <c r="D42" s="230"/>
    </row>
    <row r="43" spans="1:4" s="87" customFormat="1">
      <c r="A43" s="133">
        <v>36</v>
      </c>
      <c r="B43" s="137" t="s">
        <v>218</v>
      </c>
      <c r="C43" s="124">
        <v>55961780.173595831</v>
      </c>
      <c r="D43" s="230"/>
    </row>
    <row r="44" spans="1:4" s="87" customFormat="1">
      <c r="A44" s="133">
        <v>37</v>
      </c>
      <c r="B44" s="122" t="s">
        <v>217</v>
      </c>
      <c r="C44" s="126">
        <v>42116500</v>
      </c>
      <c r="D44" s="230"/>
    </row>
    <row r="45" spans="1:4" s="87" customFormat="1">
      <c r="A45" s="133">
        <v>38</v>
      </c>
      <c r="B45" s="122" t="s">
        <v>216</v>
      </c>
      <c r="C45" s="126">
        <v>0</v>
      </c>
      <c r="D45" s="230"/>
    </row>
    <row r="46" spans="1:4" s="87" customFormat="1">
      <c r="A46" s="133">
        <v>39</v>
      </c>
      <c r="B46" s="122" t="s">
        <v>215</v>
      </c>
      <c r="C46" s="126">
        <v>13845280.173595835</v>
      </c>
      <c r="D46" s="230"/>
    </row>
    <row r="47" spans="1:4" s="87" customFormat="1">
      <c r="A47" s="133">
        <v>40</v>
      </c>
      <c r="B47" s="137" t="s">
        <v>214</v>
      </c>
      <c r="C47" s="124">
        <v>0</v>
      </c>
      <c r="D47" s="230"/>
    </row>
    <row r="48" spans="1:4" s="87" customFormat="1">
      <c r="A48" s="133">
        <v>41</v>
      </c>
      <c r="B48" s="127" t="s">
        <v>213</v>
      </c>
      <c r="C48" s="126">
        <v>0</v>
      </c>
      <c r="D48" s="230"/>
    </row>
    <row r="49" spans="1:4" s="87" customFormat="1">
      <c r="A49" s="133">
        <v>42</v>
      </c>
      <c r="B49" s="128" t="s">
        <v>212</v>
      </c>
      <c r="C49" s="126">
        <v>0</v>
      </c>
      <c r="D49" s="230"/>
    </row>
    <row r="50" spans="1:4" s="87" customFormat="1">
      <c r="A50" s="133">
        <v>43</v>
      </c>
      <c r="B50" s="127" t="s">
        <v>211</v>
      </c>
      <c r="C50" s="126">
        <v>0</v>
      </c>
      <c r="D50" s="230"/>
    </row>
    <row r="51" spans="1:4" s="87" customFormat="1" ht="25.5">
      <c r="A51" s="133">
        <v>44</v>
      </c>
      <c r="B51" s="127" t="s">
        <v>210</v>
      </c>
      <c r="C51" s="126">
        <v>0</v>
      </c>
      <c r="D51" s="230"/>
    </row>
    <row r="52" spans="1:4" s="87" customFormat="1" ht="13.5" thickBot="1">
      <c r="A52" s="138">
        <v>45</v>
      </c>
      <c r="B52" s="139" t="s">
        <v>209</v>
      </c>
      <c r="C52" s="140">
        <v>55961780.173595831</v>
      </c>
      <c r="D52" s="230"/>
    </row>
    <row r="55" spans="1:4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G27" sqref="G27"/>
    </sheetView>
  </sheetViews>
  <sheetFormatPr defaultColWidth="9.140625" defaultRowHeight="12.75"/>
  <cols>
    <col min="1" max="1" width="9.42578125" style="307" bestFit="1" customWidth="1"/>
    <col min="2" max="2" width="59" style="307" customWidth="1"/>
    <col min="3" max="3" width="16.7109375" style="307" bestFit="1" customWidth="1"/>
    <col min="4" max="4" width="13.28515625" style="307" bestFit="1" customWidth="1"/>
    <col min="5" max="16384" width="9.140625" style="307"/>
  </cols>
  <sheetData>
    <row r="1" spans="1:6" ht="15">
      <c r="A1" s="370" t="s">
        <v>30</v>
      </c>
      <c r="B1" s="371" t="str">
        <f>'Info '!C2</f>
        <v>JSC ProCredit Bank</v>
      </c>
    </row>
    <row r="2" spans="1:6" s="274" customFormat="1" ht="15.75" customHeight="1">
      <c r="A2" s="274" t="s">
        <v>31</v>
      </c>
      <c r="B2" s="468">
        <f>'1. key ratios '!B2</f>
        <v>43465</v>
      </c>
    </row>
    <row r="3" spans="1:6" s="274" customFormat="1" ht="15.75" customHeight="1"/>
    <row r="4" spans="1:6" ht="13.5" thickBot="1">
      <c r="A4" s="330" t="s">
        <v>412</v>
      </c>
      <c r="B4" s="379" t="s">
        <v>413</v>
      </c>
    </row>
    <row r="5" spans="1:6" s="380" customFormat="1" ht="12.75" customHeight="1">
      <c r="A5" s="455"/>
      <c r="B5" s="456" t="s">
        <v>416</v>
      </c>
      <c r="C5" s="372" t="s">
        <v>414</v>
      </c>
      <c r="D5" s="373" t="s">
        <v>415</v>
      </c>
    </row>
    <row r="6" spans="1:6" s="381" customFormat="1">
      <c r="A6" s="374">
        <v>1</v>
      </c>
      <c r="B6" s="447" t="s">
        <v>417</v>
      </c>
      <c r="C6" s="447"/>
      <c r="D6" s="375"/>
    </row>
    <row r="7" spans="1:6" s="381" customFormat="1">
      <c r="A7" s="376" t="s">
        <v>403</v>
      </c>
      <c r="B7" s="448" t="s">
        <v>418</v>
      </c>
      <c r="C7" s="439">
        <v>4.4999999999999998E-2</v>
      </c>
      <c r="D7" s="440">
        <f>C7*'5. RWA '!$C$13</f>
        <v>56938436.522798657</v>
      </c>
      <c r="E7" s="506"/>
      <c r="F7" s="506"/>
    </row>
    <row r="8" spans="1:6" s="381" customFormat="1">
      <c r="A8" s="376" t="s">
        <v>404</v>
      </c>
      <c r="B8" s="448" t="s">
        <v>419</v>
      </c>
      <c r="C8" s="441">
        <v>0.06</v>
      </c>
      <c r="D8" s="440">
        <f>C8*'5. RWA '!$C$13</f>
        <v>75917915.363731533</v>
      </c>
      <c r="E8" s="506"/>
      <c r="F8" s="506"/>
    </row>
    <row r="9" spans="1:6" s="381" customFormat="1">
      <c r="A9" s="376" t="s">
        <v>405</v>
      </c>
      <c r="B9" s="448" t="s">
        <v>420</v>
      </c>
      <c r="C9" s="441">
        <v>0.08</v>
      </c>
      <c r="D9" s="440">
        <f>C9*'5. RWA '!$C$13</f>
        <v>101223887.15164205</v>
      </c>
      <c r="E9" s="506"/>
      <c r="F9" s="506"/>
    </row>
    <row r="10" spans="1:6" s="381" customFormat="1">
      <c r="A10" s="374" t="s">
        <v>406</v>
      </c>
      <c r="B10" s="447" t="s">
        <v>421</v>
      </c>
      <c r="C10" s="442"/>
      <c r="D10" s="449"/>
      <c r="E10" s="506"/>
      <c r="F10" s="506"/>
    </row>
    <row r="11" spans="1:6" s="382" customFormat="1">
      <c r="A11" s="377" t="s">
        <v>407</v>
      </c>
      <c r="B11" s="438" t="s">
        <v>422</v>
      </c>
      <c r="C11" s="443">
        <v>2.5000000000000001E-2</v>
      </c>
      <c r="D11" s="440">
        <f>C11*'5. RWA '!$C$13</f>
        <v>31632464.734888144</v>
      </c>
      <c r="E11" s="506"/>
      <c r="F11" s="506"/>
    </row>
    <row r="12" spans="1:6" s="382" customFormat="1">
      <c r="A12" s="377" t="s">
        <v>408</v>
      </c>
      <c r="B12" s="438" t="s">
        <v>423</v>
      </c>
      <c r="C12" s="443">
        <v>0</v>
      </c>
      <c r="D12" s="440">
        <f>C12*'5. RWA '!$C$13</f>
        <v>0</v>
      </c>
      <c r="E12" s="506"/>
      <c r="F12" s="506"/>
    </row>
    <row r="13" spans="1:6" s="382" customFormat="1">
      <c r="A13" s="377" t="s">
        <v>409</v>
      </c>
      <c r="B13" s="438" t="s">
        <v>424</v>
      </c>
      <c r="C13" s="443"/>
      <c r="D13" s="440">
        <f>C13*'5. RWA '!$C$13</f>
        <v>0</v>
      </c>
      <c r="E13" s="506"/>
      <c r="F13" s="506"/>
    </row>
    <row r="14" spans="1:6" s="382" customFormat="1">
      <c r="A14" s="374" t="s">
        <v>410</v>
      </c>
      <c r="B14" s="447" t="s">
        <v>486</v>
      </c>
      <c r="C14" s="444"/>
      <c r="D14" s="450"/>
      <c r="E14" s="506"/>
      <c r="F14" s="506"/>
    </row>
    <row r="15" spans="1:6" s="382" customFormat="1">
      <c r="A15" s="377">
        <v>3.1</v>
      </c>
      <c r="B15" s="438" t="s">
        <v>429</v>
      </c>
      <c r="C15" s="443">
        <v>2.3384397246910365E-2</v>
      </c>
      <c r="D15" s="440">
        <f>C15*'5. RWA '!$C$13</f>
        <v>29588244.850380298</v>
      </c>
      <c r="E15" s="506"/>
      <c r="F15" s="506"/>
    </row>
    <row r="16" spans="1:6" s="382" customFormat="1">
      <c r="A16" s="377">
        <v>3.2</v>
      </c>
      <c r="B16" s="438" t="s">
        <v>430</v>
      </c>
      <c r="C16" s="443">
        <v>3.130354378604016E-2</v>
      </c>
      <c r="D16" s="440">
        <f>C16*'5. RWA '!$C$13</f>
        <v>39608329.795557685</v>
      </c>
      <c r="E16" s="506"/>
      <c r="F16" s="506"/>
    </row>
    <row r="17" spans="1:6" s="381" customFormat="1">
      <c r="A17" s="377">
        <v>3.3</v>
      </c>
      <c r="B17" s="438" t="s">
        <v>431</v>
      </c>
      <c r="C17" s="443">
        <v>5.3931067048463163E-2</v>
      </c>
      <c r="D17" s="440">
        <f>C17*'5. RWA '!$C$13</f>
        <v>68238903.061015964</v>
      </c>
      <c r="E17" s="506"/>
      <c r="F17" s="506"/>
    </row>
    <row r="18" spans="1:6" s="380" customFormat="1" ht="12.75" customHeight="1">
      <c r="A18" s="453"/>
      <c r="B18" s="454" t="s">
        <v>485</v>
      </c>
      <c r="C18" s="445" t="s">
        <v>414</v>
      </c>
      <c r="D18" s="451" t="s">
        <v>415</v>
      </c>
      <c r="E18" s="506"/>
      <c r="F18" s="506"/>
    </row>
    <row r="19" spans="1:6" s="381" customFormat="1">
      <c r="A19" s="378">
        <v>4</v>
      </c>
      <c r="B19" s="438" t="s">
        <v>425</v>
      </c>
      <c r="C19" s="443">
        <f>C7+C11+C12+C13+C15</f>
        <v>9.3384397246910375E-2</v>
      </c>
      <c r="D19" s="440">
        <f>C19*'5. RWA '!$C$13</f>
        <v>118159146.10806711</v>
      </c>
      <c r="E19" s="506"/>
      <c r="F19" s="506"/>
    </row>
    <row r="20" spans="1:6" s="381" customFormat="1">
      <c r="A20" s="378">
        <v>5</v>
      </c>
      <c r="B20" s="438" t="s">
        <v>141</v>
      </c>
      <c r="C20" s="443">
        <f>C8+C11+C12+C13+C16</f>
        <v>0.11630354378604016</v>
      </c>
      <c r="D20" s="440">
        <f>C20*'5. RWA '!$C$13</f>
        <v>147158709.89417738</v>
      </c>
      <c r="E20" s="506"/>
      <c r="F20" s="506"/>
    </row>
    <row r="21" spans="1:6" s="381" customFormat="1" ht="13.5" thickBot="1">
      <c r="A21" s="383" t="s">
        <v>411</v>
      </c>
      <c r="B21" s="384" t="s">
        <v>426</v>
      </c>
      <c r="C21" s="446">
        <f>C9+C11+C12+C13+C17</f>
        <v>0.15893106704846316</v>
      </c>
      <c r="D21" s="452">
        <f>C21*'5. RWA '!$C$13</f>
        <v>201095254.94754615</v>
      </c>
      <c r="E21" s="506"/>
      <c r="F21" s="506"/>
    </row>
    <row r="22" spans="1:6">
      <c r="F22" s="330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85" zoomScaleNormal="85"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H25" sqref="H25"/>
    </sheetView>
  </sheetViews>
  <sheetFormatPr defaultColWidth="9.140625" defaultRowHeight="14.25"/>
  <cols>
    <col min="1" max="1" width="10.7109375" style="4" customWidth="1"/>
    <col min="2" max="2" width="74" style="4" customWidth="1"/>
    <col min="3" max="3" width="53.140625" style="4" customWidth="1"/>
    <col min="4" max="4" width="21.28515625" style="4" bestFit="1" customWidth="1"/>
    <col min="5" max="5" width="9.42578125" style="5" customWidth="1"/>
    <col min="6" max="16384" width="9.140625" style="5"/>
  </cols>
  <sheetData>
    <row r="1" spans="1:6">
      <c r="A1" s="2" t="s">
        <v>30</v>
      </c>
      <c r="B1" s="3" t="str">
        <f>'Info '!C2</f>
        <v>JSC ProCredit Bank</v>
      </c>
      <c r="E1" s="4"/>
      <c r="F1" s="4"/>
    </row>
    <row r="2" spans="1:6" s="102" customFormat="1" ht="15.75" customHeight="1">
      <c r="A2" s="2" t="s">
        <v>31</v>
      </c>
      <c r="B2" s="467">
        <f>'1. key ratios '!B2</f>
        <v>43465</v>
      </c>
    </row>
    <row r="3" spans="1:6" s="102" customFormat="1" ht="15.75" customHeight="1">
      <c r="A3" s="141"/>
    </row>
    <row r="4" spans="1:6" s="102" customFormat="1" ht="15.75" customHeight="1" thickBot="1">
      <c r="A4" s="102" t="s">
        <v>86</v>
      </c>
      <c r="B4" s="265" t="s">
        <v>293</v>
      </c>
      <c r="D4" s="48" t="s">
        <v>73</v>
      </c>
    </row>
    <row r="5" spans="1:6" ht="25.5">
      <c r="A5" s="142" t="s">
        <v>6</v>
      </c>
      <c r="B5" s="296" t="s">
        <v>347</v>
      </c>
      <c r="C5" s="143" t="s">
        <v>94</v>
      </c>
      <c r="D5" s="144" t="s">
        <v>95</v>
      </c>
    </row>
    <row r="6" spans="1:6">
      <c r="A6" s="107">
        <v>1</v>
      </c>
      <c r="B6" s="145" t="s">
        <v>35</v>
      </c>
      <c r="C6" s="146">
        <v>51728822.530000001</v>
      </c>
      <c r="D6" s="147"/>
      <c r="E6" s="148"/>
    </row>
    <row r="7" spans="1:6">
      <c r="A7" s="107">
        <v>2</v>
      </c>
      <c r="B7" s="149" t="s">
        <v>36</v>
      </c>
      <c r="C7" s="150">
        <v>192161821.33000001</v>
      </c>
      <c r="D7" s="151"/>
      <c r="E7" s="148"/>
    </row>
    <row r="8" spans="1:6">
      <c r="A8" s="107">
        <v>3</v>
      </c>
      <c r="B8" s="149" t="s">
        <v>37</v>
      </c>
      <c r="C8" s="150">
        <v>121131515.22</v>
      </c>
      <c r="D8" s="151"/>
      <c r="E8" s="148"/>
    </row>
    <row r="9" spans="1:6">
      <c r="A9" s="107">
        <v>4</v>
      </c>
      <c r="B9" s="149" t="s">
        <v>38</v>
      </c>
      <c r="C9" s="150">
        <v>0</v>
      </c>
      <c r="D9" s="151"/>
      <c r="E9" s="148"/>
    </row>
    <row r="10" spans="1:6">
      <c r="A10" s="107">
        <v>5</v>
      </c>
      <c r="B10" s="149" t="s">
        <v>39</v>
      </c>
      <c r="C10" s="150">
        <v>29584521.789999999</v>
      </c>
      <c r="D10" s="151"/>
      <c r="E10" s="148"/>
    </row>
    <row r="11" spans="1:6">
      <c r="A11" s="107">
        <v>6.1</v>
      </c>
      <c r="B11" s="266" t="s">
        <v>40</v>
      </c>
      <c r="C11" s="152">
        <v>1043508431.7744001</v>
      </c>
      <c r="D11" s="153"/>
      <c r="E11" s="148"/>
    </row>
    <row r="12" spans="1:6">
      <c r="A12" s="107">
        <v>6.2</v>
      </c>
      <c r="B12" s="267" t="s">
        <v>41</v>
      </c>
      <c r="C12" s="152">
        <v>-33499760.002392001</v>
      </c>
      <c r="D12" s="153"/>
      <c r="E12" s="148"/>
    </row>
    <row r="13" spans="1:6">
      <c r="A13" s="107" t="s">
        <v>508</v>
      </c>
      <c r="B13" s="507" t="s">
        <v>509</v>
      </c>
      <c r="C13" s="152">
        <v>-13845280.173595835</v>
      </c>
      <c r="D13" s="156" t="s">
        <v>502</v>
      </c>
      <c r="E13" s="148"/>
    </row>
    <row r="14" spans="1:6">
      <c r="A14" s="107">
        <v>6</v>
      </c>
      <c r="B14" s="149" t="s">
        <v>42</v>
      </c>
      <c r="C14" s="154">
        <v>1010008671.7720081</v>
      </c>
      <c r="D14" s="153"/>
      <c r="E14" s="148"/>
    </row>
    <row r="15" spans="1:6">
      <c r="A15" s="107">
        <v>7</v>
      </c>
      <c r="B15" s="149" t="s">
        <v>43</v>
      </c>
      <c r="C15" s="150">
        <v>5793301.5800000001</v>
      </c>
      <c r="D15" s="151"/>
      <c r="E15" s="148"/>
    </row>
    <row r="16" spans="1:6">
      <c r="A16" s="107">
        <v>8</v>
      </c>
      <c r="B16" s="294" t="s">
        <v>205</v>
      </c>
      <c r="C16" s="150">
        <v>0</v>
      </c>
      <c r="D16" s="151"/>
      <c r="E16" s="148"/>
    </row>
    <row r="17" spans="1:5">
      <c r="A17" s="107">
        <v>9</v>
      </c>
      <c r="B17" s="149" t="s">
        <v>44</v>
      </c>
      <c r="C17" s="150">
        <v>6349228.8300000001</v>
      </c>
      <c r="D17" s="151"/>
      <c r="E17" s="148"/>
    </row>
    <row r="18" spans="1:5">
      <c r="A18" s="107">
        <v>9.1</v>
      </c>
      <c r="B18" s="155" t="s">
        <v>89</v>
      </c>
      <c r="C18" s="152">
        <v>6194572.1799999997</v>
      </c>
      <c r="D18" s="156" t="s">
        <v>503</v>
      </c>
      <c r="E18" s="148"/>
    </row>
    <row r="19" spans="1:5">
      <c r="A19" s="107">
        <v>9.1999999999999993</v>
      </c>
      <c r="B19" s="155" t="s">
        <v>90</v>
      </c>
      <c r="C19" s="152">
        <v>0</v>
      </c>
      <c r="D19" s="151"/>
      <c r="E19" s="148"/>
    </row>
    <row r="20" spans="1:5">
      <c r="A20" s="107">
        <v>9.3000000000000007</v>
      </c>
      <c r="B20" s="268" t="s">
        <v>275</v>
      </c>
      <c r="C20" s="152">
        <v>0</v>
      </c>
      <c r="D20" s="151"/>
      <c r="E20" s="148"/>
    </row>
    <row r="21" spans="1:5">
      <c r="A21" s="107">
        <v>10</v>
      </c>
      <c r="B21" s="149" t="s">
        <v>45</v>
      </c>
      <c r="C21" s="150">
        <v>62278978.430000015</v>
      </c>
      <c r="D21" s="151"/>
      <c r="E21" s="148"/>
    </row>
    <row r="22" spans="1:5">
      <c r="A22" s="107">
        <v>10.1</v>
      </c>
      <c r="B22" s="155" t="s">
        <v>91</v>
      </c>
      <c r="C22" s="150">
        <v>1287075.6999999993</v>
      </c>
      <c r="D22" s="156" t="s">
        <v>93</v>
      </c>
      <c r="E22" s="148"/>
    </row>
    <row r="23" spans="1:5">
      <c r="A23" s="107">
        <v>11</v>
      </c>
      <c r="B23" s="157" t="s">
        <v>46</v>
      </c>
      <c r="C23" s="158">
        <v>19226944.203699999</v>
      </c>
      <c r="D23" s="159"/>
      <c r="E23" s="148"/>
    </row>
    <row r="24" spans="1:5">
      <c r="A24" s="107">
        <v>12</v>
      </c>
      <c r="B24" s="160" t="s">
        <v>47</v>
      </c>
      <c r="C24" s="161">
        <v>1498263805.685708</v>
      </c>
      <c r="D24" s="162"/>
      <c r="E24" s="148"/>
    </row>
    <row r="25" spans="1:5">
      <c r="A25" s="107">
        <v>13</v>
      </c>
      <c r="B25" s="149" t="s">
        <v>49</v>
      </c>
      <c r="C25" s="164">
        <v>122963800</v>
      </c>
      <c r="D25" s="165"/>
      <c r="E25" s="148"/>
    </row>
    <row r="26" spans="1:5">
      <c r="A26" s="107">
        <v>14</v>
      </c>
      <c r="B26" s="149" t="s">
        <v>50</v>
      </c>
      <c r="C26" s="150">
        <v>224966949.01789999</v>
      </c>
      <c r="D26" s="151"/>
      <c r="E26" s="148"/>
    </row>
    <row r="27" spans="1:5">
      <c r="A27" s="107">
        <v>15</v>
      </c>
      <c r="B27" s="149" t="s">
        <v>51</v>
      </c>
      <c r="C27" s="150">
        <v>230066462.28480014</v>
      </c>
      <c r="D27" s="151"/>
      <c r="E27" s="148"/>
    </row>
    <row r="28" spans="1:5">
      <c r="A28" s="107">
        <v>16</v>
      </c>
      <c r="B28" s="149" t="s">
        <v>52</v>
      </c>
      <c r="C28" s="150">
        <v>235906890.20000002</v>
      </c>
      <c r="D28" s="151"/>
      <c r="E28" s="148"/>
    </row>
    <row r="29" spans="1:5">
      <c r="A29" s="107">
        <v>17</v>
      </c>
      <c r="B29" s="149" t="s">
        <v>53</v>
      </c>
      <c r="C29" s="150">
        <v>0</v>
      </c>
      <c r="D29" s="151"/>
      <c r="E29" s="148"/>
    </row>
    <row r="30" spans="1:5">
      <c r="A30" s="107">
        <v>18</v>
      </c>
      <c r="B30" s="149" t="s">
        <v>54</v>
      </c>
      <c r="C30" s="150">
        <v>394332158.3484152</v>
      </c>
      <c r="D30" s="151"/>
      <c r="E30" s="148"/>
    </row>
    <row r="31" spans="1:5">
      <c r="A31" s="107">
        <v>19</v>
      </c>
      <c r="B31" s="149" t="s">
        <v>55</v>
      </c>
      <c r="C31" s="150">
        <v>9063621.2200000007</v>
      </c>
      <c r="D31" s="151"/>
      <c r="E31" s="148"/>
    </row>
    <row r="32" spans="1:5">
      <c r="A32" s="107">
        <v>20</v>
      </c>
      <c r="B32" s="149" t="s">
        <v>56</v>
      </c>
      <c r="C32" s="150">
        <v>22066149.809999995</v>
      </c>
      <c r="D32" s="151"/>
      <c r="E32" s="148"/>
    </row>
    <row r="33" spans="1:5">
      <c r="A33" s="107">
        <v>20.100000000000001</v>
      </c>
      <c r="B33" s="166" t="s">
        <v>510</v>
      </c>
      <c r="C33" s="158">
        <v>781997.89060000004</v>
      </c>
      <c r="D33" s="159"/>
      <c r="E33" s="148"/>
    </row>
    <row r="34" spans="1:5">
      <c r="A34" s="107">
        <v>21</v>
      </c>
      <c r="B34" s="157" t="s">
        <v>57</v>
      </c>
      <c r="C34" s="158">
        <v>82265500</v>
      </c>
      <c r="D34" s="159"/>
      <c r="E34" s="148"/>
    </row>
    <row r="35" spans="1:5">
      <c r="A35" s="107">
        <v>21.1</v>
      </c>
      <c r="B35" s="166" t="s">
        <v>92</v>
      </c>
      <c r="C35" s="167">
        <v>42116500</v>
      </c>
      <c r="D35" s="156" t="s">
        <v>504</v>
      </c>
      <c r="E35" s="148"/>
    </row>
    <row r="36" spans="1:5">
      <c r="A36" s="107">
        <v>22</v>
      </c>
      <c r="B36" s="160" t="s">
        <v>58</v>
      </c>
      <c r="C36" s="161">
        <v>1321631530.8811154</v>
      </c>
      <c r="D36" s="162"/>
      <c r="E36" s="148"/>
    </row>
    <row r="37" spans="1:5">
      <c r="A37" s="107">
        <v>23</v>
      </c>
      <c r="B37" s="157" t="s">
        <v>60</v>
      </c>
      <c r="C37" s="150">
        <v>88914815</v>
      </c>
      <c r="D37" s="156" t="s">
        <v>505</v>
      </c>
      <c r="E37" s="148"/>
    </row>
    <row r="38" spans="1:5">
      <c r="A38" s="107">
        <v>24</v>
      </c>
      <c r="B38" s="157" t="s">
        <v>61</v>
      </c>
      <c r="C38" s="150">
        <v>0</v>
      </c>
      <c r="D38" s="151"/>
      <c r="E38" s="148"/>
    </row>
    <row r="39" spans="1:5">
      <c r="A39" s="107">
        <v>25</v>
      </c>
      <c r="B39" s="157" t="s">
        <v>62</v>
      </c>
      <c r="C39" s="150">
        <v>0</v>
      </c>
      <c r="D39" s="151"/>
      <c r="E39" s="148"/>
    </row>
    <row r="40" spans="1:5">
      <c r="A40" s="107">
        <v>26</v>
      </c>
      <c r="B40" s="157" t="s">
        <v>63</v>
      </c>
      <c r="C40" s="150">
        <v>36388151.469999999</v>
      </c>
      <c r="D40" s="156" t="s">
        <v>506</v>
      </c>
      <c r="E40" s="148"/>
    </row>
    <row r="41" spans="1:5">
      <c r="A41" s="107">
        <v>27</v>
      </c>
      <c r="B41" s="157" t="s">
        <v>64</v>
      </c>
      <c r="C41" s="150">
        <v>0</v>
      </c>
      <c r="D41" s="151"/>
      <c r="E41" s="148"/>
    </row>
    <row r="42" spans="1:5">
      <c r="A42" s="107">
        <v>28</v>
      </c>
      <c r="B42" s="157" t="s">
        <v>65</v>
      </c>
      <c r="C42" s="150">
        <v>51329308.388900012</v>
      </c>
      <c r="D42" s="156" t="s">
        <v>507</v>
      </c>
      <c r="E42" s="148"/>
    </row>
    <row r="43" spans="1:5">
      <c r="A43" s="107">
        <v>29</v>
      </c>
      <c r="B43" s="157" t="s">
        <v>66</v>
      </c>
      <c r="C43" s="150">
        <v>0</v>
      </c>
      <c r="D43" s="151"/>
      <c r="E43" s="148"/>
    </row>
    <row r="44" spans="1:5" ht="15.75" thickBot="1">
      <c r="A44" s="168">
        <v>30</v>
      </c>
      <c r="B44" s="169" t="s">
        <v>273</v>
      </c>
      <c r="C44" s="170">
        <f>SUM(C37:C43)</f>
        <v>176632274.85890001</v>
      </c>
      <c r="D44" s="171"/>
      <c r="E44" s="16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D45" sqref="D45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6" bestFit="1" customWidth="1"/>
    <col min="17" max="17" width="14.7109375" style="46" customWidth="1"/>
    <col min="18" max="18" width="13" style="46" bestFit="1" customWidth="1"/>
    <col min="19" max="19" width="34.85546875" style="46" customWidth="1"/>
    <col min="20" max="16384" width="9.140625" style="46"/>
  </cols>
  <sheetData>
    <row r="1" spans="1:19">
      <c r="A1" s="2" t="s">
        <v>30</v>
      </c>
      <c r="B1" s="4" t="str">
        <f>'Info '!C2</f>
        <v>JSC ProCredit Bank</v>
      </c>
    </row>
    <row r="2" spans="1:19">
      <c r="A2" s="2" t="s">
        <v>31</v>
      </c>
      <c r="B2" s="464">
        <f>'1. key ratios '!B2</f>
        <v>43465</v>
      </c>
    </row>
    <row r="4" spans="1:19" ht="26.25" thickBot="1">
      <c r="A4" s="4" t="s">
        <v>255</v>
      </c>
      <c r="B4" s="317" t="s">
        <v>382</v>
      </c>
    </row>
    <row r="5" spans="1:19" s="304" customFormat="1">
      <c r="A5" s="299"/>
      <c r="B5" s="300"/>
      <c r="C5" s="301" t="s">
        <v>0</v>
      </c>
      <c r="D5" s="301" t="s">
        <v>1</v>
      </c>
      <c r="E5" s="301" t="s">
        <v>2</v>
      </c>
      <c r="F5" s="301" t="s">
        <v>3</v>
      </c>
      <c r="G5" s="301" t="s">
        <v>4</v>
      </c>
      <c r="H5" s="301" t="s">
        <v>5</v>
      </c>
      <c r="I5" s="301" t="s">
        <v>8</v>
      </c>
      <c r="J5" s="301" t="s">
        <v>9</v>
      </c>
      <c r="K5" s="301" t="s">
        <v>10</v>
      </c>
      <c r="L5" s="301" t="s">
        <v>11</v>
      </c>
      <c r="M5" s="301" t="s">
        <v>12</v>
      </c>
      <c r="N5" s="301" t="s">
        <v>13</v>
      </c>
      <c r="O5" s="301" t="s">
        <v>365</v>
      </c>
      <c r="P5" s="301" t="s">
        <v>366</v>
      </c>
      <c r="Q5" s="301" t="s">
        <v>367</v>
      </c>
      <c r="R5" s="302" t="s">
        <v>368</v>
      </c>
      <c r="S5" s="303" t="s">
        <v>369</v>
      </c>
    </row>
    <row r="6" spans="1:19" s="304" customFormat="1" ht="99" customHeight="1">
      <c r="A6" s="305"/>
      <c r="B6" s="560" t="s">
        <v>370</v>
      </c>
      <c r="C6" s="556">
        <v>0</v>
      </c>
      <c r="D6" s="557"/>
      <c r="E6" s="556">
        <v>0.2</v>
      </c>
      <c r="F6" s="557"/>
      <c r="G6" s="556">
        <v>0.35</v>
      </c>
      <c r="H6" s="557"/>
      <c r="I6" s="556">
        <v>0.5</v>
      </c>
      <c r="J6" s="557"/>
      <c r="K6" s="556">
        <v>0.75</v>
      </c>
      <c r="L6" s="557"/>
      <c r="M6" s="556">
        <v>1</v>
      </c>
      <c r="N6" s="557"/>
      <c r="O6" s="556">
        <v>1.5</v>
      </c>
      <c r="P6" s="557"/>
      <c r="Q6" s="556">
        <v>2.5</v>
      </c>
      <c r="R6" s="557"/>
      <c r="S6" s="558" t="s">
        <v>254</v>
      </c>
    </row>
    <row r="7" spans="1:19" s="304" customFormat="1" ht="30.75" customHeight="1">
      <c r="A7" s="305"/>
      <c r="B7" s="561"/>
      <c r="C7" s="295" t="s">
        <v>257</v>
      </c>
      <c r="D7" s="295" t="s">
        <v>256</v>
      </c>
      <c r="E7" s="295" t="s">
        <v>257</v>
      </c>
      <c r="F7" s="295" t="s">
        <v>256</v>
      </c>
      <c r="G7" s="295" t="s">
        <v>257</v>
      </c>
      <c r="H7" s="295" t="s">
        <v>256</v>
      </c>
      <c r="I7" s="295" t="s">
        <v>257</v>
      </c>
      <c r="J7" s="295" t="s">
        <v>256</v>
      </c>
      <c r="K7" s="295" t="s">
        <v>257</v>
      </c>
      <c r="L7" s="295" t="s">
        <v>256</v>
      </c>
      <c r="M7" s="295" t="s">
        <v>257</v>
      </c>
      <c r="N7" s="295" t="s">
        <v>256</v>
      </c>
      <c r="O7" s="295" t="s">
        <v>257</v>
      </c>
      <c r="P7" s="295" t="s">
        <v>256</v>
      </c>
      <c r="Q7" s="295" t="s">
        <v>257</v>
      </c>
      <c r="R7" s="295" t="s">
        <v>256</v>
      </c>
      <c r="S7" s="559"/>
    </row>
    <row r="8" spans="1:19" s="174" customFormat="1">
      <c r="A8" s="172">
        <v>1</v>
      </c>
      <c r="B8" s="1" t="s">
        <v>97</v>
      </c>
      <c r="C8" s="173">
        <v>50443013.240000002</v>
      </c>
      <c r="D8" s="173"/>
      <c r="E8" s="173">
        <v>0</v>
      </c>
      <c r="F8" s="173"/>
      <c r="G8" s="173">
        <v>0</v>
      </c>
      <c r="H8" s="173"/>
      <c r="I8" s="173">
        <v>0</v>
      </c>
      <c r="J8" s="173"/>
      <c r="K8" s="173">
        <v>0</v>
      </c>
      <c r="L8" s="173"/>
      <c r="M8" s="173">
        <v>171494187.48909998</v>
      </c>
      <c r="N8" s="173"/>
      <c r="O8" s="173">
        <v>0</v>
      </c>
      <c r="P8" s="173"/>
      <c r="Q8" s="173">
        <v>0</v>
      </c>
      <c r="R8" s="173"/>
      <c r="S8" s="318">
        <v>171494187.48909998</v>
      </c>
    </row>
    <row r="9" spans="1:19" s="174" customFormat="1">
      <c r="A9" s="172">
        <v>2</v>
      </c>
      <c r="B9" s="1" t="s">
        <v>98</v>
      </c>
      <c r="C9" s="173">
        <v>0</v>
      </c>
      <c r="D9" s="173"/>
      <c r="E9" s="173">
        <v>0</v>
      </c>
      <c r="F9" s="173"/>
      <c r="G9" s="173">
        <v>0</v>
      </c>
      <c r="H9" s="173"/>
      <c r="I9" s="173">
        <v>0</v>
      </c>
      <c r="J9" s="173"/>
      <c r="K9" s="173">
        <v>0</v>
      </c>
      <c r="L9" s="173"/>
      <c r="M9" s="173">
        <v>0</v>
      </c>
      <c r="N9" s="173"/>
      <c r="O9" s="173">
        <v>0</v>
      </c>
      <c r="P9" s="173"/>
      <c r="Q9" s="173">
        <v>0</v>
      </c>
      <c r="R9" s="173"/>
      <c r="S9" s="318">
        <v>0</v>
      </c>
    </row>
    <row r="10" spans="1:19" s="174" customFormat="1">
      <c r="A10" s="172">
        <v>3</v>
      </c>
      <c r="B10" s="1" t="s">
        <v>276</v>
      </c>
      <c r="C10" s="173">
        <v>0</v>
      </c>
      <c r="D10" s="173"/>
      <c r="E10" s="173">
        <v>0</v>
      </c>
      <c r="F10" s="173"/>
      <c r="G10" s="173">
        <v>0</v>
      </c>
      <c r="H10" s="173"/>
      <c r="I10" s="173">
        <v>0</v>
      </c>
      <c r="J10" s="173"/>
      <c r="K10" s="173">
        <v>0</v>
      </c>
      <c r="L10" s="173"/>
      <c r="M10" s="173">
        <v>0</v>
      </c>
      <c r="N10" s="173"/>
      <c r="O10" s="173">
        <v>0</v>
      </c>
      <c r="P10" s="173"/>
      <c r="Q10" s="173">
        <v>0</v>
      </c>
      <c r="R10" s="173"/>
      <c r="S10" s="318">
        <v>0</v>
      </c>
    </row>
    <row r="11" spans="1:19" s="174" customFormat="1">
      <c r="A11" s="172">
        <v>4</v>
      </c>
      <c r="B11" s="1" t="s">
        <v>99</v>
      </c>
      <c r="C11" s="173">
        <v>0</v>
      </c>
      <c r="D11" s="173"/>
      <c r="E11" s="173">
        <v>0</v>
      </c>
      <c r="F11" s="173"/>
      <c r="G11" s="173">
        <v>0</v>
      </c>
      <c r="H11" s="173"/>
      <c r="I11" s="173">
        <v>0</v>
      </c>
      <c r="J11" s="173"/>
      <c r="K11" s="173">
        <v>0</v>
      </c>
      <c r="L11" s="173"/>
      <c r="M11" s="173">
        <v>0</v>
      </c>
      <c r="N11" s="173"/>
      <c r="O11" s="173">
        <v>0</v>
      </c>
      <c r="P11" s="173"/>
      <c r="Q11" s="173">
        <v>0</v>
      </c>
      <c r="R11" s="173"/>
      <c r="S11" s="318">
        <v>0</v>
      </c>
    </row>
    <row r="12" spans="1:19" s="174" customFormat="1">
      <c r="A12" s="172">
        <v>5</v>
      </c>
      <c r="B12" s="1" t="s">
        <v>100</v>
      </c>
      <c r="C12" s="173">
        <v>0</v>
      </c>
      <c r="D12" s="173"/>
      <c r="E12" s="173">
        <v>0</v>
      </c>
      <c r="F12" s="173"/>
      <c r="G12" s="173">
        <v>0</v>
      </c>
      <c r="H12" s="173"/>
      <c r="I12" s="173">
        <v>0</v>
      </c>
      <c r="J12" s="173"/>
      <c r="K12" s="173">
        <v>0</v>
      </c>
      <c r="L12" s="173"/>
      <c r="M12" s="173">
        <v>0</v>
      </c>
      <c r="N12" s="173"/>
      <c r="O12" s="173">
        <v>0</v>
      </c>
      <c r="P12" s="173"/>
      <c r="Q12" s="173">
        <v>0</v>
      </c>
      <c r="R12" s="173"/>
      <c r="S12" s="318">
        <v>0</v>
      </c>
    </row>
    <row r="13" spans="1:19" s="174" customFormat="1">
      <c r="A13" s="172">
        <v>6</v>
      </c>
      <c r="B13" s="1" t="s">
        <v>101</v>
      </c>
      <c r="C13" s="173">
        <v>0</v>
      </c>
      <c r="D13" s="173"/>
      <c r="E13" s="173">
        <v>102382345.84750001</v>
      </c>
      <c r="F13" s="173"/>
      <c r="G13" s="173">
        <v>0</v>
      </c>
      <c r="H13" s="173"/>
      <c r="I13" s="173">
        <v>19399648.279600002</v>
      </c>
      <c r="J13" s="173"/>
      <c r="K13" s="173">
        <v>0</v>
      </c>
      <c r="L13" s="173"/>
      <c r="M13" s="173">
        <v>0</v>
      </c>
      <c r="N13" s="173"/>
      <c r="O13" s="173">
        <v>0</v>
      </c>
      <c r="P13" s="173"/>
      <c r="Q13" s="173">
        <v>0</v>
      </c>
      <c r="R13" s="173"/>
      <c r="S13" s="318">
        <v>30176293.309300005</v>
      </c>
    </row>
    <row r="14" spans="1:19" s="174" customFormat="1">
      <c r="A14" s="172">
        <v>7</v>
      </c>
      <c r="B14" s="1" t="s">
        <v>102</v>
      </c>
      <c r="C14" s="173">
        <v>0</v>
      </c>
      <c r="D14" s="173"/>
      <c r="E14" s="173">
        <v>0</v>
      </c>
      <c r="F14" s="173"/>
      <c r="G14" s="173">
        <v>0</v>
      </c>
      <c r="H14" s="173"/>
      <c r="I14" s="173">
        <v>0</v>
      </c>
      <c r="J14" s="173"/>
      <c r="K14" s="173">
        <v>0</v>
      </c>
      <c r="L14" s="173"/>
      <c r="M14" s="173">
        <v>543658108.90240002</v>
      </c>
      <c r="N14" s="173">
        <v>47142289.810657606</v>
      </c>
      <c r="O14" s="173">
        <v>0</v>
      </c>
      <c r="P14" s="173"/>
      <c r="Q14" s="173">
        <v>0</v>
      </c>
      <c r="R14" s="173"/>
      <c r="S14" s="318">
        <v>590800398.71305764</v>
      </c>
    </row>
    <row r="15" spans="1:19" s="174" customFormat="1">
      <c r="A15" s="172">
        <v>8</v>
      </c>
      <c r="B15" s="1" t="s">
        <v>103</v>
      </c>
      <c r="C15" s="173">
        <v>0</v>
      </c>
      <c r="D15" s="173"/>
      <c r="E15" s="173">
        <v>0</v>
      </c>
      <c r="F15" s="173"/>
      <c r="G15" s="173">
        <v>0</v>
      </c>
      <c r="H15" s="173"/>
      <c r="I15" s="173">
        <v>0</v>
      </c>
      <c r="J15" s="173"/>
      <c r="K15" s="173">
        <v>462204744.80859995</v>
      </c>
      <c r="L15" s="173"/>
      <c r="M15" s="173">
        <v>0</v>
      </c>
      <c r="N15" s="173"/>
      <c r="O15" s="173">
        <v>0</v>
      </c>
      <c r="P15" s="173"/>
      <c r="Q15" s="173">
        <v>0</v>
      </c>
      <c r="R15" s="173"/>
      <c r="S15" s="318">
        <v>346653558.60644996</v>
      </c>
    </row>
    <row r="16" spans="1:19" s="174" customFormat="1">
      <c r="A16" s="172">
        <v>9</v>
      </c>
      <c r="B16" s="1" t="s">
        <v>104</v>
      </c>
      <c r="C16" s="173">
        <v>0</v>
      </c>
      <c r="D16" s="173"/>
      <c r="E16" s="173">
        <v>0</v>
      </c>
      <c r="F16" s="173"/>
      <c r="G16" s="173">
        <v>0</v>
      </c>
      <c r="H16" s="173"/>
      <c r="I16" s="173">
        <v>0</v>
      </c>
      <c r="J16" s="173"/>
      <c r="K16" s="173">
        <v>0</v>
      </c>
      <c r="L16" s="173"/>
      <c r="M16" s="173">
        <v>0</v>
      </c>
      <c r="N16" s="173"/>
      <c r="O16" s="173">
        <v>0</v>
      </c>
      <c r="P16" s="173"/>
      <c r="Q16" s="173">
        <v>0</v>
      </c>
      <c r="R16" s="173"/>
      <c r="S16" s="318">
        <v>0</v>
      </c>
    </row>
    <row r="17" spans="1:19" s="174" customFormat="1">
      <c r="A17" s="172">
        <v>10</v>
      </c>
      <c r="B17" s="1" t="s">
        <v>105</v>
      </c>
      <c r="C17" s="173">
        <v>0</v>
      </c>
      <c r="D17" s="173"/>
      <c r="E17" s="173">
        <v>0</v>
      </c>
      <c r="F17" s="173"/>
      <c r="G17" s="173">
        <v>0</v>
      </c>
      <c r="H17" s="173"/>
      <c r="I17" s="173">
        <v>0</v>
      </c>
      <c r="J17" s="173"/>
      <c r="K17" s="173">
        <v>0</v>
      </c>
      <c r="L17" s="173"/>
      <c r="M17" s="173">
        <v>6162556.4099000003</v>
      </c>
      <c r="N17" s="173"/>
      <c r="O17" s="173">
        <v>0</v>
      </c>
      <c r="P17" s="173"/>
      <c r="Q17" s="173">
        <v>0</v>
      </c>
      <c r="R17" s="173"/>
      <c r="S17" s="318">
        <v>6162556.4099000003</v>
      </c>
    </row>
    <row r="18" spans="1:19" s="174" customFormat="1">
      <c r="A18" s="172">
        <v>11</v>
      </c>
      <c r="B18" s="1" t="s">
        <v>106</v>
      </c>
      <c r="C18" s="173">
        <v>0</v>
      </c>
      <c r="D18" s="173"/>
      <c r="E18" s="173">
        <v>0</v>
      </c>
      <c r="F18" s="173"/>
      <c r="G18" s="173">
        <v>0</v>
      </c>
      <c r="H18" s="173"/>
      <c r="I18" s="173">
        <v>0</v>
      </c>
      <c r="J18" s="173"/>
      <c r="K18" s="173">
        <v>0</v>
      </c>
      <c r="L18" s="173"/>
      <c r="M18" s="173">
        <v>0</v>
      </c>
      <c r="N18" s="173"/>
      <c r="O18" s="173">
        <v>23412739.348299999</v>
      </c>
      <c r="P18" s="173"/>
      <c r="Q18" s="173">
        <v>5401284.7800000003</v>
      </c>
      <c r="R18" s="173"/>
      <c r="S18" s="318">
        <v>48622320.972450003</v>
      </c>
    </row>
    <row r="19" spans="1:19" s="174" customFormat="1">
      <c r="A19" s="172">
        <v>12</v>
      </c>
      <c r="B19" s="1" t="s">
        <v>107</v>
      </c>
      <c r="C19" s="173">
        <v>0</v>
      </c>
      <c r="D19" s="173"/>
      <c r="E19" s="173">
        <v>0</v>
      </c>
      <c r="F19" s="173"/>
      <c r="G19" s="173">
        <v>0</v>
      </c>
      <c r="H19" s="173"/>
      <c r="I19" s="173">
        <v>0</v>
      </c>
      <c r="J19" s="173"/>
      <c r="K19" s="173">
        <v>0</v>
      </c>
      <c r="L19" s="173"/>
      <c r="M19" s="173">
        <v>0</v>
      </c>
      <c r="N19" s="173"/>
      <c r="O19" s="173">
        <v>0</v>
      </c>
      <c r="P19" s="173"/>
      <c r="Q19" s="173">
        <v>0</v>
      </c>
      <c r="R19" s="173"/>
      <c r="S19" s="318">
        <v>0</v>
      </c>
    </row>
    <row r="20" spans="1:19" s="174" customFormat="1">
      <c r="A20" s="172">
        <v>13</v>
      </c>
      <c r="B20" s="1" t="s">
        <v>253</v>
      </c>
      <c r="C20" s="173">
        <v>0</v>
      </c>
      <c r="D20" s="173"/>
      <c r="E20" s="173">
        <v>0</v>
      </c>
      <c r="F20" s="173"/>
      <c r="G20" s="173">
        <v>0</v>
      </c>
      <c r="H20" s="173"/>
      <c r="I20" s="173">
        <v>0</v>
      </c>
      <c r="J20" s="173"/>
      <c r="K20" s="173">
        <v>0</v>
      </c>
      <c r="L20" s="173"/>
      <c r="M20" s="173">
        <v>0</v>
      </c>
      <c r="N20" s="173"/>
      <c r="O20" s="173">
        <v>0</v>
      </c>
      <c r="P20" s="173"/>
      <c r="Q20" s="173">
        <v>0</v>
      </c>
      <c r="R20" s="173"/>
      <c r="S20" s="318">
        <v>0</v>
      </c>
    </row>
    <row r="21" spans="1:19" s="174" customFormat="1">
      <c r="A21" s="172">
        <v>14</v>
      </c>
      <c r="B21" s="1" t="s">
        <v>109</v>
      </c>
      <c r="C21" s="173">
        <v>51728822.530000001</v>
      </c>
      <c r="D21" s="173"/>
      <c r="E21" s="173">
        <v>0</v>
      </c>
      <c r="F21" s="173"/>
      <c r="G21" s="173">
        <v>0</v>
      </c>
      <c r="H21" s="173"/>
      <c r="I21" s="173">
        <v>0</v>
      </c>
      <c r="J21" s="173"/>
      <c r="K21" s="173">
        <v>0</v>
      </c>
      <c r="L21" s="173"/>
      <c r="M21" s="173">
        <v>74386270.100900009</v>
      </c>
      <c r="N21" s="173"/>
      <c r="O21" s="173">
        <v>0</v>
      </c>
      <c r="P21" s="173"/>
      <c r="Q21" s="173">
        <v>0</v>
      </c>
      <c r="R21" s="173"/>
      <c r="S21" s="318">
        <v>74386270.100900009</v>
      </c>
    </row>
    <row r="22" spans="1:19" ht="13.5" thickBot="1">
      <c r="A22" s="175"/>
      <c r="B22" s="176" t="s">
        <v>110</v>
      </c>
      <c r="C22" s="177">
        <v>102171835.77000001</v>
      </c>
      <c r="D22" s="177">
        <v>0</v>
      </c>
      <c r="E22" s="177">
        <v>102382345.84750001</v>
      </c>
      <c r="F22" s="177">
        <v>0</v>
      </c>
      <c r="G22" s="177">
        <v>0</v>
      </c>
      <c r="H22" s="177">
        <v>0</v>
      </c>
      <c r="I22" s="177">
        <v>19399648.279600002</v>
      </c>
      <c r="J22" s="177">
        <v>0</v>
      </c>
      <c r="K22" s="177">
        <v>462204744.80859995</v>
      </c>
      <c r="L22" s="177">
        <v>0</v>
      </c>
      <c r="M22" s="177">
        <v>795701122.9023</v>
      </c>
      <c r="N22" s="177">
        <v>47142289.810657606</v>
      </c>
      <c r="O22" s="177">
        <v>23412739.348299999</v>
      </c>
      <c r="P22" s="177">
        <v>0</v>
      </c>
      <c r="Q22" s="177">
        <v>5401284.7800000003</v>
      </c>
      <c r="R22" s="177">
        <v>0</v>
      </c>
      <c r="S22" s="319">
        <v>1268295585.6011574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zoomScale="85" zoomScaleNormal="85" workbookViewId="0">
      <pane xSplit="2" ySplit="6" topLeftCell="C7" activePane="bottomRight" state="frozen"/>
      <selection activeCell="B3" sqref="B3"/>
      <selection pane="topRight" activeCell="B3" sqref="B3"/>
      <selection pane="bottomLeft" activeCell="B3" sqref="B3"/>
      <selection pane="bottomRight" activeCell="E34" sqref="E34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6"/>
  </cols>
  <sheetData>
    <row r="1" spans="1:22">
      <c r="A1" s="2" t="s">
        <v>30</v>
      </c>
      <c r="B1" s="4" t="str">
        <f>'Info '!C2</f>
        <v>JSC ProCredit Bank</v>
      </c>
    </row>
    <row r="2" spans="1:22">
      <c r="A2" s="2" t="s">
        <v>31</v>
      </c>
      <c r="B2" s="464">
        <f>'1. key ratios '!B2</f>
        <v>43465</v>
      </c>
    </row>
    <row r="4" spans="1:22" ht="13.5" thickBot="1">
      <c r="A4" s="4" t="s">
        <v>373</v>
      </c>
      <c r="B4" s="178" t="s">
        <v>96</v>
      </c>
      <c r="V4" s="48" t="s">
        <v>73</v>
      </c>
    </row>
    <row r="5" spans="1:22" ht="12.75" customHeight="1">
      <c r="A5" s="179"/>
      <c r="B5" s="180"/>
      <c r="C5" s="562" t="s">
        <v>284</v>
      </c>
      <c r="D5" s="563"/>
      <c r="E5" s="563"/>
      <c r="F5" s="563"/>
      <c r="G5" s="563"/>
      <c r="H5" s="563"/>
      <c r="I5" s="563"/>
      <c r="J5" s="563"/>
      <c r="K5" s="563"/>
      <c r="L5" s="564"/>
      <c r="M5" s="565" t="s">
        <v>285</v>
      </c>
      <c r="N5" s="566"/>
      <c r="O5" s="566"/>
      <c r="P5" s="566"/>
      <c r="Q5" s="566"/>
      <c r="R5" s="566"/>
      <c r="S5" s="567"/>
      <c r="T5" s="570" t="s">
        <v>371</v>
      </c>
      <c r="U5" s="570" t="s">
        <v>372</v>
      </c>
      <c r="V5" s="568" t="s">
        <v>122</v>
      </c>
    </row>
    <row r="6" spans="1:22" s="112" customFormat="1" ht="102">
      <c r="A6" s="109"/>
      <c r="B6" s="181"/>
      <c r="C6" s="182" t="s">
        <v>111</v>
      </c>
      <c r="D6" s="271" t="s">
        <v>112</v>
      </c>
      <c r="E6" s="208" t="s">
        <v>287</v>
      </c>
      <c r="F6" s="208" t="s">
        <v>288</v>
      </c>
      <c r="G6" s="271" t="s">
        <v>291</v>
      </c>
      <c r="H6" s="271" t="s">
        <v>286</v>
      </c>
      <c r="I6" s="271" t="s">
        <v>113</v>
      </c>
      <c r="J6" s="271" t="s">
        <v>114</v>
      </c>
      <c r="K6" s="183" t="s">
        <v>115</v>
      </c>
      <c r="L6" s="184" t="s">
        <v>116</v>
      </c>
      <c r="M6" s="182" t="s">
        <v>289</v>
      </c>
      <c r="N6" s="183" t="s">
        <v>117</v>
      </c>
      <c r="O6" s="183" t="s">
        <v>118</v>
      </c>
      <c r="P6" s="183" t="s">
        <v>119</v>
      </c>
      <c r="Q6" s="183" t="s">
        <v>120</v>
      </c>
      <c r="R6" s="183" t="s">
        <v>121</v>
      </c>
      <c r="S6" s="297" t="s">
        <v>290</v>
      </c>
      <c r="T6" s="571"/>
      <c r="U6" s="571"/>
      <c r="V6" s="569"/>
    </row>
    <row r="7" spans="1:22" s="174" customFormat="1">
      <c r="A7" s="185">
        <v>1</v>
      </c>
      <c r="B7" s="1" t="s">
        <v>97</v>
      </c>
      <c r="C7" s="186">
        <v>0</v>
      </c>
      <c r="D7" s="173">
        <v>0</v>
      </c>
      <c r="E7" s="173"/>
      <c r="F7" s="173"/>
      <c r="G7" s="173"/>
      <c r="H7" s="173"/>
      <c r="I7" s="173"/>
      <c r="J7" s="173"/>
      <c r="K7" s="173"/>
      <c r="L7" s="187"/>
      <c r="M7" s="186">
        <v>0</v>
      </c>
      <c r="N7" s="173">
        <v>0</v>
      </c>
      <c r="O7" s="173">
        <v>116507680.49250001</v>
      </c>
      <c r="P7" s="173">
        <v>0</v>
      </c>
      <c r="Q7" s="173">
        <v>0</v>
      </c>
      <c r="R7" s="173">
        <v>0</v>
      </c>
      <c r="S7" s="187">
        <v>0</v>
      </c>
      <c r="T7" s="306">
        <v>116507680.49250001</v>
      </c>
      <c r="U7" s="306"/>
      <c r="V7" s="188">
        <f>SUM(C7:S7)</f>
        <v>116507680.49250001</v>
      </c>
    </row>
    <row r="8" spans="1:22" s="174" customFormat="1">
      <c r="A8" s="185">
        <v>2</v>
      </c>
      <c r="B8" s="1" t="s">
        <v>98</v>
      </c>
      <c r="C8" s="186">
        <v>0</v>
      </c>
      <c r="D8" s="173">
        <v>0</v>
      </c>
      <c r="E8" s="173"/>
      <c r="F8" s="173"/>
      <c r="G8" s="173"/>
      <c r="H8" s="173"/>
      <c r="I8" s="173"/>
      <c r="J8" s="173"/>
      <c r="K8" s="173"/>
      <c r="L8" s="187"/>
      <c r="M8" s="186">
        <v>0</v>
      </c>
      <c r="N8" s="173">
        <v>0</v>
      </c>
      <c r="O8" s="173">
        <v>0</v>
      </c>
      <c r="P8" s="173">
        <v>0</v>
      </c>
      <c r="Q8" s="173">
        <v>0</v>
      </c>
      <c r="R8" s="173">
        <v>0</v>
      </c>
      <c r="S8" s="187">
        <v>0</v>
      </c>
      <c r="T8" s="306">
        <v>0</v>
      </c>
      <c r="U8" s="306"/>
      <c r="V8" s="188">
        <f t="shared" ref="V8:V20" si="0">SUM(C8:S8)</f>
        <v>0</v>
      </c>
    </row>
    <row r="9" spans="1:22" s="174" customFormat="1">
      <c r="A9" s="185">
        <v>3</v>
      </c>
      <c r="B9" s="1" t="s">
        <v>277</v>
      </c>
      <c r="C9" s="186">
        <v>0</v>
      </c>
      <c r="D9" s="173">
        <v>0</v>
      </c>
      <c r="E9" s="173"/>
      <c r="F9" s="173"/>
      <c r="G9" s="173"/>
      <c r="H9" s="173"/>
      <c r="I9" s="173"/>
      <c r="J9" s="173"/>
      <c r="K9" s="173"/>
      <c r="L9" s="187"/>
      <c r="M9" s="186">
        <v>0</v>
      </c>
      <c r="N9" s="173">
        <v>0</v>
      </c>
      <c r="O9" s="173">
        <v>0</v>
      </c>
      <c r="P9" s="173">
        <v>0</v>
      </c>
      <c r="Q9" s="173">
        <v>0</v>
      </c>
      <c r="R9" s="173">
        <v>0</v>
      </c>
      <c r="S9" s="187">
        <v>0</v>
      </c>
      <c r="T9" s="306">
        <v>0</v>
      </c>
      <c r="U9" s="306"/>
      <c r="V9" s="188">
        <f t="shared" si="0"/>
        <v>0</v>
      </c>
    </row>
    <row r="10" spans="1:22" s="174" customFormat="1">
      <c r="A10" s="185">
        <v>4</v>
      </c>
      <c r="B10" s="1" t="s">
        <v>99</v>
      </c>
      <c r="C10" s="186">
        <v>0</v>
      </c>
      <c r="D10" s="173">
        <v>0</v>
      </c>
      <c r="E10" s="173"/>
      <c r="F10" s="173"/>
      <c r="G10" s="173"/>
      <c r="H10" s="173"/>
      <c r="I10" s="173"/>
      <c r="J10" s="173"/>
      <c r="K10" s="173"/>
      <c r="L10" s="187"/>
      <c r="M10" s="186">
        <v>0</v>
      </c>
      <c r="N10" s="173">
        <v>0</v>
      </c>
      <c r="O10" s="173">
        <v>0</v>
      </c>
      <c r="P10" s="173">
        <v>0</v>
      </c>
      <c r="Q10" s="173">
        <v>0</v>
      </c>
      <c r="R10" s="173">
        <v>0</v>
      </c>
      <c r="S10" s="187">
        <v>0</v>
      </c>
      <c r="T10" s="306">
        <v>0</v>
      </c>
      <c r="U10" s="306"/>
      <c r="V10" s="188">
        <f t="shared" si="0"/>
        <v>0</v>
      </c>
    </row>
    <row r="11" spans="1:22" s="174" customFormat="1">
      <c r="A11" s="185">
        <v>5</v>
      </c>
      <c r="B11" s="1" t="s">
        <v>100</v>
      </c>
      <c r="C11" s="186">
        <v>0</v>
      </c>
      <c r="D11" s="173">
        <v>0</v>
      </c>
      <c r="E11" s="173"/>
      <c r="F11" s="173"/>
      <c r="G11" s="173"/>
      <c r="H11" s="173"/>
      <c r="I11" s="173"/>
      <c r="J11" s="173"/>
      <c r="K11" s="173"/>
      <c r="L11" s="187"/>
      <c r="M11" s="186">
        <v>0</v>
      </c>
      <c r="N11" s="173">
        <v>0</v>
      </c>
      <c r="O11" s="173">
        <v>0</v>
      </c>
      <c r="P11" s="173">
        <v>0</v>
      </c>
      <c r="Q11" s="173">
        <v>0</v>
      </c>
      <c r="R11" s="173">
        <v>0</v>
      </c>
      <c r="S11" s="187">
        <v>0</v>
      </c>
      <c r="T11" s="306">
        <v>0</v>
      </c>
      <c r="U11" s="306"/>
      <c r="V11" s="188">
        <f t="shared" si="0"/>
        <v>0</v>
      </c>
    </row>
    <row r="12" spans="1:22" s="174" customFormat="1">
      <c r="A12" s="185">
        <v>6</v>
      </c>
      <c r="B12" s="1" t="s">
        <v>101</v>
      </c>
      <c r="C12" s="186">
        <v>0</v>
      </c>
      <c r="D12" s="173">
        <v>0</v>
      </c>
      <c r="E12" s="173"/>
      <c r="F12" s="173"/>
      <c r="G12" s="173"/>
      <c r="H12" s="173"/>
      <c r="I12" s="173"/>
      <c r="J12" s="173"/>
      <c r="K12" s="173"/>
      <c r="L12" s="187"/>
      <c r="M12" s="186">
        <v>0</v>
      </c>
      <c r="N12" s="173">
        <v>0</v>
      </c>
      <c r="O12" s="173">
        <v>0</v>
      </c>
      <c r="P12" s="173">
        <v>0</v>
      </c>
      <c r="Q12" s="173">
        <v>0</v>
      </c>
      <c r="R12" s="173">
        <v>0</v>
      </c>
      <c r="S12" s="187">
        <v>0</v>
      </c>
      <c r="T12" s="306">
        <v>0</v>
      </c>
      <c r="U12" s="306"/>
      <c r="V12" s="188">
        <f t="shared" si="0"/>
        <v>0</v>
      </c>
    </row>
    <row r="13" spans="1:22" s="174" customFormat="1">
      <c r="A13" s="185">
        <v>7</v>
      </c>
      <c r="B13" s="1" t="s">
        <v>102</v>
      </c>
      <c r="C13" s="186">
        <v>0</v>
      </c>
      <c r="D13" s="173">
        <v>6189916.366308881</v>
      </c>
      <c r="E13" s="173"/>
      <c r="F13" s="173"/>
      <c r="G13" s="173"/>
      <c r="H13" s="173"/>
      <c r="I13" s="173"/>
      <c r="J13" s="173"/>
      <c r="K13" s="173"/>
      <c r="L13" s="187"/>
      <c r="M13" s="186">
        <v>0</v>
      </c>
      <c r="N13" s="173">
        <v>0</v>
      </c>
      <c r="O13" s="173">
        <v>28021036.995499998</v>
      </c>
      <c r="P13" s="173">
        <v>0</v>
      </c>
      <c r="Q13" s="173">
        <v>0</v>
      </c>
      <c r="R13" s="173">
        <v>0</v>
      </c>
      <c r="S13" s="187">
        <v>0</v>
      </c>
      <c r="T13" s="306">
        <v>28849353.155699998</v>
      </c>
      <c r="U13" s="306">
        <v>5361600.2061088812</v>
      </c>
      <c r="V13" s="188">
        <f t="shared" si="0"/>
        <v>34210953.361808881</v>
      </c>
    </row>
    <row r="14" spans="1:22" s="174" customFormat="1">
      <c r="A14" s="185">
        <v>8</v>
      </c>
      <c r="B14" s="1" t="s">
        <v>103</v>
      </c>
      <c r="C14" s="186">
        <v>0</v>
      </c>
      <c r="D14" s="173">
        <v>712326.63789999997</v>
      </c>
      <c r="E14" s="173"/>
      <c r="F14" s="173"/>
      <c r="G14" s="173"/>
      <c r="H14" s="173"/>
      <c r="I14" s="173"/>
      <c r="J14" s="173"/>
      <c r="K14" s="173"/>
      <c r="L14" s="187"/>
      <c r="M14" s="186">
        <v>0</v>
      </c>
      <c r="N14" s="173">
        <v>0</v>
      </c>
      <c r="O14" s="173">
        <v>9336369.4856000002</v>
      </c>
      <c r="P14" s="173">
        <v>0</v>
      </c>
      <c r="Q14" s="173">
        <v>0</v>
      </c>
      <c r="R14" s="173">
        <v>0</v>
      </c>
      <c r="S14" s="187">
        <v>0</v>
      </c>
      <c r="T14" s="306">
        <v>10048696.123500001</v>
      </c>
      <c r="U14" s="306"/>
      <c r="V14" s="188">
        <f t="shared" si="0"/>
        <v>10048696.123500001</v>
      </c>
    </row>
    <row r="15" spans="1:22" s="174" customFormat="1">
      <c r="A15" s="185">
        <v>9</v>
      </c>
      <c r="B15" s="1" t="s">
        <v>104</v>
      </c>
      <c r="C15" s="186">
        <v>0</v>
      </c>
      <c r="D15" s="173">
        <v>0</v>
      </c>
      <c r="E15" s="173"/>
      <c r="F15" s="173"/>
      <c r="G15" s="173"/>
      <c r="H15" s="173"/>
      <c r="I15" s="173"/>
      <c r="J15" s="173"/>
      <c r="K15" s="173"/>
      <c r="L15" s="187"/>
      <c r="M15" s="186">
        <v>0</v>
      </c>
      <c r="N15" s="173">
        <v>0</v>
      </c>
      <c r="O15" s="173">
        <v>0</v>
      </c>
      <c r="P15" s="173">
        <v>0</v>
      </c>
      <c r="Q15" s="173">
        <v>0</v>
      </c>
      <c r="R15" s="173">
        <v>0</v>
      </c>
      <c r="S15" s="187">
        <v>0</v>
      </c>
      <c r="T15" s="306">
        <v>0</v>
      </c>
      <c r="U15" s="306"/>
      <c r="V15" s="188">
        <f t="shared" si="0"/>
        <v>0</v>
      </c>
    </row>
    <row r="16" spans="1:22" s="174" customFormat="1">
      <c r="A16" s="185">
        <v>10</v>
      </c>
      <c r="B16" s="1" t="s">
        <v>105</v>
      </c>
      <c r="C16" s="186">
        <v>0</v>
      </c>
      <c r="D16" s="173">
        <v>0</v>
      </c>
      <c r="E16" s="173"/>
      <c r="F16" s="173"/>
      <c r="G16" s="173"/>
      <c r="H16" s="173"/>
      <c r="I16" s="173"/>
      <c r="J16" s="173"/>
      <c r="K16" s="173"/>
      <c r="L16" s="187"/>
      <c r="M16" s="186">
        <v>0</v>
      </c>
      <c r="N16" s="173">
        <v>0</v>
      </c>
      <c r="O16" s="173">
        <v>0</v>
      </c>
      <c r="P16" s="173">
        <v>0</v>
      </c>
      <c r="Q16" s="173">
        <v>0</v>
      </c>
      <c r="R16" s="173">
        <v>0</v>
      </c>
      <c r="S16" s="187">
        <v>0</v>
      </c>
      <c r="T16" s="306">
        <v>132201.56</v>
      </c>
      <c r="U16" s="306"/>
      <c r="V16" s="188">
        <f t="shared" si="0"/>
        <v>0</v>
      </c>
    </row>
    <row r="17" spans="1:22" s="174" customFormat="1">
      <c r="A17" s="185">
        <v>11</v>
      </c>
      <c r="B17" s="1" t="s">
        <v>106</v>
      </c>
      <c r="C17" s="186">
        <v>0</v>
      </c>
      <c r="D17" s="173">
        <v>132201.56</v>
      </c>
      <c r="E17" s="173"/>
      <c r="F17" s="173"/>
      <c r="G17" s="173"/>
      <c r="H17" s="173"/>
      <c r="I17" s="173"/>
      <c r="J17" s="173"/>
      <c r="K17" s="173"/>
      <c r="L17" s="187"/>
      <c r="M17" s="186">
        <v>0</v>
      </c>
      <c r="N17" s="173">
        <v>0</v>
      </c>
      <c r="O17" s="173">
        <v>0</v>
      </c>
      <c r="P17" s="173">
        <v>0</v>
      </c>
      <c r="Q17" s="173">
        <v>0</v>
      </c>
      <c r="R17" s="173">
        <v>0</v>
      </c>
      <c r="S17" s="187">
        <v>0</v>
      </c>
      <c r="T17" s="306">
        <v>0</v>
      </c>
      <c r="U17" s="306"/>
      <c r="V17" s="188">
        <f t="shared" si="0"/>
        <v>132201.56</v>
      </c>
    </row>
    <row r="18" spans="1:22" s="174" customFormat="1">
      <c r="A18" s="185">
        <v>12</v>
      </c>
      <c r="B18" s="1" t="s">
        <v>107</v>
      </c>
      <c r="C18" s="186">
        <v>0</v>
      </c>
      <c r="D18" s="173">
        <v>0</v>
      </c>
      <c r="E18" s="173"/>
      <c r="F18" s="173"/>
      <c r="G18" s="173"/>
      <c r="H18" s="173"/>
      <c r="I18" s="173"/>
      <c r="J18" s="173"/>
      <c r="K18" s="173"/>
      <c r="L18" s="187"/>
      <c r="M18" s="186">
        <v>0</v>
      </c>
      <c r="N18" s="173">
        <v>0</v>
      </c>
      <c r="O18" s="173">
        <v>0</v>
      </c>
      <c r="P18" s="173">
        <v>0</v>
      </c>
      <c r="Q18" s="173">
        <v>0</v>
      </c>
      <c r="R18" s="173">
        <v>0</v>
      </c>
      <c r="S18" s="187">
        <v>0</v>
      </c>
      <c r="T18" s="306">
        <v>0</v>
      </c>
      <c r="U18" s="306"/>
      <c r="V18" s="188">
        <f t="shared" si="0"/>
        <v>0</v>
      </c>
    </row>
    <row r="19" spans="1:22" s="174" customFormat="1">
      <c r="A19" s="185">
        <v>13</v>
      </c>
      <c r="B19" s="1" t="s">
        <v>108</v>
      </c>
      <c r="C19" s="186">
        <v>0</v>
      </c>
      <c r="D19" s="173">
        <v>0</v>
      </c>
      <c r="E19" s="173"/>
      <c r="F19" s="173"/>
      <c r="G19" s="173"/>
      <c r="H19" s="173"/>
      <c r="I19" s="173"/>
      <c r="J19" s="173"/>
      <c r="K19" s="173"/>
      <c r="L19" s="187"/>
      <c r="M19" s="186">
        <v>0</v>
      </c>
      <c r="N19" s="173">
        <v>0</v>
      </c>
      <c r="O19" s="173">
        <v>0</v>
      </c>
      <c r="P19" s="173">
        <v>0</v>
      </c>
      <c r="Q19" s="173">
        <v>0</v>
      </c>
      <c r="R19" s="173">
        <v>0</v>
      </c>
      <c r="S19" s="187">
        <v>0</v>
      </c>
      <c r="T19" s="306">
        <v>0</v>
      </c>
      <c r="U19" s="306"/>
      <c r="V19" s="188">
        <f t="shared" si="0"/>
        <v>0</v>
      </c>
    </row>
    <row r="20" spans="1:22" s="174" customFormat="1">
      <c r="A20" s="185">
        <v>14</v>
      </c>
      <c r="B20" s="1" t="s">
        <v>109</v>
      </c>
      <c r="C20" s="186">
        <v>0</v>
      </c>
      <c r="D20" s="173">
        <v>0</v>
      </c>
      <c r="E20" s="173"/>
      <c r="F20" s="173"/>
      <c r="G20" s="173"/>
      <c r="H20" s="173"/>
      <c r="I20" s="173"/>
      <c r="J20" s="173"/>
      <c r="K20" s="173"/>
      <c r="L20" s="187"/>
      <c r="M20" s="186">
        <v>0</v>
      </c>
      <c r="N20" s="173">
        <v>0</v>
      </c>
      <c r="O20" s="173">
        <v>0</v>
      </c>
      <c r="P20" s="173">
        <v>0</v>
      </c>
      <c r="Q20" s="173">
        <v>0</v>
      </c>
      <c r="R20" s="173">
        <v>0</v>
      </c>
      <c r="S20" s="187">
        <v>0</v>
      </c>
      <c r="T20" s="306">
        <v>0</v>
      </c>
      <c r="U20" s="306"/>
      <c r="V20" s="188">
        <f t="shared" si="0"/>
        <v>0</v>
      </c>
    </row>
    <row r="21" spans="1:22" ht="13.5" thickBot="1">
      <c r="A21" s="175"/>
      <c r="B21" s="189" t="s">
        <v>110</v>
      </c>
      <c r="C21" s="190">
        <f>SUM(C7:C20)</f>
        <v>0</v>
      </c>
      <c r="D21" s="177">
        <f t="shared" ref="D21:V21" si="1">SUM(D7:D20)</f>
        <v>7034444.564208881</v>
      </c>
      <c r="E21" s="177">
        <f t="shared" si="1"/>
        <v>0</v>
      </c>
      <c r="F21" s="177">
        <f t="shared" si="1"/>
        <v>0</v>
      </c>
      <c r="G21" s="177">
        <f t="shared" si="1"/>
        <v>0</v>
      </c>
      <c r="H21" s="177">
        <f t="shared" si="1"/>
        <v>0</v>
      </c>
      <c r="I21" s="177">
        <f t="shared" si="1"/>
        <v>0</v>
      </c>
      <c r="J21" s="177">
        <f t="shared" si="1"/>
        <v>0</v>
      </c>
      <c r="K21" s="177">
        <f t="shared" si="1"/>
        <v>0</v>
      </c>
      <c r="L21" s="191">
        <f t="shared" si="1"/>
        <v>0</v>
      </c>
      <c r="M21" s="190">
        <f t="shared" si="1"/>
        <v>0</v>
      </c>
      <c r="N21" s="177">
        <f t="shared" si="1"/>
        <v>0</v>
      </c>
      <c r="O21" s="177">
        <f t="shared" si="1"/>
        <v>153865086.9736</v>
      </c>
      <c r="P21" s="177">
        <f t="shared" si="1"/>
        <v>0</v>
      </c>
      <c r="Q21" s="177">
        <f t="shared" si="1"/>
        <v>0</v>
      </c>
      <c r="R21" s="177">
        <f t="shared" si="1"/>
        <v>0</v>
      </c>
      <c r="S21" s="191">
        <f>SUM(S7:S20)</f>
        <v>0</v>
      </c>
      <c r="T21" s="191">
        <f>SUM(T7:T20)</f>
        <v>155537931.3317</v>
      </c>
      <c r="U21" s="191">
        <f t="shared" ref="U21" si="2">SUM(U7:U20)</f>
        <v>5361600.2061088812</v>
      </c>
      <c r="V21" s="192">
        <f t="shared" si="1"/>
        <v>160899531.5378089</v>
      </c>
    </row>
    <row r="24" spans="1:22">
      <c r="A24" s="7"/>
      <c r="B24" s="7"/>
      <c r="C24" s="86"/>
      <c r="D24" s="86"/>
      <c r="E24" s="86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5" zoomScaleNormal="85" workbookViewId="0">
      <pane xSplit="1" ySplit="7" topLeftCell="B8" activePane="bottomRight" state="frozen"/>
      <selection activeCell="B3" sqref="B3"/>
      <selection pane="topRight" activeCell="B3" sqref="B3"/>
      <selection pane="bottomLeft" activeCell="B3" sqref="B3"/>
      <selection pane="bottomRight" activeCell="F44" sqref="F44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3.7109375" style="307" customWidth="1"/>
    <col min="4" max="4" width="14.85546875" style="307" bestFit="1" customWidth="1"/>
    <col min="5" max="5" width="17.7109375" style="307" customWidth="1"/>
    <col min="6" max="6" width="15.85546875" style="307" customWidth="1"/>
    <col min="7" max="7" width="17.42578125" style="307" customWidth="1"/>
    <col min="8" max="8" width="15.28515625" style="307" customWidth="1"/>
    <col min="9" max="16384" width="9.140625" style="46"/>
  </cols>
  <sheetData>
    <row r="1" spans="1:9">
      <c r="A1" s="2" t="s">
        <v>30</v>
      </c>
      <c r="B1" s="4" t="str">
        <f>'Info '!C2</f>
        <v>JSC ProCredit Bank</v>
      </c>
    </row>
    <row r="2" spans="1:9">
      <c r="A2" s="2" t="s">
        <v>31</v>
      </c>
      <c r="B2" s="464">
        <f>'1. key ratios '!B2</f>
        <v>43465</v>
      </c>
    </row>
    <row r="4" spans="1:9" ht="13.5" thickBot="1">
      <c r="A4" s="2" t="s">
        <v>259</v>
      </c>
      <c r="B4" s="178" t="s">
        <v>383</v>
      </c>
    </row>
    <row r="5" spans="1:9">
      <c r="A5" s="179"/>
      <c r="B5" s="193"/>
      <c r="C5" s="308" t="s">
        <v>0</v>
      </c>
      <c r="D5" s="308" t="s">
        <v>1</v>
      </c>
      <c r="E5" s="308" t="s">
        <v>2</v>
      </c>
      <c r="F5" s="308" t="s">
        <v>3</v>
      </c>
      <c r="G5" s="309" t="s">
        <v>4</v>
      </c>
      <c r="H5" s="310" t="s">
        <v>5</v>
      </c>
      <c r="I5" s="194"/>
    </row>
    <row r="6" spans="1:9" s="194" customFormat="1" ht="12.75" customHeight="1">
      <c r="A6" s="195"/>
      <c r="B6" s="574" t="s">
        <v>258</v>
      </c>
      <c r="C6" s="576" t="s">
        <v>375</v>
      </c>
      <c r="D6" s="578" t="s">
        <v>374</v>
      </c>
      <c r="E6" s="579"/>
      <c r="F6" s="576" t="s">
        <v>379</v>
      </c>
      <c r="G6" s="576" t="s">
        <v>380</v>
      </c>
      <c r="H6" s="572" t="s">
        <v>378</v>
      </c>
    </row>
    <row r="7" spans="1:9" ht="38.25">
      <c r="A7" s="197"/>
      <c r="B7" s="575"/>
      <c r="C7" s="577"/>
      <c r="D7" s="311" t="s">
        <v>377</v>
      </c>
      <c r="E7" s="311" t="s">
        <v>376</v>
      </c>
      <c r="F7" s="577"/>
      <c r="G7" s="577"/>
      <c r="H7" s="573"/>
      <c r="I7" s="194"/>
    </row>
    <row r="8" spans="1:9">
      <c r="A8" s="195">
        <v>1</v>
      </c>
      <c r="B8" s="1" t="s">
        <v>97</v>
      </c>
      <c r="C8" s="312">
        <v>221937200.72909999</v>
      </c>
      <c r="D8" s="313"/>
      <c r="E8" s="312"/>
      <c r="F8" s="312">
        <v>171494187.48909998</v>
      </c>
      <c r="G8" s="314">
        <v>54986506.996599972</v>
      </c>
      <c r="H8" s="508">
        <f>IFERROR(G8/(C8+E8),"")</f>
        <v>0.2477570538691139</v>
      </c>
    </row>
    <row r="9" spans="1:9" ht="15" customHeight="1">
      <c r="A9" s="195">
        <v>2</v>
      </c>
      <c r="B9" s="1" t="s">
        <v>98</v>
      </c>
      <c r="C9" s="312">
        <v>0</v>
      </c>
      <c r="D9" s="313"/>
      <c r="E9" s="312"/>
      <c r="F9" s="312">
        <v>0</v>
      </c>
      <c r="G9" s="314">
        <v>0</v>
      </c>
      <c r="H9" s="508" t="str">
        <f t="shared" ref="H9:H21" si="0">IFERROR(G9/(C9+E9),"")</f>
        <v/>
      </c>
    </row>
    <row r="10" spans="1:9">
      <c r="A10" s="195">
        <v>3</v>
      </c>
      <c r="B10" s="1" t="s">
        <v>277</v>
      </c>
      <c r="C10" s="312">
        <v>0</v>
      </c>
      <c r="D10" s="313"/>
      <c r="E10" s="312"/>
      <c r="F10" s="312">
        <v>0</v>
      </c>
      <c r="G10" s="314">
        <v>0</v>
      </c>
      <c r="H10" s="508" t="str">
        <f t="shared" si="0"/>
        <v/>
      </c>
    </row>
    <row r="11" spans="1:9">
      <c r="A11" s="195">
        <v>4</v>
      </c>
      <c r="B11" s="1" t="s">
        <v>99</v>
      </c>
      <c r="C11" s="312">
        <v>0</v>
      </c>
      <c r="D11" s="313"/>
      <c r="E11" s="312"/>
      <c r="F11" s="312">
        <v>0</v>
      </c>
      <c r="G11" s="314">
        <v>0</v>
      </c>
      <c r="H11" s="508" t="str">
        <f t="shared" si="0"/>
        <v/>
      </c>
    </row>
    <row r="12" spans="1:9">
      <c r="A12" s="195">
        <v>5</v>
      </c>
      <c r="B12" s="1" t="s">
        <v>100</v>
      </c>
      <c r="C12" s="312">
        <v>0</v>
      </c>
      <c r="D12" s="313"/>
      <c r="E12" s="312"/>
      <c r="F12" s="312">
        <v>0</v>
      </c>
      <c r="G12" s="314">
        <v>0</v>
      </c>
      <c r="H12" s="508" t="str">
        <f t="shared" si="0"/>
        <v/>
      </c>
    </row>
    <row r="13" spans="1:9">
      <c r="A13" s="195">
        <v>6</v>
      </c>
      <c r="B13" s="1" t="s">
        <v>101</v>
      </c>
      <c r="C13" s="312">
        <v>121781994.12710002</v>
      </c>
      <c r="D13" s="313"/>
      <c r="E13" s="312"/>
      <c r="F13" s="312">
        <v>30176293.309300005</v>
      </c>
      <c r="G13" s="314">
        <v>30176293.309300005</v>
      </c>
      <c r="H13" s="508">
        <f t="shared" si="0"/>
        <v>0.24778944970966693</v>
      </c>
    </row>
    <row r="14" spans="1:9">
      <c r="A14" s="195">
        <v>7</v>
      </c>
      <c r="B14" s="1" t="s">
        <v>102</v>
      </c>
      <c r="C14" s="312">
        <v>543658108.90240002</v>
      </c>
      <c r="D14" s="313">
        <v>65319473.310657009</v>
      </c>
      <c r="E14" s="312">
        <v>47142289.810657606</v>
      </c>
      <c r="F14" s="312">
        <v>590800398.71305764</v>
      </c>
      <c r="G14" s="314">
        <v>556589445.35124874</v>
      </c>
      <c r="H14" s="508">
        <f t="shared" si="0"/>
        <v>0.94209388917757886</v>
      </c>
    </row>
    <row r="15" spans="1:9">
      <c r="A15" s="195">
        <v>8</v>
      </c>
      <c r="B15" s="1" t="s">
        <v>103</v>
      </c>
      <c r="C15" s="312">
        <v>462204744.80859995</v>
      </c>
      <c r="D15" s="313"/>
      <c r="E15" s="312"/>
      <c r="F15" s="312">
        <v>346653558.60644996</v>
      </c>
      <c r="G15" s="314">
        <v>336604862.48294997</v>
      </c>
      <c r="H15" s="508">
        <f t="shared" si="0"/>
        <v>0.7282592103686405</v>
      </c>
    </row>
    <row r="16" spans="1:9">
      <c r="A16" s="195">
        <v>9</v>
      </c>
      <c r="B16" s="1" t="s">
        <v>104</v>
      </c>
      <c r="C16" s="312">
        <v>0</v>
      </c>
      <c r="D16" s="313"/>
      <c r="E16" s="312"/>
      <c r="F16" s="312">
        <v>0</v>
      </c>
      <c r="G16" s="314">
        <v>0</v>
      </c>
      <c r="H16" s="508" t="str">
        <f t="shared" si="0"/>
        <v/>
      </c>
    </row>
    <row r="17" spans="1:8">
      <c r="A17" s="195">
        <v>10</v>
      </c>
      <c r="B17" s="1" t="s">
        <v>105</v>
      </c>
      <c r="C17" s="312">
        <v>6162556.4099000003</v>
      </c>
      <c r="D17" s="313"/>
      <c r="E17" s="312"/>
      <c r="F17" s="312">
        <v>6162556.4099000003</v>
      </c>
      <c r="G17" s="314">
        <v>6162556.4099000003</v>
      </c>
      <c r="H17" s="508">
        <f t="shared" si="0"/>
        <v>1</v>
      </c>
    </row>
    <row r="18" spans="1:8">
      <c r="A18" s="195">
        <v>11</v>
      </c>
      <c r="B18" s="1" t="s">
        <v>106</v>
      </c>
      <c r="C18" s="312">
        <v>28814024.1283</v>
      </c>
      <c r="D18" s="313"/>
      <c r="E18" s="312"/>
      <c r="F18" s="312">
        <v>48622320.972450003</v>
      </c>
      <c r="G18" s="314">
        <v>48490119.412450001</v>
      </c>
      <c r="H18" s="508">
        <f t="shared" si="0"/>
        <v>1.6828652324485602</v>
      </c>
    </row>
    <row r="19" spans="1:8">
      <c r="A19" s="195">
        <v>12</v>
      </c>
      <c r="B19" s="1" t="s">
        <v>107</v>
      </c>
      <c r="C19" s="312">
        <v>0</v>
      </c>
      <c r="D19" s="313"/>
      <c r="E19" s="312"/>
      <c r="F19" s="312">
        <v>0</v>
      </c>
      <c r="G19" s="314">
        <v>0</v>
      </c>
      <c r="H19" s="508" t="str">
        <f t="shared" si="0"/>
        <v/>
      </c>
    </row>
    <row r="20" spans="1:8">
      <c r="A20" s="195">
        <v>13</v>
      </c>
      <c r="B20" s="1" t="s">
        <v>253</v>
      </c>
      <c r="C20" s="312">
        <v>0</v>
      </c>
      <c r="D20" s="313"/>
      <c r="E20" s="312"/>
      <c r="F20" s="312">
        <v>0</v>
      </c>
      <c r="G20" s="314">
        <v>0</v>
      </c>
      <c r="H20" s="508" t="str">
        <f t="shared" si="0"/>
        <v/>
      </c>
    </row>
    <row r="21" spans="1:8">
      <c r="A21" s="195">
        <v>14</v>
      </c>
      <c r="B21" s="1" t="s">
        <v>109</v>
      </c>
      <c r="C21" s="312">
        <v>126115092.63090003</v>
      </c>
      <c r="D21" s="313"/>
      <c r="E21" s="312"/>
      <c r="F21" s="312">
        <v>74386270.100900009</v>
      </c>
      <c r="G21" s="314">
        <v>74386270.100900009</v>
      </c>
      <c r="H21" s="508">
        <f t="shared" si="0"/>
        <v>0.58982845390761973</v>
      </c>
    </row>
    <row r="22" spans="1:8" ht="13.5" thickBot="1">
      <c r="A22" s="198"/>
      <c r="B22" s="199" t="s">
        <v>110</v>
      </c>
      <c r="C22" s="315">
        <f>SUM(C8:C21)</f>
        <v>1510673721.7363</v>
      </c>
      <c r="D22" s="315">
        <f>SUM(D8:D21)</f>
        <v>65319473.310657009</v>
      </c>
      <c r="E22" s="315">
        <f>SUM(E8:E21)</f>
        <v>47142289.810657606</v>
      </c>
      <c r="F22" s="315">
        <f>SUM(F8:F21)</f>
        <v>1268295585.6011574</v>
      </c>
      <c r="G22" s="315">
        <f>SUM(G8:G21)</f>
        <v>1107396054.0633485</v>
      </c>
      <c r="H22" s="316">
        <f>G22/(C22+E22)</f>
        <v>0.71086447042206957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90" zoomScaleNormal="90" workbookViewId="0">
      <pane xSplit="2" ySplit="6" topLeftCell="C7" activePane="bottomRight" state="frozen"/>
      <selection activeCell="B3" sqref="B3"/>
      <selection pane="topRight" activeCell="B3" sqref="B3"/>
      <selection pane="bottomLeft" activeCell="B3" sqref="B3"/>
      <selection pane="bottomRight" activeCell="E30" sqref="E30"/>
    </sheetView>
  </sheetViews>
  <sheetFormatPr defaultColWidth="9.140625" defaultRowHeight="12.75"/>
  <cols>
    <col min="1" max="1" width="10.5703125" style="307" bestFit="1" customWidth="1"/>
    <col min="2" max="2" width="84.140625" style="307" customWidth="1"/>
    <col min="3" max="3" width="12.7109375" style="307" customWidth="1"/>
    <col min="4" max="4" width="14.42578125" style="307" customWidth="1"/>
    <col min="5" max="5" width="13.85546875" style="307" customWidth="1"/>
    <col min="6" max="11" width="12.7109375" style="307" customWidth="1"/>
    <col min="12" max="16384" width="9.140625" style="307"/>
  </cols>
  <sheetData>
    <row r="1" spans="1:11">
      <c r="A1" s="307" t="s">
        <v>30</v>
      </c>
      <c r="B1" s="307" t="str">
        <f>'Info '!C2</f>
        <v>JSC ProCredit Bank</v>
      </c>
    </row>
    <row r="2" spans="1:11">
      <c r="A2" s="307" t="s">
        <v>31</v>
      </c>
      <c r="B2" s="466">
        <f>'1. key ratios '!B2</f>
        <v>43465</v>
      </c>
      <c r="C2" s="330"/>
      <c r="D2" s="330"/>
    </row>
    <row r="3" spans="1:11">
      <c r="B3" s="330"/>
      <c r="C3" s="330"/>
      <c r="D3" s="330"/>
    </row>
    <row r="4" spans="1:11" ht="13.5" thickBot="1">
      <c r="A4" s="307" t="s">
        <v>255</v>
      </c>
      <c r="B4" s="360" t="s">
        <v>384</v>
      </c>
      <c r="C4" s="330"/>
      <c r="D4" s="330"/>
    </row>
    <row r="5" spans="1:11" ht="30" customHeight="1">
      <c r="A5" s="580"/>
      <c r="B5" s="581"/>
      <c r="C5" s="582" t="s">
        <v>437</v>
      </c>
      <c r="D5" s="582"/>
      <c r="E5" s="582"/>
      <c r="F5" s="582" t="s">
        <v>438</v>
      </c>
      <c r="G5" s="582"/>
      <c r="H5" s="582"/>
      <c r="I5" s="582" t="s">
        <v>439</v>
      </c>
      <c r="J5" s="582"/>
      <c r="K5" s="583"/>
    </row>
    <row r="6" spans="1:11">
      <c r="A6" s="331"/>
      <c r="B6" s="332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3" t="s">
        <v>71</v>
      </c>
      <c r="I6" s="53" t="s">
        <v>69</v>
      </c>
      <c r="J6" s="53" t="s">
        <v>70</v>
      </c>
      <c r="K6" s="53" t="s">
        <v>71</v>
      </c>
    </row>
    <row r="7" spans="1:11">
      <c r="A7" s="333" t="s">
        <v>387</v>
      </c>
      <c r="B7" s="334"/>
      <c r="C7" s="334"/>
      <c r="D7" s="334"/>
      <c r="E7" s="334"/>
      <c r="F7" s="334"/>
      <c r="G7" s="334"/>
      <c r="H7" s="334"/>
      <c r="I7" s="334"/>
      <c r="J7" s="334"/>
      <c r="K7" s="335"/>
    </row>
    <row r="8" spans="1:11">
      <c r="A8" s="336">
        <v>1</v>
      </c>
      <c r="B8" s="337" t="s">
        <v>385</v>
      </c>
      <c r="C8" s="470"/>
      <c r="D8" s="470"/>
      <c r="E8" s="470"/>
      <c r="F8" s="509">
        <v>65695083.746666662</v>
      </c>
      <c r="G8" s="509">
        <v>237025190.65000001</v>
      </c>
      <c r="H8" s="509">
        <v>302720274.39666665</v>
      </c>
      <c r="I8" s="509">
        <v>47511849.356666662</v>
      </c>
      <c r="J8" s="509">
        <v>196681933.05000001</v>
      </c>
      <c r="K8" s="510">
        <v>244193782.40666667</v>
      </c>
    </row>
    <row r="9" spans="1:11">
      <c r="A9" s="333" t="s">
        <v>388</v>
      </c>
      <c r="B9" s="334"/>
      <c r="C9" s="511"/>
      <c r="D9" s="511"/>
      <c r="E9" s="511"/>
      <c r="F9" s="511"/>
      <c r="G9" s="511"/>
      <c r="H9" s="511"/>
      <c r="I9" s="511"/>
      <c r="J9" s="511"/>
      <c r="K9" s="512"/>
    </row>
    <row r="10" spans="1:11">
      <c r="A10" s="338">
        <v>2</v>
      </c>
      <c r="B10" s="339" t="s">
        <v>396</v>
      </c>
      <c r="C10" s="513">
        <v>42808668.032099992</v>
      </c>
      <c r="D10" s="514">
        <v>324423250.02199996</v>
      </c>
      <c r="E10" s="514">
        <v>367231918.05409992</v>
      </c>
      <c r="F10" s="514">
        <v>8587480.1392515022</v>
      </c>
      <c r="G10" s="514">
        <v>59130345.396992005</v>
      </c>
      <c r="H10" s="514">
        <v>67717825.536243513</v>
      </c>
      <c r="I10" s="514">
        <v>2042345.7670900002</v>
      </c>
      <c r="J10" s="514">
        <v>14726833.296230001</v>
      </c>
      <c r="K10" s="515">
        <v>16769179.063320002</v>
      </c>
    </row>
    <row r="11" spans="1:11">
      <c r="A11" s="338">
        <v>3</v>
      </c>
      <c r="B11" s="339" t="s">
        <v>390</v>
      </c>
      <c r="C11" s="513">
        <v>130352980.42210001</v>
      </c>
      <c r="D11" s="514">
        <v>716751872.82160008</v>
      </c>
      <c r="E11" s="514">
        <v>847104853.24370003</v>
      </c>
      <c r="F11" s="514">
        <v>32826143.449409999</v>
      </c>
      <c r="G11" s="514">
        <v>63604071.922482483</v>
      </c>
      <c r="H11" s="514">
        <v>96430215.371892482</v>
      </c>
      <c r="I11" s="514">
        <v>30535572.129445001</v>
      </c>
      <c r="J11" s="514">
        <v>65308581.061949983</v>
      </c>
      <c r="K11" s="515">
        <v>95844153.191394985</v>
      </c>
    </row>
    <row r="12" spans="1:11">
      <c r="A12" s="338">
        <v>4</v>
      </c>
      <c r="B12" s="339" t="s">
        <v>391</v>
      </c>
      <c r="C12" s="513">
        <v>0</v>
      </c>
      <c r="D12" s="514">
        <v>0</v>
      </c>
      <c r="E12" s="514">
        <v>0</v>
      </c>
      <c r="F12" s="514">
        <v>0</v>
      </c>
      <c r="G12" s="514">
        <v>0</v>
      </c>
      <c r="H12" s="514">
        <v>0</v>
      </c>
      <c r="I12" s="514">
        <v>0</v>
      </c>
      <c r="J12" s="514">
        <v>0</v>
      </c>
      <c r="K12" s="515">
        <v>0</v>
      </c>
    </row>
    <row r="13" spans="1:11">
      <c r="A13" s="338">
        <v>5</v>
      </c>
      <c r="B13" s="339" t="s">
        <v>399</v>
      </c>
      <c r="C13" s="513">
        <v>36159903.939999998</v>
      </c>
      <c r="D13" s="514">
        <v>35698721.549999997</v>
      </c>
      <c r="E13" s="514">
        <v>71858625.489999995</v>
      </c>
      <c r="F13" s="514">
        <v>6739813.446250001</v>
      </c>
      <c r="G13" s="514">
        <v>8445277.4892500006</v>
      </c>
      <c r="H13" s="514">
        <v>15185090.935500002</v>
      </c>
      <c r="I13" s="514">
        <v>2627444.8885000004</v>
      </c>
      <c r="J13" s="514">
        <v>2912070.7549999999</v>
      </c>
      <c r="K13" s="515">
        <v>5539515.6435000002</v>
      </c>
    </row>
    <row r="14" spans="1:11">
      <c r="A14" s="338">
        <v>6</v>
      </c>
      <c r="B14" s="339" t="s">
        <v>432</v>
      </c>
      <c r="C14" s="513"/>
      <c r="D14" s="514"/>
      <c r="E14" s="514">
        <v>0</v>
      </c>
      <c r="F14" s="514"/>
      <c r="G14" s="514"/>
      <c r="H14" s="514">
        <v>0</v>
      </c>
      <c r="I14" s="514"/>
      <c r="J14" s="514"/>
      <c r="K14" s="515">
        <v>0</v>
      </c>
    </row>
    <row r="15" spans="1:11">
      <c r="A15" s="338">
        <v>7</v>
      </c>
      <c r="B15" s="339" t="s">
        <v>433</v>
      </c>
      <c r="C15" s="513">
        <v>11129091.803333333</v>
      </c>
      <c r="D15" s="514">
        <v>12071531.27</v>
      </c>
      <c r="E15" s="514">
        <v>23200623.07333333</v>
      </c>
      <c r="F15" s="514">
        <v>2443273.9500000002</v>
      </c>
      <c r="G15" s="514">
        <v>5240483.05</v>
      </c>
      <c r="H15" s="514">
        <v>7683757</v>
      </c>
      <c r="I15" s="514">
        <v>2443273.9500000002</v>
      </c>
      <c r="J15" s="514">
        <v>5240483.05</v>
      </c>
      <c r="K15" s="515">
        <v>7683757</v>
      </c>
    </row>
    <row r="16" spans="1:11">
      <c r="A16" s="338">
        <v>8</v>
      </c>
      <c r="B16" s="340" t="s">
        <v>392</v>
      </c>
      <c r="C16" s="513">
        <v>220450644.19753334</v>
      </c>
      <c r="D16" s="514">
        <v>1088945375.6636</v>
      </c>
      <c r="E16" s="514">
        <v>1309396019.8611333</v>
      </c>
      <c r="F16" s="514">
        <v>50596710.984911501</v>
      </c>
      <c r="G16" s="514">
        <v>136420177.8587245</v>
      </c>
      <c r="H16" s="514">
        <v>187016888.84363601</v>
      </c>
      <c r="I16" s="514">
        <v>37648636.735035002</v>
      </c>
      <c r="J16" s="514">
        <v>88187968.163179979</v>
      </c>
      <c r="K16" s="515">
        <v>125836604.89821498</v>
      </c>
    </row>
    <row r="17" spans="1:11">
      <c r="A17" s="333" t="s">
        <v>389</v>
      </c>
      <c r="B17" s="334"/>
      <c r="C17" s="511"/>
      <c r="D17" s="511"/>
      <c r="E17" s="511"/>
      <c r="F17" s="511"/>
      <c r="G17" s="511"/>
      <c r="H17" s="511"/>
      <c r="I17" s="511"/>
      <c r="J17" s="511"/>
      <c r="K17" s="512"/>
    </row>
    <row r="18" spans="1:11">
      <c r="A18" s="338">
        <v>9</v>
      </c>
      <c r="B18" s="339" t="s">
        <v>395</v>
      </c>
      <c r="C18" s="513">
        <v>758967.39</v>
      </c>
      <c r="D18" s="514">
        <v>0</v>
      </c>
      <c r="E18" s="514">
        <v>758967.39</v>
      </c>
      <c r="F18" s="514">
        <v>0</v>
      </c>
      <c r="G18" s="514">
        <v>0</v>
      </c>
      <c r="H18" s="514">
        <v>0</v>
      </c>
      <c r="I18" s="514">
        <v>0</v>
      </c>
      <c r="J18" s="514">
        <v>0</v>
      </c>
      <c r="K18" s="515">
        <v>0</v>
      </c>
    </row>
    <row r="19" spans="1:11">
      <c r="A19" s="338">
        <v>10</v>
      </c>
      <c r="B19" s="339" t="s">
        <v>434</v>
      </c>
      <c r="C19" s="513">
        <v>233695070.41469997</v>
      </c>
      <c r="D19" s="514">
        <v>828655839.47119999</v>
      </c>
      <c r="E19" s="514">
        <v>1062350909.8859</v>
      </c>
      <c r="F19" s="514">
        <v>5972959.3366</v>
      </c>
      <c r="G19" s="514">
        <v>10666688.08185</v>
      </c>
      <c r="H19" s="514">
        <v>16639647.41845</v>
      </c>
      <c r="I19" s="514">
        <v>24156193.726599999</v>
      </c>
      <c r="J19" s="514">
        <v>94121592.981849998</v>
      </c>
      <c r="K19" s="515">
        <v>118277786.70844999</v>
      </c>
    </row>
    <row r="20" spans="1:11">
      <c r="A20" s="338">
        <v>11</v>
      </c>
      <c r="B20" s="339" t="s">
        <v>394</v>
      </c>
      <c r="C20" s="513">
        <v>115557.57435869565</v>
      </c>
      <c r="D20" s="514">
        <v>0</v>
      </c>
      <c r="E20" s="514">
        <v>115557.57435869565</v>
      </c>
      <c r="F20" s="514">
        <v>115557.57435869565</v>
      </c>
      <c r="G20" s="514">
        <v>0</v>
      </c>
      <c r="H20" s="514">
        <v>115557.57435869565</v>
      </c>
      <c r="I20" s="514">
        <v>115557.57435869565</v>
      </c>
      <c r="J20" s="514">
        <v>0</v>
      </c>
      <c r="K20" s="515">
        <v>115557.57435869565</v>
      </c>
    </row>
    <row r="21" spans="1:11" ht="13.5" thickBot="1">
      <c r="A21" s="341">
        <v>12</v>
      </c>
      <c r="B21" s="342" t="s">
        <v>393</v>
      </c>
      <c r="C21" s="516">
        <v>234569595.37905866</v>
      </c>
      <c r="D21" s="517">
        <v>828655839.47119999</v>
      </c>
      <c r="E21" s="516">
        <v>1063225434.8502587</v>
      </c>
      <c r="F21" s="517">
        <v>6088516.9109586962</v>
      </c>
      <c r="G21" s="517">
        <v>10666688.08185</v>
      </c>
      <c r="H21" s="517">
        <v>16755204.992808696</v>
      </c>
      <c r="I21" s="517">
        <v>24271751.300958693</v>
      </c>
      <c r="J21" s="517">
        <v>94121592.981849998</v>
      </c>
      <c r="K21" s="518">
        <v>118393344.28280869</v>
      </c>
    </row>
    <row r="22" spans="1:11" ht="38.25" customHeight="1" thickBot="1">
      <c r="A22" s="343"/>
      <c r="B22" s="344"/>
      <c r="C22" s="344"/>
      <c r="D22" s="344"/>
      <c r="E22" s="344"/>
      <c r="F22" s="584" t="s">
        <v>436</v>
      </c>
      <c r="G22" s="582"/>
      <c r="H22" s="582"/>
      <c r="I22" s="584" t="s">
        <v>400</v>
      </c>
      <c r="J22" s="582"/>
      <c r="K22" s="583"/>
    </row>
    <row r="23" spans="1:11">
      <c r="A23" s="345">
        <v>13</v>
      </c>
      <c r="B23" s="346" t="s">
        <v>385</v>
      </c>
      <c r="C23" s="347"/>
      <c r="D23" s="347"/>
      <c r="E23" s="347"/>
      <c r="F23" s="348">
        <v>86434086.799999997</v>
      </c>
      <c r="G23" s="348">
        <v>261722851.42750001</v>
      </c>
      <c r="H23" s="348">
        <v>348156938.22750002</v>
      </c>
      <c r="I23" s="348">
        <v>71168486.069999993</v>
      </c>
      <c r="J23" s="348">
        <v>199782875.09999999</v>
      </c>
      <c r="K23" s="349">
        <v>270951361.17000002</v>
      </c>
    </row>
    <row r="24" spans="1:11" ht="13.5" thickBot="1">
      <c r="A24" s="350">
        <v>14</v>
      </c>
      <c r="B24" s="351" t="s">
        <v>397</v>
      </c>
      <c r="C24" s="352"/>
      <c r="D24" s="353"/>
      <c r="E24" s="354"/>
      <c r="F24" s="355">
        <v>51864602.164374992</v>
      </c>
      <c r="G24" s="355">
        <v>151414249.90718254</v>
      </c>
      <c r="H24" s="355">
        <v>203278852.07155752</v>
      </c>
      <c r="I24" s="355">
        <v>22432066.662314992</v>
      </c>
      <c r="J24" s="355">
        <v>28172766.313031249</v>
      </c>
      <c r="K24" s="356">
        <v>39086393.05861</v>
      </c>
    </row>
    <row r="25" spans="1:11" ht="13.5" thickBot="1">
      <c r="A25" s="357">
        <v>15</v>
      </c>
      <c r="B25" s="358" t="s">
        <v>398</v>
      </c>
      <c r="C25" s="359"/>
      <c r="D25" s="359"/>
      <c r="E25" s="359"/>
      <c r="F25" s="519">
        <v>1.6665333038912282</v>
      </c>
      <c r="G25" s="519">
        <v>1.728521929659441</v>
      </c>
      <c r="H25" s="519">
        <v>1.7127061407496684</v>
      </c>
      <c r="I25" s="519">
        <v>3.1726227967020226</v>
      </c>
      <c r="J25" s="519">
        <v>7.0913474694031331</v>
      </c>
      <c r="K25" s="520">
        <v>6.932114732707845</v>
      </c>
    </row>
    <row r="27" spans="1:11" ht="38.25">
      <c r="B27" s="329" t="s">
        <v>435</v>
      </c>
    </row>
    <row r="29" spans="1:11">
      <c r="C29" s="532"/>
      <c r="D29" s="532"/>
      <c r="E29" s="532"/>
      <c r="F29" s="532"/>
      <c r="G29" s="532"/>
      <c r="H29" s="532"/>
      <c r="I29" s="532"/>
      <c r="J29" s="532"/>
      <c r="K29" s="532"/>
    </row>
    <row r="30" spans="1:11">
      <c r="C30" s="532"/>
      <c r="D30" s="532"/>
      <c r="E30" s="532"/>
      <c r="F30" s="532"/>
      <c r="G30" s="532"/>
      <c r="H30" s="532"/>
      <c r="I30" s="532"/>
      <c r="J30" s="532"/>
      <c r="K30" s="532"/>
    </row>
    <row r="31" spans="1:11">
      <c r="C31" s="532"/>
      <c r="D31" s="532"/>
      <c r="E31" s="532"/>
      <c r="F31" s="532"/>
      <c r="G31" s="532"/>
      <c r="H31" s="532"/>
      <c r="I31" s="532"/>
      <c r="J31" s="532"/>
      <c r="K31" s="532"/>
    </row>
    <row r="32" spans="1:11">
      <c r="C32" s="532"/>
      <c r="D32" s="532"/>
      <c r="E32" s="532"/>
      <c r="F32" s="532"/>
      <c r="G32" s="532"/>
      <c r="H32" s="532"/>
      <c r="I32" s="532"/>
      <c r="J32" s="532"/>
      <c r="K32" s="532"/>
    </row>
    <row r="33" spans="3:11">
      <c r="C33" s="532"/>
      <c r="D33" s="532"/>
      <c r="E33" s="532"/>
      <c r="F33" s="532"/>
      <c r="G33" s="532"/>
      <c r="H33" s="532"/>
      <c r="I33" s="532"/>
      <c r="J33" s="532"/>
      <c r="K33" s="532"/>
    </row>
    <row r="34" spans="3:11">
      <c r="C34" s="532"/>
      <c r="D34" s="532"/>
      <c r="E34" s="532"/>
      <c r="F34" s="532"/>
      <c r="G34" s="532"/>
      <c r="H34" s="532"/>
      <c r="I34" s="532"/>
      <c r="J34" s="532"/>
      <c r="K34" s="532"/>
    </row>
    <row r="35" spans="3:11">
      <c r="C35" s="532"/>
      <c r="D35" s="532"/>
      <c r="E35" s="532"/>
      <c r="F35" s="532"/>
      <c r="G35" s="532"/>
      <c r="H35" s="532"/>
      <c r="I35" s="532"/>
      <c r="J35" s="532"/>
      <c r="K35" s="532"/>
    </row>
    <row r="36" spans="3:11">
      <c r="C36" s="532"/>
      <c r="D36" s="532"/>
      <c r="E36" s="532"/>
      <c r="F36" s="532"/>
      <c r="G36" s="532"/>
      <c r="H36" s="532"/>
      <c r="I36" s="532"/>
      <c r="J36" s="532"/>
      <c r="K36" s="532"/>
    </row>
    <row r="37" spans="3:11">
      <c r="C37" s="532"/>
      <c r="D37" s="532"/>
      <c r="E37" s="532"/>
      <c r="F37" s="532"/>
      <c r="G37" s="532"/>
      <c r="H37" s="532"/>
      <c r="I37" s="532"/>
      <c r="J37" s="532"/>
      <c r="K37" s="532"/>
    </row>
    <row r="38" spans="3:11">
      <c r="C38" s="532"/>
      <c r="D38" s="532"/>
      <c r="E38" s="532"/>
      <c r="F38" s="532"/>
      <c r="G38" s="532"/>
      <c r="H38" s="532"/>
      <c r="I38" s="532"/>
      <c r="J38" s="532"/>
      <c r="K38" s="532"/>
    </row>
    <row r="39" spans="3:11">
      <c r="C39" s="532"/>
      <c r="D39" s="532"/>
      <c r="E39" s="532"/>
      <c r="F39" s="532"/>
      <c r="G39" s="532"/>
      <c r="H39" s="532"/>
      <c r="I39" s="532"/>
      <c r="J39" s="532"/>
      <c r="K39" s="532"/>
    </row>
    <row r="40" spans="3:11">
      <c r="C40" s="532"/>
      <c r="D40" s="532"/>
      <c r="E40" s="532"/>
      <c r="F40" s="532"/>
      <c r="G40" s="532"/>
      <c r="H40" s="532"/>
      <c r="I40" s="532"/>
      <c r="J40" s="532"/>
      <c r="K40" s="532"/>
    </row>
    <row r="41" spans="3:11">
      <c r="C41" s="532"/>
      <c r="D41" s="532"/>
      <c r="E41" s="532"/>
      <c r="F41" s="532"/>
      <c r="G41" s="532"/>
      <c r="H41" s="532"/>
      <c r="I41" s="532"/>
      <c r="J41" s="532"/>
      <c r="K41" s="532"/>
    </row>
    <row r="42" spans="3:11">
      <c r="C42" s="532"/>
      <c r="D42" s="532"/>
      <c r="E42" s="532"/>
      <c r="F42" s="532"/>
      <c r="G42" s="532"/>
      <c r="H42" s="532"/>
      <c r="I42" s="532"/>
      <c r="J42" s="532"/>
      <c r="K42" s="532"/>
    </row>
    <row r="43" spans="3:11">
      <c r="C43" s="532"/>
      <c r="D43" s="532"/>
      <c r="E43" s="532"/>
      <c r="F43" s="532"/>
      <c r="G43" s="532"/>
      <c r="H43" s="532"/>
      <c r="I43" s="532"/>
      <c r="J43" s="532"/>
      <c r="K43" s="532"/>
    </row>
    <row r="44" spans="3:11">
      <c r="C44" s="532"/>
      <c r="D44" s="532"/>
      <c r="E44" s="532"/>
      <c r="F44" s="532"/>
      <c r="G44" s="532"/>
      <c r="H44" s="532"/>
      <c r="I44" s="532"/>
      <c r="J44" s="532"/>
      <c r="K44" s="532"/>
    </row>
    <row r="45" spans="3:11">
      <c r="C45" s="532"/>
      <c r="D45" s="532"/>
      <c r="E45" s="532"/>
      <c r="F45" s="532"/>
      <c r="G45" s="532"/>
      <c r="H45" s="532"/>
      <c r="I45" s="532"/>
      <c r="J45" s="532"/>
      <c r="K45" s="532"/>
    </row>
    <row r="46" spans="3:11">
      <c r="C46" s="532"/>
      <c r="D46" s="532"/>
      <c r="E46" s="532"/>
      <c r="F46" s="532"/>
      <c r="G46" s="532"/>
      <c r="H46" s="532"/>
      <c r="I46" s="532"/>
      <c r="J46" s="532"/>
      <c r="K46" s="532"/>
    </row>
    <row r="47" spans="3:11">
      <c r="C47" s="532"/>
      <c r="D47" s="532"/>
      <c r="E47" s="532"/>
      <c r="F47" s="532"/>
      <c r="G47" s="532"/>
      <c r="H47" s="532"/>
      <c r="I47" s="532"/>
      <c r="J47" s="532"/>
      <c r="K47" s="532"/>
    </row>
    <row r="48" spans="3:11">
      <c r="C48" s="532"/>
      <c r="D48" s="532"/>
      <c r="E48" s="532"/>
      <c r="F48" s="532"/>
      <c r="G48" s="532"/>
      <c r="H48" s="532"/>
      <c r="I48" s="532"/>
      <c r="J48" s="532"/>
      <c r="K48" s="532"/>
    </row>
    <row r="49" spans="3:11">
      <c r="C49" s="532"/>
      <c r="D49" s="532"/>
      <c r="E49" s="532"/>
      <c r="F49" s="532"/>
      <c r="G49" s="532"/>
      <c r="H49" s="532"/>
      <c r="I49" s="532"/>
      <c r="J49" s="532"/>
      <c r="K49" s="532"/>
    </row>
    <row r="50" spans="3:11">
      <c r="C50" s="532"/>
      <c r="D50" s="532"/>
      <c r="E50" s="532"/>
      <c r="F50" s="532"/>
      <c r="G50" s="532"/>
      <c r="H50" s="532"/>
      <c r="I50" s="532"/>
      <c r="J50" s="532"/>
      <c r="K50" s="532"/>
    </row>
    <row r="51" spans="3:11">
      <c r="C51" s="532"/>
      <c r="D51" s="532"/>
      <c r="E51" s="532"/>
      <c r="F51" s="532"/>
      <c r="G51" s="532"/>
      <c r="H51" s="532"/>
      <c r="I51" s="532"/>
      <c r="J51" s="532"/>
      <c r="K51" s="532"/>
    </row>
    <row r="52" spans="3:11">
      <c r="C52" s="532"/>
      <c r="D52" s="532"/>
      <c r="E52" s="532"/>
      <c r="F52" s="532"/>
      <c r="G52" s="532"/>
      <c r="H52" s="532"/>
      <c r="I52" s="532"/>
      <c r="J52" s="532"/>
      <c r="K52" s="532"/>
    </row>
    <row r="53" spans="3:11">
      <c r="C53" s="532"/>
      <c r="D53" s="532"/>
      <c r="E53" s="532"/>
      <c r="F53" s="532"/>
      <c r="G53" s="532"/>
      <c r="H53" s="532"/>
      <c r="I53" s="532"/>
      <c r="J53" s="532"/>
      <c r="K53" s="532"/>
    </row>
    <row r="54" spans="3:11">
      <c r="C54" s="532"/>
      <c r="D54" s="532"/>
      <c r="E54" s="532"/>
      <c r="F54" s="532"/>
      <c r="G54" s="532"/>
      <c r="H54" s="532"/>
      <c r="I54" s="532"/>
      <c r="J54" s="532"/>
      <c r="K54" s="532"/>
    </row>
    <row r="55" spans="3:11">
      <c r="C55" s="532"/>
      <c r="D55" s="532"/>
      <c r="E55" s="532"/>
      <c r="F55" s="532"/>
      <c r="G55" s="532"/>
      <c r="H55" s="532"/>
      <c r="I55" s="532"/>
      <c r="J55" s="532"/>
      <c r="K55" s="532"/>
    </row>
    <row r="56" spans="3:11">
      <c r="C56" s="532"/>
      <c r="D56" s="532"/>
      <c r="E56" s="532"/>
      <c r="F56" s="532"/>
      <c r="G56" s="532"/>
      <c r="H56" s="532"/>
      <c r="I56" s="532"/>
      <c r="J56" s="532"/>
      <c r="K56" s="532"/>
    </row>
    <row r="57" spans="3:11">
      <c r="C57" s="532"/>
      <c r="D57" s="532"/>
      <c r="E57" s="532"/>
      <c r="F57" s="532"/>
      <c r="G57" s="532"/>
      <c r="H57" s="532"/>
      <c r="I57" s="532"/>
      <c r="J57" s="532"/>
      <c r="K57" s="532"/>
    </row>
    <row r="58" spans="3:11">
      <c r="C58" s="532"/>
      <c r="D58" s="532"/>
      <c r="E58" s="532"/>
      <c r="F58" s="532"/>
      <c r="G58" s="532"/>
      <c r="H58" s="532"/>
      <c r="I58" s="532"/>
      <c r="J58" s="532"/>
      <c r="K58" s="532"/>
    </row>
    <row r="59" spans="3:11">
      <c r="C59" s="532"/>
      <c r="D59" s="532"/>
      <c r="E59" s="532"/>
      <c r="F59" s="532"/>
      <c r="G59" s="532"/>
      <c r="H59" s="532"/>
      <c r="I59" s="532"/>
      <c r="J59" s="532"/>
      <c r="K59" s="532"/>
    </row>
    <row r="60" spans="3:11">
      <c r="C60" s="532"/>
      <c r="D60" s="532"/>
      <c r="E60" s="532"/>
      <c r="F60" s="532"/>
      <c r="G60" s="532"/>
      <c r="H60" s="532"/>
      <c r="I60" s="532"/>
      <c r="J60" s="532"/>
      <c r="K60" s="532"/>
    </row>
    <row r="61" spans="3:11">
      <c r="C61" s="532"/>
      <c r="D61" s="532"/>
      <c r="E61" s="532"/>
      <c r="F61" s="532"/>
      <c r="G61" s="532"/>
      <c r="H61" s="532"/>
      <c r="I61" s="532"/>
      <c r="J61" s="532"/>
      <c r="K61" s="532"/>
    </row>
    <row r="62" spans="3:11">
      <c r="C62" s="532"/>
      <c r="D62" s="532"/>
      <c r="E62" s="532"/>
      <c r="F62" s="532"/>
      <c r="G62" s="532"/>
      <c r="H62" s="532"/>
      <c r="I62" s="532"/>
      <c r="J62" s="532"/>
      <c r="K62" s="532"/>
    </row>
    <row r="63" spans="3:11">
      <c r="C63" s="532"/>
      <c r="D63" s="532"/>
      <c r="E63" s="532"/>
      <c r="F63" s="532"/>
      <c r="G63" s="532"/>
      <c r="H63" s="532"/>
      <c r="I63" s="532"/>
      <c r="J63" s="532"/>
      <c r="K63" s="532"/>
    </row>
    <row r="64" spans="3:11">
      <c r="C64" s="532"/>
      <c r="D64" s="532"/>
      <c r="E64" s="532"/>
      <c r="F64" s="532"/>
      <c r="G64" s="532"/>
      <c r="H64" s="532"/>
      <c r="I64" s="532"/>
      <c r="J64" s="532"/>
      <c r="K64" s="532"/>
    </row>
    <row r="65" spans="3:11">
      <c r="C65" s="532"/>
      <c r="D65" s="532"/>
      <c r="E65" s="532"/>
      <c r="F65" s="532"/>
      <c r="G65" s="532"/>
      <c r="H65" s="532"/>
      <c r="I65" s="532"/>
      <c r="J65" s="532"/>
      <c r="K65" s="532"/>
    </row>
    <row r="66" spans="3:11">
      <c r="C66" s="532"/>
      <c r="D66" s="532"/>
      <c r="E66" s="532"/>
      <c r="F66" s="532"/>
      <c r="G66" s="532"/>
      <c r="H66" s="532"/>
      <c r="I66" s="532"/>
      <c r="J66" s="532"/>
      <c r="K66" s="532"/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85" zoomScaleNormal="85"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G8" sqref="G8"/>
    </sheetView>
  </sheetViews>
  <sheetFormatPr defaultColWidth="9.140625" defaultRowHeight="12.75"/>
  <cols>
    <col min="1" max="1" width="10.5703125" style="4" bestFit="1" customWidth="1"/>
    <col min="2" max="2" width="33.85546875" style="4" bestFit="1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46"/>
  </cols>
  <sheetData>
    <row r="1" spans="1:14">
      <c r="A1" s="4" t="s">
        <v>30</v>
      </c>
      <c r="B1" s="4" t="str">
        <f>'Info '!C2</f>
        <v>JSC ProCredit Bank</v>
      </c>
    </row>
    <row r="2" spans="1:14" ht="14.25" customHeight="1">
      <c r="A2" s="4" t="s">
        <v>31</v>
      </c>
      <c r="B2" s="464">
        <f>'1. key ratios '!B2</f>
        <v>43465</v>
      </c>
    </row>
    <row r="3" spans="1:14" ht="14.25" customHeight="1"/>
    <row r="4" spans="1:14" ht="13.5" thickBot="1">
      <c r="A4" s="4" t="s">
        <v>271</v>
      </c>
      <c r="B4" s="270" t="s">
        <v>28</v>
      </c>
    </row>
    <row r="5" spans="1:14" s="205" customFormat="1">
      <c r="A5" s="201"/>
      <c r="B5" s="202"/>
      <c r="C5" s="203" t="s">
        <v>0</v>
      </c>
      <c r="D5" s="203" t="s">
        <v>1</v>
      </c>
      <c r="E5" s="203" t="s">
        <v>2</v>
      </c>
      <c r="F5" s="203" t="s">
        <v>3</v>
      </c>
      <c r="G5" s="203" t="s">
        <v>4</v>
      </c>
      <c r="H5" s="203" t="s">
        <v>5</v>
      </c>
      <c r="I5" s="203" t="s">
        <v>8</v>
      </c>
      <c r="J5" s="203" t="s">
        <v>9</v>
      </c>
      <c r="K5" s="203" t="s">
        <v>10</v>
      </c>
      <c r="L5" s="203" t="s">
        <v>11</v>
      </c>
      <c r="M5" s="203" t="s">
        <v>12</v>
      </c>
      <c r="N5" s="204" t="s">
        <v>13</v>
      </c>
    </row>
    <row r="6" spans="1:14" ht="25.5">
      <c r="A6" s="206"/>
      <c r="B6" s="207"/>
      <c r="C6" s="208" t="s">
        <v>270</v>
      </c>
      <c r="D6" s="209" t="s">
        <v>269</v>
      </c>
      <c r="E6" s="210" t="s">
        <v>268</v>
      </c>
      <c r="F6" s="211">
        <v>0</v>
      </c>
      <c r="G6" s="211">
        <v>0.2</v>
      </c>
      <c r="H6" s="211">
        <v>0.35</v>
      </c>
      <c r="I6" s="211">
        <v>0.5</v>
      </c>
      <c r="J6" s="211">
        <v>0.75</v>
      </c>
      <c r="K6" s="211">
        <v>1</v>
      </c>
      <c r="L6" s="211">
        <v>1.5</v>
      </c>
      <c r="M6" s="211">
        <v>2.5</v>
      </c>
      <c r="N6" s="269" t="s">
        <v>283</v>
      </c>
    </row>
    <row r="7" spans="1:14" ht="15">
      <c r="A7" s="212">
        <v>1</v>
      </c>
      <c r="B7" s="213" t="s">
        <v>267</v>
      </c>
      <c r="C7" s="214">
        <f>SUM(C8:C13)</f>
        <v>56589956.079499997</v>
      </c>
      <c r="D7" s="207"/>
      <c r="E7" s="215">
        <f t="shared" ref="E7:M7" si="0">SUM(E8:E13)</f>
        <v>1131799.1215899999</v>
      </c>
      <c r="F7" s="216">
        <f>SUM(F8:F13)</f>
        <v>0</v>
      </c>
      <c r="G7" s="216">
        <f t="shared" si="0"/>
        <v>1131799.1215899999</v>
      </c>
      <c r="H7" s="216">
        <f t="shared" si="0"/>
        <v>0</v>
      </c>
      <c r="I7" s="216">
        <f t="shared" si="0"/>
        <v>0</v>
      </c>
      <c r="J7" s="216">
        <f t="shared" si="0"/>
        <v>0</v>
      </c>
      <c r="K7" s="216">
        <f t="shared" si="0"/>
        <v>0</v>
      </c>
      <c r="L7" s="216">
        <f t="shared" si="0"/>
        <v>0</v>
      </c>
      <c r="M7" s="216">
        <f t="shared" si="0"/>
        <v>0</v>
      </c>
      <c r="N7" s="217">
        <f>SUM(N8:N13)</f>
        <v>226359.824318</v>
      </c>
    </row>
    <row r="8" spans="1:14" ht="14.25">
      <c r="A8" s="212">
        <v>1.1000000000000001</v>
      </c>
      <c r="B8" s="218" t="s">
        <v>265</v>
      </c>
      <c r="C8" s="216">
        <v>56589956.079499997</v>
      </c>
      <c r="D8" s="219">
        <v>0.02</v>
      </c>
      <c r="E8" s="215">
        <f>C8*D8</f>
        <v>1131799.1215899999</v>
      </c>
      <c r="F8" s="216"/>
      <c r="G8" s="216">
        <v>1131799.1215899999</v>
      </c>
      <c r="H8" s="216"/>
      <c r="I8" s="216"/>
      <c r="J8" s="216"/>
      <c r="K8" s="216"/>
      <c r="L8" s="216"/>
      <c r="M8" s="216"/>
      <c r="N8" s="217">
        <f>SUMPRODUCT($F$6:$M$6,F8:M8)</f>
        <v>226359.824318</v>
      </c>
    </row>
    <row r="9" spans="1:14" ht="14.25">
      <c r="A9" s="212">
        <v>1.2</v>
      </c>
      <c r="B9" s="218" t="s">
        <v>264</v>
      </c>
      <c r="C9" s="216">
        <v>0</v>
      </c>
      <c r="D9" s="219">
        <v>0.05</v>
      </c>
      <c r="E9" s="215">
        <f>C9*D9</f>
        <v>0</v>
      </c>
      <c r="F9" s="216"/>
      <c r="G9" s="216"/>
      <c r="H9" s="216"/>
      <c r="I9" s="216"/>
      <c r="J9" s="216"/>
      <c r="K9" s="216"/>
      <c r="L9" s="216"/>
      <c r="M9" s="216"/>
      <c r="N9" s="217">
        <f t="shared" ref="N9:N12" si="1">SUMPRODUCT($F$6:$M$6,F9:M9)</f>
        <v>0</v>
      </c>
    </row>
    <row r="10" spans="1:14" ht="14.25">
      <c r="A10" s="212">
        <v>1.3</v>
      </c>
      <c r="B10" s="218" t="s">
        <v>263</v>
      </c>
      <c r="C10" s="216">
        <v>0</v>
      </c>
      <c r="D10" s="219">
        <v>0.08</v>
      </c>
      <c r="E10" s="215">
        <f>C10*D10</f>
        <v>0</v>
      </c>
      <c r="F10" s="216"/>
      <c r="G10" s="216"/>
      <c r="H10" s="216"/>
      <c r="I10" s="216"/>
      <c r="J10" s="216"/>
      <c r="K10" s="216"/>
      <c r="L10" s="216"/>
      <c r="M10" s="216"/>
      <c r="N10" s="217">
        <f>SUMPRODUCT($F$6:$M$6,F10:M10)</f>
        <v>0</v>
      </c>
    </row>
    <row r="11" spans="1:14" ht="14.25">
      <c r="A11" s="212">
        <v>1.4</v>
      </c>
      <c r="B11" s="218" t="s">
        <v>262</v>
      </c>
      <c r="C11" s="216">
        <v>0</v>
      </c>
      <c r="D11" s="219">
        <v>0.11</v>
      </c>
      <c r="E11" s="215">
        <f>C11*D11</f>
        <v>0</v>
      </c>
      <c r="F11" s="216"/>
      <c r="G11" s="216"/>
      <c r="H11" s="216"/>
      <c r="I11" s="216"/>
      <c r="J11" s="216"/>
      <c r="K11" s="216"/>
      <c r="L11" s="216"/>
      <c r="M11" s="216"/>
      <c r="N11" s="217">
        <f t="shared" si="1"/>
        <v>0</v>
      </c>
    </row>
    <row r="12" spans="1:14" ht="14.25">
      <c r="A12" s="212">
        <v>1.5</v>
      </c>
      <c r="B12" s="218" t="s">
        <v>261</v>
      </c>
      <c r="C12" s="216">
        <v>0</v>
      </c>
      <c r="D12" s="219">
        <v>0.14000000000000001</v>
      </c>
      <c r="E12" s="215">
        <f>C12*D12</f>
        <v>0</v>
      </c>
      <c r="F12" s="216"/>
      <c r="G12" s="216"/>
      <c r="H12" s="216"/>
      <c r="I12" s="216"/>
      <c r="J12" s="216"/>
      <c r="K12" s="216"/>
      <c r="L12" s="216"/>
      <c r="M12" s="216"/>
      <c r="N12" s="217">
        <f t="shared" si="1"/>
        <v>0</v>
      </c>
    </row>
    <row r="13" spans="1:14" ht="14.25">
      <c r="A13" s="212">
        <v>1.6</v>
      </c>
      <c r="B13" s="220" t="s">
        <v>260</v>
      </c>
      <c r="C13" s="216">
        <v>0</v>
      </c>
      <c r="D13" s="221"/>
      <c r="E13" s="216"/>
      <c r="F13" s="216"/>
      <c r="G13" s="216"/>
      <c r="H13" s="216"/>
      <c r="I13" s="216"/>
      <c r="J13" s="216"/>
      <c r="K13" s="216"/>
      <c r="L13" s="216"/>
      <c r="M13" s="216"/>
      <c r="N13" s="217">
        <f>SUMPRODUCT($F$6:$M$6,F13:M13)</f>
        <v>0</v>
      </c>
    </row>
    <row r="14" spans="1:14" ht="15">
      <c r="A14" s="212">
        <v>2</v>
      </c>
      <c r="B14" s="222" t="s">
        <v>266</v>
      </c>
      <c r="C14" s="214">
        <f>SUM(C15:C20)</f>
        <v>0</v>
      </c>
      <c r="D14" s="207"/>
      <c r="E14" s="215">
        <f t="shared" ref="E14:M14" si="2">SUM(E15:E20)</f>
        <v>0</v>
      </c>
      <c r="F14" s="216">
        <f t="shared" si="2"/>
        <v>0</v>
      </c>
      <c r="G14" s="216">
        <f t="shared" si="2"/>
        <v>0</v>
      </c>
      <c r="H14" s="216">
        <f t="shared" si="2"/>
        <v>0</v>
      </c>
      <c r="I14" s="216">
        <f t="shared" si="2"/>
        <v>0</v>
      </c>
      <c r="J14" s="216">
        <f t="shared" si="2"/>
        <v>0</v>
      </c>
      <c r="K14" s="216">
        <f t="shared" si="2"/>
        <v>0</v>
      </c>
      <c r="L14" s="216">
        <f t="shared" si="2"/>
        <v>0</v>
      </c>
      <c r="M14" s="216">
        <f t="shared" si="2"/>
        <v>0</v>
      </c>
      <c r="N14" s="217">
        <f>SUM(N15:N20)</f>
        <v>0</v>
      </c>
    </row>
    <row r="15" spans="1:14" ht="14.25">
      <c r="A15" s="212">
        <v>2.1</v>
      </c>
      <c r="B15" s="220" t="s">
        <v>265</v>
      </c>
      <c r="C15" s="216"/>
      <c r="D15" s="219">
        <v>5.0000000000000001E-3</v>
      </c>
      <c r="E15" s="215">
        <f>C15*D15</f>
        <v>0</v>
      </c>
      <c r="F15" s="216"/>
      <c r="G15" s="216"/>
      <c r="H15" s="216"/>
      <c r="I15" s="216"/>
      <c r="J15" s="216"/>
      <c r="K15" s="216"/>
      <c r="L15" s="216"/>
      <c r="M15" s="216"/>
      <c r="N15" s="217">
        <f>SUMPRODUCT($F$6:$M$6,F15:M15)</f>
        <v>0</v>
      </c>
    </row>
    <row r="16" spans="1:14" ht="14.25">
      <c r="A16" s="212">
        <v>2.2000000000000002</v>
      </c>
      <c r="B16" s="220" t="s">
        <v>264</v>
      </c>
      <c r="C16" s="216"/>
      <c r="D16" s="219">
        <v>0.01</v>
      </c>
      <c r="E16" s="215">
        <f>C16*D16</f>
        <v>0</v>
      </c>
      <c r="F16" s="216"/>
      <c r="G16" s="216"/>
      <c r="H16" s="216"/>
      <c r="I16" s="216"/>
      <c r="J16" s="216"/>
      <c r="K16" s="216"/>
      <c r="L16" s="216"/>
      <c r="M16" s="216"/>
      <c r="N16" s="217">
        <f t="shared" ref="N16:N20" si="3">SUMPRODUCT($F$6:$M$6,F16:M16)</f>
        <v>0</v>
      </c>
    </row>
    <row r="17" spans="1:14" ht="14.25">
      <c r="A17" s="212">
        <v>2.2999999999999998</v>
      </c>
      <c r="B17" s="220" t="s">
        <v>263</v>
      </c>
      <c r="C17" s="216"/>
      <c r="D17" s="219">
        <v>0.02</v>
      </c>
      <c r="E17" s="215">
        <f>C17*D17</f>
        <v>0</v>
      </c>
      <c r="F17" s="216"/>
      <c r="G17" s="216"/>
      <c r="H17" s="216"/>
      <c r="I17" s="216"/>
      <c r="J17" s="216"/>
      <c r="K17" s="216"/>
      <c r="L17" s="216"/>
      <c r="M17" s="216"/>
      <c r="N17" s="217">
        <f t="shared" si="3"/>
        <v>0</v>
      </c>
    </row>
    <row r="18" spans="1:14" ht="14.25">
      <c r="A18" s="212">
        <v>2.4</v>
      </c>
      <c r="B18" s="220" t="s">
        <v>262</v>
      </c>
      <c r="C18" s="216"/>
      <c r="D18" s="219">
        <v>0.03</v>
      </c>
      <c r="E18" s="215">
        <f>C18*D18</f>
        <v>0</v>
      </c>
      <c r="F18" s="216"/>
      <c r="G18" s="216"/>
      <c r="H18" s="216"/>
      <c r="I18" s="216"/>
      <c r="J18" s="216"/>
      <c r="K18" s="216"/>
      <c r="L18" s="216"/>
      <c r="M18" s="216"/>
      <c r="N18" s="217">
        <f t="shared" si="3"/>
        <v>0</v>
      </c>
    </row>
    <row r="19" spans="1:14" ht="14.25">
      <c r="A19" s="212">
        <v>2.5</v>
      </c>
      <c r="B19" s="220" t="s">
        <v>261</v>
      </c>
      <c r="C19" s="216"/>
      <c r="D19" s="219">
        <v>0.04</v>
      </c>
      <c r="E19" s="215">
        <f>C19*D19</f>
        <v>0</v>
      </c>
      <c r="F19" s="216"/>
      <c r="G19" s="216"/>
      <c r="H19" s="216"/>
      <c r="I19" s="216"/>
      <c r="J19" s="216"/>
      <c r="K19" s="216"/>
      <c r="L19" s="216"/>
      <c r="M19" s="216"/>
      <c r="N19" s="217">
        <f t="shared" si="3"/>
        <v>0</v>
      </c>
    </row>
    <row r="20" spans="1:14" ht="14.25">
      <c r="A20" s="212">
        <v>2.6</v>
      </c>
      <c r="B20" s="220" t="s">
        <v>260</v>
      </c>
      <c r="C20" s="216"/>
      <c r="D20" s="221"/>
      <c r="E20" s="223"/>
      <c r="F20" s="216"/>
      <c r="G20" s="216"/>
      <c r="H20" s="216"/>
      <c r="I20" s="216"/>
      <c r="J20" s="216"/>
      <c r="K20" s="216"/>
      <c r="L20" s="216"/>
      <c r="M20" s="216"/>
      <c r="N20" s="217">
        <f t="shared" si="3"/>
        <v>0</v>
      </c>
    </row>
    <row r="21" spans="1:14" ht="15.75" thickBot="1">
      <c r="A21" s="224"/>
      <c r="B21" s="225" t="s">
        <v>110</v>
      </c>
      <c r="C21" s="200">
        <f>C14+C7</f>
        <v>56589956.079499997</v>
      </c>
      <c r="D21" s="226"/>
      <c r="E21" s="227">
        <f>E14+E7</f>
        <v>1131799.1215899999</v>
      </c>
      <c r="F21" s="228">
        <f>F7+F14</f>
        <v>0</v>
      </c>
      <c r="G21" s="228">
        <f t="shared" ref="G21:L21" si="4">G7+G14</f>
        <v>1131799.1215899999</v>
      </c>
      <c r="H21" s="228">
        <f t="shared" si="4"/>
        <v>0</v>
      </c>
      <c r="I21" s="228">
        <f t="shared" si="4"/>
        <v>0</v>
      </c>
      <c r="J21" s="228">
        <f t="shared" si="4"/>
        <v>0</v>
      </c>
      <c r="K21" s="228">
        <f t="shared" si="4"/>
        <v>0</v>
      </c>
      <c r="L21" s="228">
        <f t="shared" si="4"/>
        <v>0</v>
      </c>
      <c r="M21" s="228">
        <f>M7+M14</f>
        <v>0</v>
      </c>
      <c r="N21" s="229">
        <f>N14+N7</f>
        <v>226359.824318</v>
      </c>
    </row>
    <row r="22" spans="1:14">
      <c r="E22" s="230"/>
      <c r="F22" s="230"/>
      <c r="G22" s="230"/>
      <c r="H22" s="230"/>
      <c r="I22" s="230"/>
      <c r="J22" s="230"/>
      <c r="K22" s="230"/>
      <c r="L22" s="230"/>
      <c r="M22" s="230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="90" zoomScaleNormal="90" workbookViewId="0">
      <selection activeCell="F26" sqref="F26"/>
    </sheetView>
  </sheetViews>
  <sheetFormatPr defaultRowHeight="15"/>
  <cols>
    <col min="1" max="1" width="11.42578125" customWidth="1"/>
    <col min="2" max="2" width="76.85546875" style="406" customWidth="1"/>
    <col min="3" max="3" width="22.85546875" customWidth="1"/>
  </cols>
  <sheetData>
    <row r="1" spans="1:4">
      <c r="A1" s="2" t="s">
        <v>30</v>
      </c>
      <c r="B1" t="str">
        <f>'Info '!C2</f>
        <v>JSC ProCredit Bank</v>
      </c>
    </row>
    <row r="2" spans="1:4">
      <c r="A2" s="2" t="s">
        <v>31</v>
      </c>
      <c r="B2" s="465">
        <f>'1. key ratios '!B2</f>
        <v>43465</v>
      </c>
    </row>
    <row r="3" spans="1:4">
      <c r="A3" s="4"/>
      <c r="B3"/>
    </row>
    <row r="4" spans="1:4">
      <c r="A4" s="4" t="s">
        <v>440</v>
      </c>
      <c r="B4" t="s">
        <v>441</v>
      </c>
    </row>
    <row r="5" spans="1:4">
      <c r="A5" s="407" t="s">
        <v>442</v>
      </c>
      <c r="B5" s="408"/>
      <c r="C5" s="409"/>
    </row>
    <row r="6" spans="1:4" ht="24">
      <c r="A6" s="410">
        <v>1</v>
      </c>
      <c r="B6" s="411" t="s">
        <v>443</v>
      </c>
      <c r="C6" s="412">
        <v>1498263805.6892278</v>
      </c>
      <c r="D6" s="533"/>
    </row>
    <row r="7" spans="1:4">
      <c r="A7" s="410">
        <v>2</v>
      </c>
      <c r="B7" s="411" t="s">
        <v>444</v>
      </c>
      <c r="C7" s="412">
        <v>-7481647.879999999</v>
      </c>
      <c r="D7" s="533"/>
    </row>
    <row r="8" spans="1:4" ht="24">
      <c r="A8" s="413">
        <v>3</v>
      </c>
      <c r="B8" s="414" t="s">
        <v>445</v>
      </c>
      <c r="C8" s="412">
        <f>C6+C7</f>
        <v>1490782157.8092277</v>
      </c>
      <c r="D8" s="533"/>
    </row>
    <row r="9" spans="1:4">
      <c r="A9" s="407" t="s">
        <v>446</v>
      </c>
      <c r="B9" s="408"/>
      <c r="C9" s="415"/>
      <c r="D9" s="533"/>
    </row>
    <row r="10" spans="1:4" ht="24">
      <c r="A10" s="416">
        <v>4</v>
      </c>
      <c r="B10" s="417" t="s">
        <v>447</v>
      </c>
      <c r="C10" s="412">
        <v>0</v>
      </c>
      <c r="D10" s="533"/>
    </row>
    <row r="11" spans="1:4">
      <c r="A11" s="416">
        <v>5</v>
      </c>
      <c r="B11" s="418" t="s">
        <v>448</v>
      </c>
      <c r="C11" s="412">
        <v>0</v>
      </c>
      <c r="D11" s="533"/>
    </row>
    <row r="12" spans="1:4">
      <c r="A12" s="416" t="s">
        <v>449</v>
      </c>
      <c r="B12" s="418" t="s">
        <v>450</v>
      </c>
      <c r="C12" s="412">
        <v>1131799.1215899999</v>
      </c>
      <c r="D12" s="533"/>
    </row>
    <row r="13" spans="1:4" ht="24">
      <c r="A13" s="419">
        <v>6</v>
      </c>
      <c r="B13" s="417" t="s">
        <v>451</v>
      </c>
      <c r="C13" s="412">
        <v>0</v>
      </c>
      <c r="D13" s="533"/>
    </row>
    <row r="14" spans="1:4">
      <c r="A14" s="419">
        <v>7</v>
      </c>
      <c r="B14" s="420" t="s">
        <v>452</v>
      </c>
      <c r="C14" s="412">
        <v>0</v>
      </c>
      <c r="D14" s="533"/>
    </row>
    <row r="15" spans="1:4">
      <c r="A15" s="421">
        <v>8</v>
      </c>
      <c r="B15" s="422" t="s">
        <v>453</v>
      </c>
      <c r="C15" s="412">
        <v>0</v>
      </c>
      <c r="D15" s="533"/>
    </row>
    <row r="16" spans="1:4">
      <c r="A16" s="419">
        <v>9</v>
      </c>
      <c r="B16" s="420" t="s">
        <v>454</v>
      </c>
      <c r="C16" s="412">
        <v>0</v>
      </c>
      <c r="D16" s="533"/>
    </row>
    <row r="17" spans="1:4">
      <c r="A17" s="419">
        <v>10</v>
      </c>
      <c r="B17" s="420" t="s">
        <v>455</v>
      </c>
      <c r="C17" s="412">
        <v>0</v>
      </c>
      <c r="D17" s="533"/>
    </row>
    <row r="18" spans="1:4">
      <c r="A18" s="423">
        <v>11</v>
      </c>
      <c r="B18" s="424" t="s">
        <v>456</v>
      </c>
      <c r="C18" s="425">
        <v>1131799.1215899999</v>
      </c>
      <c r="D18" s="533"/>
    </row>
    <row r="19" spans="1:4">
      <c r="A19" s="426" t="s">
        <v>457</v>
      </c>
      <c r="B19" s="427"/>
      <c r="C19" s="428"/>
      <c r="D19" s="533"/>
    </row>
    <row r="20" spans="1:4" ht="24">
      <c r="A20" s="429">
        <v>12</v>
      </c>
      <c r="B20" s="417" t="s">
        <v>458</v>
      </c>
      <c r="C20" s="412"/>
      <c r="D20" s="533"/>
    </row>
    <row r="21" spans="1:4">
      <c r="A21" s="429">
        <v>13</v>
      </c>
      <c r="B21" s="417" t="s">
        <v>459</v>
      </c>
      <c r="C21" s="412"/>
      <c r="D21" s="533"/>
    </row>
    <row r="22" spans="1:4">
      <c r="A22" s="429">
        <v>14</v>
      </c>
      <c r="B22" s="417" t="s">
        <v>460</v>
      </c>
      <c r="C22" s="412"/>
      <c r="D22" s="533"/>
    </row>
    <row r="23" spans="1:4" ht="24">
      <c r="A23" s="429" t="s">
        <v>461</v>
      </c>
      <c r="B23" s="417" t="s">
        <v>462</v>
      </c>
      <c r="C23" s="412"/>
      <c r="D23" s="533"/>
    </row>
    <row r="24" spans="1:4">
      <c r="A24" s="429">
        <v>15</v>
      </c>
      <c r="B24" s="417" t="s">
        <v>463</v>
      </c>
      <c r="C24" s="412"/>
      <c r="D24" s="533"/>
    </row>
    <row r="25" spans="1:4">
      <c r="A25" s="429" t="s">
        <v>464</v>
      </c>
      <c r="B25" s="417" t="s">
        <v>465</v>
      </c>
      <c r="C25" s="412"/>
      <c r="D25" s="533"/>
    </row>
    <row r="26" spans="1:4">
      <c r="A26" s="430">
        <v>16</v>
      </c>
      <c r="B26" s="431" t="s">
        <v>466</v>
      </c>
      <c r="C26" s="425">
        <v>0</v>
      </c>
      <c r="D26" s="533"/>
    </row>
    <row r="27" spans="1:4">
      <c r="A27" s="407" t="s">
        <v>467</v>
      </c>
      <c r="B27" s="408"/>
      <c r="C27" s="415"/>
      <c r="D27" s="533"/>
    </row>
    <row r="28" spans="1:4">
      <c r="A28" s="432">
        <v>17</v>
      </c>
      <c r="B28" s="418" t="s">
        <v>468</v>
      </c>
      <c r="C28" s="412">
        <v>65319473.310657009</v>
      </c>
      <c r="D28" s="533"/>
    </row>
    <row r="29" spans="1:4">
      <c r="A29" s="432">
        <v>18</v>
      </c>
      <c r="B29" s="418" t="s">
        <v>469</v>
      </c>
      <c r="C29" s="412">
        <v>-18177183.499999404</v>
      </c>
      <c r="D29" s="533"/>
    </row>
    <row r="30" spans="1:4">
      <c r="A30" s="430">
        <v>19</v>
      </c>
      <c r="B30" s="431" t="s">
        <v>470</v>
      </c>
      <c r="C30" s="425">
        <v>47142289.810657606</v>
      </c>
      <c r="D30" s="533"/>
    </row>
    <row r="31" spans="1:4">
      <c r="A31" s="407" t="s">
        <v>471</v>
      </c>
      <c r="B31" s="408"/>
      <c r="C31" s="415"/>
      <c r="D31" s="533"/>
    </row>
    <row r="32" spans="1:4" ht="24">
      <c r="A32" s="432" t="s">
        <v>472</v>
      </c>
      <c r="B32" s="417" t="s">
        <v>473</v>
      </c>
      <c r="C32" s="433"/>
      <c r="D32" s="533"/>
    </row>
    <row r="33" spans="1:4">
      <c r="A33" s="432" t="s">
        <v>474</v>
      </c>
      <c r="B33" s="418" t="s">
        <v>475</v>
      </c>
      <c r="C33" s="433"/>
      <c r="D33" s="533"/>
    </row>
    <row r="34" spans="1:4">
      <c r="A34" s="407" t="s">
        <v>476</v>
      </c>
      <c r="B34" s="408"/>
      <c r="C34" s="415"/>
      <c r="D34" s="533"/>
    </row>
    <row r="35" spans="1:4">
      <c r="A35" s="434">
        <v>20</v>
      </c>
      <c r="B35" s="435" t="s">
        <v>477</v>
      </c>
      <c r="C35" s="425">
        <v>169150626.97890002</v>
      </c>
      <c r="D35" s="533"/>
    </row>
    <row r="36" spans="1:4">
      <c r="A36" s="430">
        <v>21</v>
      </c>
      <c r="B36" s="431" t="s">
        <v>478</v>
      </c>
      <c r="C36" s="425">
        <v>1539056246.7414751</v>
      </c>
      <c r="D36" s="533"/>
    </row>
    <row r="37" spans="1:4">
      <c r="A37" s="407" t="s">
        <v>479</v>
      </c>
      <c r="B37" s="408"/>
      <c r="C37" s="415"/>
      <c r="D37" s="533"/>
    </row>
    <row r="38" spans="1:4">
      <c r="A38" s="430">
        <v>22</v>
      </c>
      <c r="B38" s="431" t="s">
        <v>479</v>
      </c>
      <c r="C38" s="521">
        <v>0.10990542245420176</v>
      </c>
      <c r="D38" s="533"/>
    </row>
    <row r="39" spans="1:4">
      <c r="A39" s="407" t="s">
        <v>480</v>
      </c>
      <c r="B39" s="408"/>
      <c r="C39" s="415"/>
      <c r="D39" s="533"/>
    </row>
    <row r="40" spans="1:4">
      <c r="A40" s="436" t="s">
        <v>481</v>
      </c>
      <c r="B40" s="417" t="s">
        <v>482</v>
      </c>
      <c r="C40" s="433"/>
      <c r="D40" s="533"/>
    </row>
    <row r="41" spans="1:4" ht="24">
      <c r="A41" s="437" t="s">
        <v>483</v>
      </c>
      <c r="B41" s="411" t="s">
        <v>484</v>
      </c>
      <c r="C41" s="433"/>
      <c r="D41" s="5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="85" zoomScaleNormal="85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H19" sqref="H19"/>
    </sheetView>
  </sheetViews>
  <sheetFormatPr defaultColWidth="9.140625" defaultRowHeight="14.25"/>
  <cols>
    <col min="1" max="1" width="9.5703125" style="3" bestFit="1" customWidth="1"/>
    <col min="2" max="2" width="69.5703125" style="3" customWidth="1"/>
    <col min="3" max="3" width="14" style="3" bestFit="1" customWidth="1"/>
    <col min="4" max="7" width="14" style="4" bestFit="1" customWidth="1"/>
    <col min="8" max="13" width="6.7109375" style="5" customWidth="1"/>
    <col min="14" max="16384" width="9.140625" style="5"/>
  </cols>
  <sheetData>
    <row r="1" spans="1:12">
      <c r="A1" s="2" t="s">
        <v>30</v>
      </c>
      <c r="B1" s="3" t="str">
        <f>'Info '!C2</f>
        <v>JSC ProCredit Bank</v>
      </c>
    </row>
    <row r="2" spans="1:12">
      <c r="A2" s="2" t="s">
        <v>31</v>
      </c>
      <c r="B2" s="463">
        <v>43465</v>
      </c>
      <c r="C2" s="6"/>
      <c r="D2" s="7"/>
      <c r="E2" s="7"/>
      <c r="F2" s="7"/>
      <c r="G2" s="7"/>
      <c r="H2" s="8"/>
    </row>
    <row r="3" spans="1:12">
      <c r="A3" s="2"/>
      <c r="B3" s="6"/>
      <c r="C3" s="6"/>
      <c r="D3" s="7"/>
      <c r="E3" s="7"/>
      <c r="F3" s="7"/>
      <c r="G3" s="7"/>
      <c r="H3" s="8"/>
    </row>
    <row r="4" spans="1:12" ht="15" thickBot="1">
      <c r="A4" s="9" t="s">
        <v>145</v>
      </c>
      <c r="B4" s="10" t="s">
        <v>144</v>
      </c>
      <c r="C4" s="10"/>
      <c r="D4" s="10"/>
      <c r="E4" s="10"/>
      <c r="F4" s="10"/>
      <c r="G4" s="10"/>
      <c r="H4" s="8"/>
    </row>
    <row r="5" spans="1:12">
      <c r="A5" s="11" t="s">
        <v>6</v>
      </c>
      <c r="B5" s="12"/>
      <c r="C5" s="522">
        <f>B2</f>
        <v>43465</v>
      </c>
      <c r="D5" s="523">
        <v>43373</v>
      </c>
      <c r="E5" s="523">
        <v>43281</v>
      </c>
      <c r="F5" s="523">
        <v>43190</v>
      </c>
      <c r="G5" s="524">
        <v>43100</v>
      </c>
    </row>
    <row r="6" spans="1:12">
      <c r="B6" s="246" t="s">
        <v>143</v>
      </c>
      <c r="C6" s="470"/>
      <c r="D6" s="470"/>
      <c r="E6" s="470"/>
      <c r="F6" s="470"/>
      <c r="G6" s="471"/>
    </row>
    <row r="7" spans="1:12">
      <c r="A7" s="13"/>
      <c r="B7" s="247" t="s">
        <v>137</v>
      </c>
      <c r="C7" s="470"/>
      <c r="D7" s="470"/>
      <c r="E7" s="470"/>
      <c r="F7" s="470"/>
      <c r="G7" s="471"/>
    </row>
    <row r="8" spans="1:12" ht="15">
      <c r="A8" s="400">
        <v>1</v>
      </c>
      <c r="B8" s="14" t="s">
        <v>142</v>
      </c>
      <c r="C8" s="472">
        <v>169150626.97890002</v>
      </c>
      <c r="D8" s="473">
        <v>162771321.9727</v>
      </c>
      <c r="E8" s="473">
        <v>186457105.54820001</v>
      </c>
      <c r="F8" s="473">
        <v>179007000.33090001</v>
      </c>
      <c r="G8" s="474">
        <v>170795356.76350001</v>
      </c>
      <c r="H8" s="525"/>
      <c r="I8" s="525"/>
      <c r="J8" s="525"/>
      <c r="K8" s="525"/>
      <c r="L8" s="525"/>
    </row>
    <row r="9" spans="1:12" ht="15">
      <c r="A9" s="400">
        <v>2</v>
      </c>
      <c r="B9" s="14" t="s">
        <v>141</v>
      </c>
      <c r="C9" s="472">
        <v>169150626.97890002</v>
      </c>
      <c r="D9" s="473">
        <v>162771321.9727</v>
      </c>
      <c r="E9" s="473">
        <v>186457105.54820001</v>
      </c>
      <c r="F9" s="473">
        <v>179007000.33090001</v>
      </c>
      <c r="G9" s="474">
        <v>170795356.76350001</v>
      </c>
      <c r="H9" s="525"/>
      <c r="I9" s="525"/>
      <c r="J9" s="525"/>
      <c r="K9" s="525"/>
      <c r="L9" s="525"/>
    </row>
    <row r="10" spans="1:12" ht="15">
      <c r="A10" s="400">
        <v>3</v>
      </c>
      <c r="B10" s="14" t="s">
        <v>140</v>
      </c>
      <c r="C10" s="472">
        <v>225112407.15249586</v>
      </c>
      <c r="D10" s="473">
        <v>223305529.12064809</v>
      </c>
      <c r="E10" s="473">
        <v>230596152.82838216</v>
      </c>
      <c r="F10" s="473">
        <v>222229810.27691144</v>
      </c>
      <c r="G10" s="474">
        <v>217192974.80569807</v>
      </c>
      <c r="H10" s="525"/>
      <c r="I10" s="525"/>
      <c r="J10" s="525"/>
      <c r="K10" s="525"/>
      <c r="L10" s="525"/>
    </row>
    <row r="11" spans="1:12" ht="15">
      <c r="A11" s="401"/>
      <c r="B11" s="246" t="s">
        <v>139</v>
      </c>
      <c r="C11" s="470"/>
      <c r="D11" s="470"/>
      <c r="E11" s="470"/>
      <c r="F11" s="470"/>
      <c r="G11" s="471"/>
      <c r="H11" s="525"/>
      <c r="I11" s="525"/>
      <c r="J11" s="525"/>
      <c r="K11" s="525"/>
      <c r="L11" s="525"/>
    </row>
    <row r="12" spans="1:12" ht="15" customHeight="1">
      <c r="A12" s="400">
        <v>4</v>
      </c>
      <c r="B12" s="14" t="s">
        <v>272</v>
      </c>
      <c r="C12" s="475">
        <v>1265298589.3955257</v>
      </c>
      <c r="D12" s="473">
        <v>1246086715.9894814</v>
      </c>
      <c r="E12" s="473">
        <v>1143607668.793762</v>
      </c>
      <c r="F12" s="473">
        <v>1109187541.5441453</v>
      </c>
      <c r="G12" s="474">
        <v>1187966917.8514235</v>
      </c>
      <c r="H12" s="525"/>
      <c r="I12" s="525"/>
      <c r="J12" s="525"/>
      <c r="K12" s="525"/>
      <c r="L12" s="525"/>
    </row>
    <row r="13" spans="1:12" ht="15">
      <c r="A13" s="401"/>
      <c r="B13" s="246" t="s">
        <v>138</v>
      </c>
      <c r="C13" s="470"/>
      <c r="D13" s="470"/>
      <c r="E13" s="470"/>
      <c r="F13" s="470"/>
      <c r="G13" s="471"/>
      <c r="H13" s="525"/>
      <c r="I13" s="525"/>
      <c r="J13" s="525"/>
      <c r="K13" s="525"/>
      <c r="L13" s="525"/>
    </row>
    <row r="14" spans="1:12" s="15" customFormat="1" ht="15">
      <c r="A14" s="400"/>
      <c r="B14" s="247" t="s">
        <v>137</v>
      </c>
      <c r="C14" s="476"/>
      <c r="D14" s="473"/>
      <c r="E14" s="473"/>
      <c r="F14" s="473"/>
      <c r="G14" s="474"/>
      <c r="H14" s="525"/>
      <c r="I14" s="525"/>
      <c r="J14" s="525"/>
      <c r="K14" s="525"/>
      <c r="L14" s="525"/>
    </row>
    <row r="15" spans="1:12" ht="15">
      <c r="A15" s="402">
        <v>5</v>
      </c>
      <c r="B15" s="14" t="str">
        <f>"Common equity Tier 1 ratio &gt;="&amp;'9.1. Capital Requirements'!C19*100&amp;"%"</f>
        <v>Common equity Tier 1 ratio &gt;=9.33843972469104%</v>
      </c>
      <c r="C15" s="480">
        <v>0.13368435592717193</v>
      </c>
      <c r="D15" s="481">
        <v>0.13062599888439386</v>
      </c>
      <c r="E15" s="481">
        <v>0.16304289542310305</v>
      </c>
      <c r="F15" s="481">
        <v>0.16138569324507293</v>
      </c>
      <c r="G15" s="482">
        <v>0.14377113890713666</v>
      </c>
      <c r="H15" s="525"/>
      <c r="I15" s="525"/>
      <c r="J15" s="525"/>
      <c r="K15" s="525"/>
      <c r="L15" s="525"/>
    </row>
    <row r="16" spans="1:12" ht="15" customHeight="1">
      <c r="A16" s="402">
        <v>6</v>
      </c>
      <c r="B16" s="14" t="str">
        <f>"Tier 1 ratio &gt;="&amp;'9.1. Capital Requirements'!C20*100&amp;"%"</f>
        <v>Tier 1 ratio &gt;=11.630354378604%</v>
      </c>
      <c r="C16" s="480">
        <v>0.13368435592717193</v>
      </c>
      <c r="D16" s="481">
        <v>0.13062599888439386</v>
      </c>
      <c r="E16" s="481">
        <v>0.16304289542310305</v>
      </c>
      <c r="F16" s="481">
        <v>0.16138569324507293</v>
      </c>
      <c r="G16" s="482">
        <v>0.14377113890713666</v>
      </c>
      <c r="H16" s="525"/>
      <c r="I16" s="525"/>
      <c r="J16" s="525"/>
      <c r="K16" s="525"/>
      <c r="L16" s="525"/>
    </row>
    <row r="17" spans="1:12" ht="15">
      <c r="A17" s="402">
        <v>7</v>
      </c>
      <c r="B17" s="14" t="str">
        <f>"Total Regulatory Capital ratio &gt;="&amp;'9.1. Capital Requirements'!C21*100&amp;"%"</f>
        <v>Total Regulatory Capital ratio &gt;=15.8931067048463%</v>
      </c>
      <c r="C17" s="480">
        <v>0.17791247776545724</v>
      </c>
      <c r="D17" s="481">
        <v>0.17920544875027225</v>
      </c>
      <c r="E17" s="481">
        <v>0.20163921519659539</v>
      </c>
      <c r="F17" s="481">
        <v>0.20035368407360241</v>
      </c>
      <c r="G17" s="482">
        <v>0.18282746054790552</v>
      </c>
      <c r="H17" s="525"/>
      <c r="I17" s="525"/>
      <c r="J17" s="525"/>
      <c r="K17" s="525"/>
      <c r="L17" s="525"/>
    </row>
    <row r="18" spans="1:12" ht="15">
      <c r="A18" s="401"/>
      <c r="B18" s="248" t="s">
        <v>136</v>
      </c>
      <c r="C18" s="483"/>
      <c r="D18" s="483"/>
      <c r="E18" s="483"/>
      <c r="F18" s="483"/>
      <c r="G18" s="484"/>
      <c r="H18" s="525"/>
      <c r="I18" s="525"/>
      <c r="J18" s="525"/>
      <c r="K18" s="525"/>
      <c r="L18" s="525"/>
    </row>
    <row r="19" spans="1:12" ht="15" customHeight="1">
      <c r="A19" s="403">
        <v>8</v>
      </c>
      <c r="B19" s="14" t="s">
        <v>135</v>
      </c>
      <c r="C19" s="485">
        <v>6.3928922089932963E-2</v>
      </c>
      <c r="D19" s="486">
        <v>6.5108887043882666E-2</v>
      </c>
      <c r="E19" s="486">
        <v>6.5383484772480432E-2</v>
      </c>
      <c r="F19" s="486">
        <v>6.546949268948811E-2</v>
      </c>
      <c r="G19" s="487">
        <v>6.3483830051664289E-2</v>
      </c>
      <c r="H19" s="525"/>
      <c r="I19" s="525"/>
      <c r="J19" s="525"/>
      <c r="K19" s="525"/>
      <c r="L19" s="525"/>
    </row>
    <row r="20" spans="1:12" ht="15">
      <c r="A20" s="403">
        <v>9</v>
      </c>
      <c r="B20" s="14" t="s">
        <v>134</v>
      </c>
      <c r="C20" s="485">
        <v>2.4837714760723526E-2</v>
      </c>
      <c r="D20" s="486">
        <v>2.3735139364593323E-2</v>
      </c>
      <c r="E20" s="486">
        <v>2.3109024523697681E-2</v>
      </c>
      <c r="F20" s="486">
        <v>2.3095333326691538E-2</v>
      </c>
      <c r="G20" s="487">
        <v>2.3639256726301218E-2</v>
      </c>
      <c r="H20" s="525"/>
      <c r="I20" s="525"/>
      <c r="J20" s="525"/>
      <c r="K20" s="525"/>
      <c r="L20" s="525"/>
    </row>
    <row r="21" spans="1:12" ht="15">
      <c r="A21" s="403">
        <v>10</v>
      </c>
      <c r="B21" s="14" t="s">
        <v>133</v>
      </c>
      <c r="C21" s="485">
        <v>2.4526950610113049E-2</v>
      </c>
      <c r="D21" s="486">
        <v>2.5288400626654092E-2</v>
      </c>
      <c r="E21" s="486">
        <v>2.4697752699274853E-2</v>
      </c>
      <c r="F21" s="486">
        <v>2.8579254364433093E-2</v>
      </c>
      <c r="G21" s="487">
        <v>2.2490988761229312E-2</v>
      </c>
      <c r="H21" s="525"/>
      <c r="I21" s="525"/>
      <c r="J21" s="525"/>
      <c r="K21" s="525"/>
      <c r="L21" s="525"/>
    </row>
    <row r="22" spans="1:12" ht="15">
      <c r="A22" s="403">
        <v>11</v>
      </c>
      <c r="B22" s="14" t="s">
        <v>132</v>
      </c>
      <c r="C22" s="485">
        <v>3.9091207329209433E-2</v>
      </c>
      <c r="D22" s="486">
        <v>4.1373747679289349E-2</v>
      </c>
      <c r="E22" s="486">
        <v>4.2274460248782751E-2</v>
      </c>
      <c r="F22" s="486">
        <v>4.2374159362796572E-2</v>
      </c>
      <c r="G22" s="487">
        <v>3.9844573325363064E-2</v>
      </c>
      <c r="H22" s="525"/>
      <c r="I22" s="525"/>
      <c r="J22" s="525"/>
      <c r="K22" s="525"/>
      <c r="L22" s="525"/>
    </row>
    <row r="23" spans="1:12" ht="15">
      <c r="A23" s="403">
        <v>12</v>
      </c>
      <c r="B23" s="14" t="s">
        <v>278</v>
      </c>
      <c r="C23" s="485">
        <v>2.1433051945955083E-2</v>
      </c>
      <c r="D23" s="486">
        <v>2.2822821153420284E-2</v>
      </c>
      <c r="E23" s="486">
        <v>2.4407929067174983E-2</v>
      </c>
      <c r="F23" s="486">
        <v>2.539718179318954E-2</v>
      </c>
      <c r="G23" s="487">
        <v>1.5502869850186776E-2</v>
      </c>
      <c r="H23" s="525"/>
      <c r="I23" s="525"/>
      <c r="J23" s="525"/>
      <c r="K23" s="525"/>
      <c r="L23" s="525"/>
    </row>
    <row r="24" spans="1:12" ht="15">
      <c r="A24" s="403">
        <v>13</v>
      </c>
      <c r="B24" s="14" t="s">
        <v>279</v>
      </c>
      <c r="C24" s="485">
        <v>0.15503442689900168</v>
      </c>
      <c r="D24" s="486">
        <v>0.15742559322481936</v>
      </c>
      <c r="E24" s="486">
        <v>0.16711493473682704</v>
      </c>
      <c r="F24" s="486">
        <v>0.17825237452843656</v>
      </c>
      <c r="G24" s="487">
        <v>0.11382261829145118</v>
      </c>
      <c r="H24" s="525"/>
      <c r="I24" s="525"/>
      <c r="J24" s="525"/>
      <c r="K24" s="525"/>
      <c r="L24" s="525"/>
    </row>
    <row r="25" spans="1:12" ht="15">
      <c r="A25" s="401"/>
      <c r="B25" s="248" t="s">
        <v>358</v>
      </c>
      <c r="C25" s="483"/>
      <c r="D25" s="483"/>
      <c r="E25" s="483"/>
      <c r="F25" s="483"/>
      <c r="G25" s="484"/>
      <c r="H25" s="525"/>
      <c r="I25" s="525"/>
      <c r="J25" s="525"/>
      <c r="K25" s="525"/>
      <c r="L25" s="525"/>
    </row>
    <row r="26" spans="1:12" ht="15">
      <c r="A26" s="403">
        <v>14</v>
      </c>
      <c r="B26" s="14" t="s">
        <v>131</v>
      </c>
      <c r="C26" s="485">
        <v>2.7001408993398066E-2</v>
      </c>
      <c r="D26" s="486">
        <v>2.6366984499505183E-2</v>
      </c>
      <c r="E26" s="486">
        <v>2.4285244715634435E-2</v>
      </c>
      <c r="F26" s="486">
        <v>2.7282886776936712E-2</v>
      </c>
      <c r="G26" s="487">
        <v>3.0729110979612922E-2</v>
      </c>
      <c r="H26" s="525"/>
      <c r="I26" s="525"/>
      <c r="J26" s="525"/>
      <c r="K26" s="525"/>
      <c r="L26" s="525"/>
    </row>
    <row r="27" spans="1:12" ht="15" customHeight="1">
      <c r="A27" s="403">
        <v>15</v>
      </c>
      <c r="B27" s="14" t="s">
        <v>130</v>
      </c>
      <c r="C27" s="485">
        <v>3.2103008449513359E-2</v>
      </c>
      <c r="D27" s="486">
        <v>3.259278997138039E-2</v>
      </c>
      <c r="E27" s="486">
        <v>3.1787715393308068E-2</v>
      </c>
      <c r="F27" s="486">
        <v>3.3386900760871613E-2</v>
      </c>
      <c r="G27" s="487">
        <v>3.4349126903304536E-2</v>
      </c>
      <c r="H27" s="525"/>
      <c r="I27" s="525"/>
      <c r="J27" s="525"/>
      <c r="K27" s="525"/>
      <c r="L27" s="525"/>
    </row>
    <row r="28" spans="1:12" ht="15">
      <c r="A28" s="403">
        <v>16</v>
      </c>
      <c r="B28" s="14" t="s">
        <v>129</v>
      </c>
      <c r="C28" s="485">
        <v>0.77269342687852827</v>
      </c>
      <c r="D28" s="486">
        <v>0.77881888024618751</v>
      </c>
      <c r="E28" s="486">
        <v>0.79030580418380825</v>
      </c>
      <c r="F28" s="486">
        <v>0.79203924995787611</v>
      </c>
      <c r="G28" s="487">
        <v>0.80437688298028487</v>
      </c>
      <c r="H28" s="525"/>
      <c r="I28" s="525"/>
      <c r="J28" s="525"/>
      <c r="K28" s="525"/>
      <c r="L28" s="525"/>
    </row>
    <row r="29" spans="1:12" ht="15" customHeight="1">
      <c r="A29" s="403">
        <v>17</v>
      </c>
      <c r="B29" s="14" t="s">
        <v>128</v>
      </c>
      <c r="C29" s="485">
        <v>0.73344295428319461</v>
      </c>
      <c r="D29" s="486">
        <v>0.73858022115251432</v>
      </c>
      <c r="E29" s="486">
        <v>0.71490791822550959</v>
      </c>
      <c r="F29" s="486">
        <v>0.72237372214286721</v>
      </c>
      <c r="G29" s="487">
        <v>0.73646459122571173</v>
      </c>
      <c r="H29" s="525"/>
      <c r="I29" s="525"/>
      <c r="J29" s="525"/>
      <c r="K29" s="525"/>
      <c r="L29" s="525"/>
    </row>
    <row r="30" spans="1:12" ht="15">
      <c r="A30" s="403">
        <v>18</v>
      </c>
      <c r="B30" s="14" t="s">
        <v>127</v>
      </c>
      <c r="C30" s="485">
        <v>3.7759915764223495E-2</v>
      </c>
      <c r="D30" s="486">
        <v>4.1425117332523432E-3</v>
      </c>
      <c r="E30" s="486">
        <v>-4.8461074335390757E-2</v>
      </c>
      <c r="F30" s="486">
        <v>-7.0893799148876072E-2</v>
      </c>
      <c r="G30" s="487">
        <v>0.15350013314374994</v>
      </c>
      <c r="H30" s="525"/>
      <c r="I30" s="525"/>
      <c r="J30" s="525"/>
      <c r="K30" s="525"/>
      <c r="L30" s="525"/>
    </row>
    <row r="31" spans="1:12" ht="15" customHeight="1">
      <c r="A31" s="401"/>
      <c r="B31" s="248" t="s">
        <v>359</v>
      </c>
      <c r="C31" s="483"/>
      <c r="D31" s="483"/>
      <c r="E31" s="483"/>
      <c r="F31" s="483"/>
      <c r="G31" s="484"/>
      <c r="H31" s="525"/>
      <c r="I31" s="525"/>
      <c r="J31" s="525"/>
      <c r="K31" s="525"/>
      <c r="L31" s="525"/>
    </row>
    <row r="32" spans="1:12" ht="15" customHeight="1">
      <c r="A32" s="403">
        <v>19</v>
      </c>
      <c r="B32" s="14" t="s">
        <v>126</v>
      </c>
      <c r="C32" s="493">
        <v>0.26331124417668572</v>
      </c>
      <c r="D32" s="488">
        <v>0.24804878191963944</v>
      </c>
      <c r="E32" s="488">
        <v>0.20463841568512603</v>
      </c>
      <c r="F32" s="488">
        <v>0.19515857925829594</v>
      </c>
      <c r="G32" s="489">
        <v>0.21257213879282313</v>
      </c>
      <c r="H32" s="525"/>
      <c r="I32" s="525"/>
      <c r="J32" s="525"/>
      <c r="K32" s="525"/>
      <c r="L32" s="525"/>
    </row>
    <row r="33" spans="1:12" ht="15" customHeight="1">
      <c r="A33" s="403">
        <v>20</v>
      </c>
      <c r="B33" s="14" t="s">
        <v>125</v>
      </c>
      <c r="C33" s="493">
        <v>0.83761843207771902</v>
      </c>
      <c r="D33" s="488">
        <v>0.84572327419858861</v>
      </c>
      <c r="E33" s="488">
        <v>0.85356628978791238</v>
      </c>
      <c r="F33" s="488">
        <v>0.86374069145877574</v>
      </c>
      <c r="G33" s="489">
        <v>0.86676806270269524</v>
      </c>
      <c r="H33" s="525"/>
      <c r="I33" s="525"/>
      <c r="J33" s="525"/>
      <c r="K33" s="525"/>
      <c r="L33" s="525"/>
    </row>
    <row r="34" spans="1:12" ht="15" customHeight="1">
      <c r="A34" s="403">
        <v>21</v>
      </c>
      <c r="B34" s="14" t="s">
        <v>124</v>
      </c>
      <c r="C34" s="493">
        <v>0.30370713727176074</v>
      </c>
      <c r="D34" s="488">
        <v>0.27295515426958095</v>
      </c>
      <c r="E34" s="488">
        <v>0.28946552991531188</v>
      </c>
      <c r="F34" s="488">
        <v>0.28589177999030968</v>
      </c>
      <c r="G34" s="489">
        <v>0.31458118432323923</v>
      </c>
      <c r="H34" s="525"/>
      <c r="I34" s="525"/>
      <c r="J34" s="525"/>
      <c r="K34" s="525"/>
      <c r="L34" s="525"/>
    </row>
    <row r="35" spans="1:12" ht="15" customHeight="1">
      <c r="A35" s="404"/>
      <c r="B35" s="248" t="s">
        <v>402</v>
      </c>
      <c r="C35" s="470"/>
      <c r="D35" s="470"/>
      <c r="E35" s="470"/>
      <c r="F35" s="470"/>
      <c r="G35" s="471"/>
      <c r="H35" s="525"/>
      <c r="I35" s="525"/>
      <c r="J35" s="525"/>
      <c r="K35" s="525"/>
      <c r="L35" s="525"/>
    </row>
    <row r="36" spans="1:12" ht="15">
      <c r="A36" s="403">
        <v>22</v>
      </c>
      <c r="B36" s="14" t="s">
        <v>385</v>
      </c>
      <c r="C36" s="477">
        <v>348156938.22750002</v>
      </c>
      <c r="D36" s="478">
        <v>302901731.88500005</v>
      </c>
      <c r="E36" s="478">
        <v>226617945.1225</v>
      </c>
      <c r="F36" s="478">
        <v>205001536.9375</v>
      </c>
      <c r="G36" s="479">
        <v>248201149.42749995</v>
      </c>
      <c r="H36" s="525"/>
      <c r="I36" s="525"/>
      <c r="J36" s="525"/>
      <c r="K36" s="525"/>
      <c r="L36" s="525"/>
    </row>
    <row r="37" spans="1:12" ht="15" customHeight="1">
      <c r="A37" s="403">
        <v>23</v>
      </c>
      <c r="B37" s="14" t="s">
        <v>397</v>
      </c>
      <c r="C37" s="477">
        <v>203278852.07155752</v>
      </c>
      <c r="D37" s="478">
        <v>157168525.26353148</v>
      </c>
      <c r="E37" s="478">
        <v>148542114.43832749</v>
      </c>
      <c r="F37" s="478">
        <v>163896084.60692155</v>
      </c>
      <c r="G37" s="479">
        <v>182086960.35534555</v>
      </c>
      <c r="H37" s="525"/>
      <c r="I37" s="525"/>
      <c r="J37" s="525"/>
      <c r="K37" s="525"/>
      <c r="L37" s="525"/>
    </row>
    <row r="38" spans="1:12" ht="15.75" thickBot="1">
      <c r="A38" s="405">
        <v>24</v>
      </c>
      <c r="B38" s="249" t="s">
        <v>386</v>
      </c>
      <c r="C38" s="490">
        <v>1.7127061407496684</v>
      </c>
      <c r="D38" s="491">
        <v>1.9272416749925674</v>
      </c>
      <c r="E38" s="491">
        <v>1.5256141060021631</v>
      </c>
      <c r="F38" s="491">
        <v>1.2508019177466214</v>
      </c>
      <c r="G38" s="492">
        <v>1.363091288597116</v>
      </c>
      <c r="H38" s="525"/>
      <c r="I38" s="525"/>
      <c r="J38" s="525"/>
      <c r="K38" s="525"/>
      <c r="L38" s="525"/>
    </row>
    <row r="39" spans="1:12">
      <c r="A39" s="16"/>
    </row>
    <row r="40" spans="1:12">
      <c r="B40" s="329"/>
    </row>
    <row r="41" spans="1:12" ht="63.75">
      <c r="B41" s="329" t="s">
        <v>401</v>
      </c>
    </row>
    <row r="43" spans="1:12">
      <c r="B43" s="3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85" zoomScaleNormal="85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J23" sqref="J23"/>
    </sheetView>
  </sheetViews>
  <sheetFormatPr defaultColWidth="9.140625" defaultRowHeight="14.25"/>
  <cols>
    <col min="1" max="1" width="9.5703125" style="4" bestFit="1" customWidth="1"/>
    <col min="2" max="2" width="43.425781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13">
      <c r="A1" s="2" t="s">
        <v>30</v>
      </c>
      <c r="B1" s="4" t="str">
        <f>'Info '!C2</f>
        <v>JSC ProCredit Bank</v>
      </c>
    </row>
    <row r="2" spans="1:13">
      <c r="A2" s="2" t="s">
        <v>31</v>
      </c>
      <c r="B2" s="464">
        <f>'1. key ratios '!B2</f>
        <v>43465</v>
      </c>
    </row>
    <row r="3" spans="1:13">
      <c r="A3" s="2"/>
    </row>
    <row r="4" spans="1:13" ht="15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13">
      <c r="A5" s="22"/>
      <c r="B5" s="23"/>
      <c r="C5" s="536" t="s">
        <v>68</v>
      </c>
      <c r="D5" s="537"/>
      <c r="E5" s="538"/>
      <c r="F5" s="536" t="s">
        <v>72</v>
      </c>
      <c r="G5" s="537"/>
      <c r="H5" s="539"/>
    </row>
    <row r="6" spans="1:13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13">
      <c r="A7" s="24">
        <v>1</v>
      </c>
      <c r="B7" s="28" t="s">
        <v>35</v>
      </c>
      <c r="C7" s="29">
        <v>22040128</v>
      </c>
      <c r="D7" s="29">
        <v>29688694.530000001</v>
      </c>
      <c r="E7" s="30">
        <v>51728822.530000001</v>
      </c>
      <c r="F7" s="31">
        <v>23993488.120000001</v>
      </c>
      <c r="G7" s="32">
        <v>25467756.760000002</v>
      </c>
      <c r="H7" s="33">
        <v>49461244.880000003</v>
      </c>
      <c r="I7" s="526"/>
      <c r="J7" s="526"/>
      <c r="K7" s="526"/>
      <c r="L7" s="526"/>
      <c r="M7" s="526"/>
    </row>
    <row r="8" spans="1:13">
      <c r="A8" s="24">
        <v>2</v>
      </c>
      <c r="B8" s="28" t="s">
        <v>36</v>
      </c>
      <c r="C8" s="29">
        <v>20669481.16</v>
      </c>
      <c r="D8" s="29">
        <v>171492340.17000002</v>
      </c>
      <c r="E8" s="30">
        <v>192161821.33000001</v>
      </c>
      <c r="F8" s="31">
        <v>11573376.279999999</v>
      </c>
      <c r="G8" s="32">
        <v>126740358.49000001</v>
      </c>
      <c r="H8" s="33">
        <v>138313734.77000001</v>
      </c>
      <c r="I8" s="526"/>
      <c r="J8" s="526"/>
      <c r="K8" s="526"/>
      <c r="L8" s="526"/>
      <c r="M8" s="526"/>
    </row>
    <row r="9" spans="1:13">
      <c r="A9" s="24">
        <v>3</v>
      </c>
      <c r="B9" s="28" t="s">
        <v>37</v>
      </c>
      <c r="C9" s="29">
        <v>15265600.73</v>
      </c>
      <c r="D9" s="29">
        <v>105865914.48999999</v>
      </c>
      <c r="E9" s="30">
        <v>121131515.22</v>
      </c>
      <c r="F9" s="31">
        <v>14000181.300000001</v>
      </c>
      <c r="G9" s="32">
        <v>56779187.760000005</v>
      </c>
      <c r="H9" s="33">
        <v>70779369.060000002</v>
      </c>
      <c r="I9" s="526"/>
      <c r="J9" s="526"/>
      <c r="K9" s="526"/>
      <c r="L9" s="526"/>
      <c r="M9" s="526"/>
    </row>
    <row r="10" spans="1:13">
      <c r="A10" s="24">
        <v>4</v>
      </c>
      <c r="B10" s="28" t="s">
        <v>38</v>
      </c>
      <c r="C10" s="29">
        <v>0</v>
      </c>
      <c r="D10" s="29">
        <v>0</v>
      </c>
      <c r="E10" s="30">
        <v>0</v>
      </c>
      <c r="F10" s="31">
        <v>0</v>
      </c>
      <c r="G10" s="32">
        <v>0</v>
      </c>
      <c r="H10" s="33">
        <v>0</v>
      </c>
      <c r="I10" s="526"/>
      <c r="J10" s="526"/>
      <c r="K10" s="526"/>
      <c r="L10" s="526"/>
      <c r="M10" s="526"/>
    </row>
    <row r="11" spans="1:13">
      <c r="A11" s="24">
        <v>5</v>
      </c>
      <c r="B11" s="28" t="s">
        <v>39</v>
      </c>
      <c r="C11" s="29">
        <v>29584521.789999999</v>
      </c>
      <c r="D11" s="29">
        <v>0</v>
      </c>
      <c r="E11" s="30">
        <v>29584521.789999999</v>
      </c>
      <c r="F11" s="31">
        <v>27544988.02</v>
      </c>
      <c r="G11" s="32">
        <v>0</v>
      </c>
      <c r="H11" s="33">
        <v>27544988.02</v>
      </c>
      <c r="I11" s="526"/>
      <c r="J11" s="526"/>
      <c r="K11" s="526"/>
      <c r="L11" s="526"/>
      <c r="M11" s="526"/>
    </row>
    <row r="12" spans="1:13">
      <c r="A12" s="24">
        <v>6.1</v>
      </c>
      <c r="B12" s="34" t="s">
        <v>40</v>
      </c>
      <c r="C12" s="29">
        <v>237196325.65000001</v>
      </c>
      <c r="D12" s="29">
        <v>806312106.12440014</v>
      </c>
      <c r="E12" s="30">
        <v>1043508431.7744001</v>
      </c>
      <c r="F12" s="31">
        <v>196706742.05000001</v>
      </c>
      <c r="G12" s="32">
        <v>808832608.54820001</v>
      </c>
      <c r="H12" s="33">
        <v>1005539350.5982001</v>
      </c>
      <c r="I12" s="526"/>
      <c r="J12" s="526"/>
      <c r="K12" s="526"/>
      <c r="L12" s="526"/>
      <c r="M12" s="526"/>
    </row>
    <row r="13" spans="1:13">
      <c r="A13" s="24">
        <v>6.2</v>
      </c>
      <c r="B13" s="34" t="s">
        <v>41</v>
      </c>
      <c r="C13" s="29">
        <v>-6357124.4919999987</v>
      </c>
      <c r="D13" s="29">
        <v>-27142635.510392003</v>
      </c>
      <c r="E13" s="30">
        <v>-33499760.002392001</v>
      </c>
      <c r="F13" s="31">
        <v>-5416141.2084000017</v>
      </c>
      <c r="G13" s="32">
        <v>-29123257.551564004</v>
      </c>
      <c r="H13" s="33">
        <v>-34539398.759964004</v>
      </c>
      <c r="I13" s="526"/>
      <c r="J13" s="526"/>
      <c r="K13" s="526"/>
      <c r="L13" s="526"/>
      <c r="M13" s="526"/>
    </row>
    <row r="14" spans="1:13">
      <c r="A14" s="24">
        <v>6</v>
      </c>
      <c r="B14" s="28" t="s">
        <v>42</v>
      </c>
      <c r="C14" s="30">
        <v>230839201.15799999</v>
      </c>
      <c r="D14" s="30">
        <v>779169470.61400819</v>
      </c>
      <c r="E14" s="30">
        <v>1010008671.7720082</v>
      </c>
      <c r="F14" s="30">
        <v>191290600.8416</v>
      </c>
      <c r="G14" s="30">
        <v>779709350.99663603</v>
      </c>
      <c r="H14" s="33">
        <v>970999951.83823609</v>
      </c>
      <c r="I14" s="526"/>
      <c r="J14" s="526"/>
      <c r="K14" s="526"/>
      <c r="L14" s="526"/>
      <c r="M14" s="526"/>
    </row>
    <row r="15" spans="1:13">
      <c r="A15" s="24">
        <v>7</v>
      </c>
      <c r="B15" s="28" t="s">
        <v>43</v>
      </c>
      <c r="C15" s="29">
        <v>2077200.0599999998</v>
      </c>
      <c r="D15" s="29">
        <v>3716101.52</v>
      </c>
      <c r="E15" s="30">
        <v>5793301.5800000001</v>
      </c>
      <c r="F15" s="31">
        <v>1563729.97</v>
      </c>
      <c r="G15" s="32">
        <v>4112024.9600000004</v>
      </c>
      <c r="H15" s="33">
        <v>5675754.9300000006</v>
      </c>
      <c r="I15" s="526"/>
      <c r="J15" s="526"/>
      <c r="K15" s="526"/>
      <c r="L15" s="526"/>
      <c r="M15" s="526"/>
    </row>
    <row r="16" spans="1:13">
      <c r="A16" s="24">
        <v>8</v>
      </c>
      <c r="B16" s="28" t="s">
        <v>205</v>
      </c>
      <c r="C16" s="29">
        <v>0</v>
      </c>
      <c r="D16" s="29" t="s">
        <v>491</v>
      </c>
      <c r="E16" s="30">
        <v>0</v>
      </c>
      <c r="F16" s="31">
        <v>0</v>
      </c>
      <c r="G16" s="32" t="s">
        <v>491</v>
      </c>
      <c r="H16" s="33">
        <v>0</v>
      </c>
      <c r="I16" s="526"/>
      <c r="J16" s="526"/>
      <c r="K16" s="526"/>
      <c r="L16" s="526"/>
      <c r="M16" s="526"/>
    </row>
    <row r="17" spans="1:13">
      <c r="A17" s="24">
        <v>9</v>
      </c>
      <c r="B17" s="28" t="s">
        <v>44</v>
      </c>
      <c r="C17" s="29">
        <v>6298572.1799999997</v>
      </c>
      <c r="D17" s="29">
        <v>50656.65</v>
      </c>
      <c r="E17" s="30">
        <v>6349228.8300000001</v>
      </c>
      <c r="F17" s="31">
        <v>6298572.1799999997</v>
      </c>
      <c r="G17" s="32">
        <v>51222.6</v>
      </c>
      <c r="H17" s="33">
        <v>6349794.7799999993</v>
      </c>
      <c r="I17" s="526"/>
      <c r="J17" s="526"/>
      <c r="K17" s="526"/>
      <c r="L17" s="526"/>
      <c r="M17" s="526"/>
    </row>
    <row r="18" spans="1:13">
      <c r="A18" s="24">
        <v>10</v>
      </c>
      <c r="B18" s="28" t="s">
        <v>45</v>
      </c>
      <c r="C18" s="29">
        <v>62278978.430000015</v>
      </c>
      <c r="D18" s="29" t="s">
        <v>491</v>
      </c>
      <c r="E18" s="30">
        <v>62278978.430000015</v>
      </c>
      <c r="F18" s="31">
        <v>70058580.780000001</v>
      </c>
      <c r="G18" s="32" t="s">
        <v>491</v>
      </c>
      <c r="H18" s="33">
        <v>70058580.780000001</v>
      </c>
      <c r="I18" s="526"/>
      <c r="J18" s="526"/>
      <c r="K18" s="526"/>
      <c r="L18" s="526"/>
      <c r="M18" s="526"/>
    </row>
    <row r="19" spans="1:13">
      <c r="A19" s="24">
        <v>11</v>
      </c>
      <c r="B19" s="28" t="s">
        <v>46</v>
      </c>
      <c r="C19" s="29">
        <v>10319090.239999998</v>
      </c>
      <c r="D19" s="29">
        <v>8907853.9636999983</v>
      </c>
      <c r="E19" s="30">
        <v>19226944.203699999</v>
      </c>
      <c r="F19" s="31">
        <v>10186658.7152</v>
      </c>
      <c r="G19" s="32">
        <v>3427930.9076</v>
      </c>
      <c r="H19" s="33">
        <v>13614589.6228</v>
      </c>
      <c r="I19" s="526"/>
      <c r="J19" s="526"/>
      <c r="K19" s="526"/>
      <c r="L19" s="526"/>
      <c r="M19" s="526"/>
    </row>
    <row r="20" spans="1:13">
      <c r="A20" s="24">
        <v>12</v>
      </c>
      <c r="B20" s="36" t="s">
        <v>47</v>
      </c>
      <c r="C20" s="30">
        <v>399372773.74800003</v>
      </c>
      <c r="D20" s="30">
        <v>1098891031.9377084</v>
      </c>
      <c r="E20" s="30">
        <v>1498263805.6857085</v>
      </c>
      <c r="F20" s="30">
        <v>356510176.20680004</v>
      </c>
      <c r="G20" s="30">
        <v>996287832.47423613</v>
      </c>
      <c r="H20" s="33">
        <v>1352798008.6810362</v>
      </c>
      <c r="I20" s="526"/>
      <c r="J20" s="526"/>
      <c r="K20" s="526"/>
      <c r="L20" s="526"/>
      <c r="M20" s="526"/>
    </row>
    <row r="21" spans="1:13">
      <c r="A21" s="24"/>
      <c r="B21" s="25" t="s">
        <v>48</v>
      </c>
      <c r="C21" s="37"/>
      <c r="D21" s="37"/>
      <c r="E21" s="37"/>
      <c r="F21" s="38"/>
      <c r="G21" s="39"/>
      <c r="H21" s="40"/>
      <c r="I21" s="526"/>
      <c r="J21" s="526"/>
      <c r="K21" s="526"/>
      <c r="L21" s="526"/>
      <c r="M21" s="526"/>
    </row>
    <row r="22" spans="1:13">
      <c r="A22" s="24">
        <v>13</v>
      </c>
      <c r="B22" s="28" t="s">
        <v>49</v>
      </c>
      <c r="C22" s="29">
        <v>0</v>
      </c>
      <c r="D22" s="29">
        <v>122963800</v>
      </c>
      <c r="E22" s="30">
        <v>122963800</v>
      </c>
      <c r="F22" s="31">
        <v>0</v>
      </c>
      <c r="G22" s="32">
        <v>86985600</v>
      </c>
      <c r="H22" s="33">
        <v>86985600</v>
      </c>
      <c r="I22" s="526"/>
      <c r="J22" s="526"/>
      <c r="K22" s="526"/>
      <c r="L22" s="526"/>
      <c r="M22" s="526"/>
    </row>
    <row r="23" spans="1:13">
      <c r="A23" s="24">
        <v>14</v>
      </c>
      <c r="B23" s="28" t="s">
        <v>50</v>
      </c>
      <c r="C23" s="29">
        <v>94628321.040000007</v>
      </c>
      <c r="D23" s="29">
        <v>130338627.9779</v>
      </c>
      <c r="E23" s="30">
        <v>224966949.01789999</v>
      </c>
      <c r="F23" s="31">
        <v>82992069.109999999</v>
      </c>
      <c r="G23" s="32">
        <v>125245181.49000001</v>
      </c>
      <c r="H23" s="33">
        <v>208237250.60000002</v>
      </c>
      <c r="I23" s="526"/>
      <c r="J23" s="526"/>
      <c r="K23" s="526"/>
      <c r="L23" s="526"/>
      <c r="M23" s="526"/>
    </row>
    <row r="24" spans="1:13">
      <c r="A24" s="24">
        <v>15</v>
      </c>
      <c r="B24" s="28" t="s">
        <v>51</v>
      </c>
      <c r="C24" s="29">
        <v>54342049.449999996</v>
      </c>
      <c r="D24" s="29">
        <v>175724412.83480015</v>
      </c>
      <c r="E24" s="30">
        <v>230066462.28480014</v>
      </c>
      <c r="F24" s="31">
        <v>40060358.739999995</v>
      </c>
      <c r="G24" s="32">
        <v>177267190.38100001</v>
      </c>
      <c r="H24" s="33">
        <v>217327549.12099999</v>
      </c>
      <c r="I24" s="526"/>
      <c r="J24" s="526"/>
      <c r="K24" s="526"/>
      <c r="L24" s="526"/>
      <c r="M24" s="526"/>
    </row>
    <row r="25" spans="1:13">
      <c r="A25" s="24">
        <v>16</v>
      </c>
      <c r="B25" s="28" t="s">
        <v>52</v>
      </c>
      <c r="C25" s="29">
        <v>22534059.339999996</v>
      </c>
      <c r="D25" s="29">
        <v>213372830.86000001</v>
      </c>
      <c r="E25" s="30">
        <v>235906890.20000002</v>
      </c>
      <c r="F25" s="31">
        <v>21381185.699999999</v>
      </c>
      <c r="G25" s="32">
        <v>178467649.62</v>
      </c>
      <c r="H25" s="33">
        <v>199848835.31999999</v>
      </c>
      <c r="I25" s="526"/>
      <c r="J25" s="526"/>
      <c r="K25" s="526"/>
      <c r="L25" s="526"/>
      <c r="M25" s="526"/>
    </row>
    <row r="26" spans="1:13">
      <c r="A26" s="24">
        <v>17</v>
      </c>
      <c r="B26" s="28" t="s">
        <v>53</v>
      </c>
      <c r="C26" s="37"/>
      <c r="D26" s="37"/>
      <c r="E26" s="30">
        <v>0</v>
      </c>
      <c r="F26" s="38"/>
      <c r="G26" s="39"/>
      <c r="H26" s="33">
        <v>0</v>
      </c>
      <c r="I26" s="526"/>
      <c r="J26" s="526"/>
      <c r="K26" s="526"/>
      <c r="L26" s="526"/>
      <c r="M26" s="526"/>
    </row>
    <row r="27" spans="1:13">
      <c r="A27" s="24">
        <v>18</v>
      </c>
      <c r="B27" s="28" t="s">
        <v>54</v>
      </c>
      <c r="C27" s="29">
        <v>30614358.25</v>
      </c>
      <c r="D27" s="29">
        <v>363717800.0984152</v>
      </c>
      <c r="E27" s="30">
        <v>394332158.3484152</v>
      </c>
      <c r="F27" s="31">
        <v>0</v>
      </c>
      <c r="G27" s="32">
        <v>370700740.07767802</v>
      </c>
      <c r="H27" s="33">
        <v>370700740.07767802</v>
      </c>
      <c r="I27" s="526"/>
      <c r="J27" s="526"/>
      <c r="K27" s="526"/>
      <c r="L27" s="526"/>
      <c r="M27" s="526"/>
    </row>
    <row r="28" spans="1:13">
      <c r="A28" s="24">
        <v>19</v>
      </c>
      <c r="B28" s="28" t="s">
        <v>55</v>
      </c>
      <c r="C28" s="29">
        <v>1046809.6199999999</v>
      </c>
      <c r="D28" s="29">
        <v>8016811.6000000006</v>
      </c>
      <c r="E28" s="30">
        <v>9063621.2200000007</v>
      </c>
      <c r="F28" s="31">
        <v>941435.36</v>
      </c>
      <c r="G28" s="32">
        <v>7423064.6100000003</v>
      </c>
      <c r="H28" s="33">
        <v>8364499.9700000007</v>
      </c>
      <c r="I28" s="526"/>
      <c r="J28" s="526"/>
      <c r="K28" s="526"/>
      <c r="L28" s="526"/>
      <c r="M28" s="526"/>
    </row>
    <row r="29" spans="1:13">
      <c r="A29" s="24">
        <v>20</v>
      </c>
      <c r="B29" s="28" t="s">
        <v>56</v>
      </c>
      <c r="C29" s="29">
        <v>11443002.499999998</v>
      </c>
      <c r="D29" s="29">
        <v>10623147.309999999</v>
      </c>
      <c r="E29" s="30">
        <v>22066149.809999995</v>
      </c>
      <c r="F29" s="31">
        <v>11094455.046599999</v>
      </c>
      <c r="G29" s="32">
        <v>7050456.7653719997</v>
      </c>
      <c r="H29" s="33">
        <v>18144911.811972</v>
      </c>
      <c r="I29" s="526"/>
      <c r="J29" s="526"/>
      <c r="K29" s="526"/>
      <c r="L29" s="526"/>
      <c r="M29" s="526"/>
    </row>
    <row r="30" spans="1:13">
      <c r="A30" s="24">
        <v>21</v>
      </c>
      <c r="B30" s="28" t="s">
        <v>57</v>
      </c>
      <c r="C30" s="29">
        <v>0</v>
      </c>
      <c r="D30" s="29">
        <v>82265500</v>
      </c>
      <c r="E30" s="30">
        <v>82265500</v>
      </c>
      <c r="F30" s="31">
        <v>0</v>
      </c>
      <c r="G30" s="32">
        <v>64805000</v>
      </c>
      <c r="H30" s="33">
        <v>64805000</v>
      </c>
      <c r="I30" s="526"/>
      <c r="J30" s="526"/>
      <c r="K30" s="526"/>
      <c r="L30" s="526"/>
      <c r="M30" s="526"/>
    </row>
    <row r="31" spans="1:13">
      <c r="A31" s="24">
        <v>22</v>
      </c>
      <c r="B31" s="36" t="s">
        <v>58</v>
      </c>
      <c r="C31" s="30">
        <v>214608600.20000002</v>
      </c>
      <c r="D31" s="30">
        <v>1107022930.6811152</v>
      </c>
      <c r="E31" s="30">
        <v>1321631530.8811152</v>
      </c>
      <c r="F31" s="30">
        <v>156469503.95660001</v>
      </c>
      <c r="G31" s="30">
        <v>1017944882.9440502</v>
      </c>
      <c r="H31" s="33">
        <v>1174414386.9006503</v>
      </c>
      <c r="I31" s="526"/>
      <c r="J31" s="526"/>
      <c r="K31" s="526"/>
      <c r="L31" s="526"/>
      <c r="M31" s="526"/>
    </row>
    <row r="32" spans="1:13">
      <c r="A32" s="24"/>
      <c r="B32" s="25" t="s">
        <v>59</v>
      </c>
      <c r="C32" s="37"/>
      <c r="D32" s="37"/>
      <c r="E32" s="29"/>
      <c r="F32" s="38"/>
      <c r="G32" s="39"/>
      <c r="H32" s="40"/>
      <c r="I32" s="526"/>
      <c r="J32" s="526"/>
      <c r="K32" s="526"/>
      <c r="L32" s="526"/>
      <c r="M32" s="526"/>
    </row>
    <row r="33" spans="1:13">
      <c r="A33" s="24">
        <v>23</v>
      </c>
      <c r="B33" s="28" t="s">
        <v>60</v>
      </c>
      <c r="C33" s="29">
        <v>88914815</v>
      </c>
      <c r="D33" s="37" t="s">
        <v>491</v>
      </c>
      <c r="E33" s="30">
        <v>88914815</v>
      </c>
      <c r="F33" s="31">
        <v>88914815</v>
      </c>
      <c r="G33" s="39" t="s">
        <v>491</v>
      </c>
      <c r="H33" s="33">
        <v>88914815</v>
      </c>
      <c r="I33" s="526"/>
      <c r="J33" s="526"/>
      <c r="K33" s="526"/>
      <c r="L33" s="526"/>
      <c r="M33" s="526"/>
    </row>
    <row r="34" spans="1:13">
      <c r="A34" s="24">
        <v>24</v>
      </c>
      <c r="B34" s="28" t="s">
        <v>61</v>
      </c>
      <c r="C34" s="29">
        <v>0</v>
      </c>
      <c r="D34" s="37" t="s">
        <v>491</v>
      </c>
      <c r="E34" s="30">
        <v>0</v>
      </c>
      <c r="F34" s="31">
        <v>0</v>
      </c>
      <c r="G34" s="39" t="s">
        <v>491</v>
      </c>
      <c r="H34" s="33">
        <v>0</v>
      </c>
      <c r="I34" s="526"/>
      <c r="J34" s="526"/>
      <c r="K34" s="526"/>
      <c r="L34" s="526"/>
      <c r="M34" s="526"/>
    </row>
    <row r="35" spans="1:13">
      <c r="A35" s="24">
        <v>25</v>
      </c>
      <c r="B35" s="35" t="s">
        <v>62</v>
      </c>
      <c r="C35" s="29">
        <v>0</v>
      </c>
      <c r="D35" s="37" t="s">
        <v>491</v>
      </c>
      <c r="E35" s="30">
        <v>0</v>
      </c>
      <c r="F35" s="31">
        <v>0</v>
      </c>
      <c r="G35" s="39" t="s">
        <v>491</v>
      </c>
      <c r="H35" s="33">
        <v>0</v>
      </c>
      <c r="I35" s="526"/>
      <c r="J35" s="526"/>
      <c r="K35" s="526"/>
      <c r="L35" s="526"/>
      <c r="M35" s="526"/>
    </row>
    <row r="36" spans="1:13">
      <c r="A36" s="24">
        <v>26</v>
      </c>
      <c r="B36" s="28" t="s">
        <v>63</v>
      </c>
      <c r="C36" s="29">
        <v>36388151.469999999</v>
      </c>
      <c r="D36" s="37" t="s">
        <v>491</v>
      </c>
      <c r="E36" s="30">
        <v>36388151.469999999</v>
      </c>
      <c r="F36" s="31">
        <v>36388151.469999999</v>
      </c>
      <c r="G36" s="39" t="s">
        <v>491</v>
      </c>
      <c r="H36" s="33">
        <v>36388151.469999999</v>
      </c>
      <c r="I36" s="526"/>
      <c r="J36" s="526"/>
      <c r="K36" s="526"/>
      <c r="L36" s="526"/>
      <c r="M36" s="526"/>
    </row>
    <row r="37" spans="1:13">
      <c r="A37" s="24">
        <v>27</v>
      </c>
      <c r="B37" s="28" t="s">
        <v>64</v>
      </c>
      <c r="C37" s="29">
        <v>0</v>
      </c>
      <c r="D37" s="37" t="s">
        <v>491</v>
      </c>
      <c r="E37" s="30">
        <v>0</v>
      </c>
      <c r="F37" s="31">
        <v>0</v>
      </c>
      <c r="G37" s="39" t="s">
        <v>491</v>
      </c>
      <c r="H37" s="33">
        <v>0</v>
      </c>
      <c r="I37" s="526"/>
      <c r="J37" s="526"/>
      <c r="K37" s="526"/>
      <c r="L37" s="526"/>
      <c r="M37" s="526"/>
    </row>
    <row r="38" spans="1:13">
      <c r="A38" s="24">
        <v>28</v>
      </c>
      <c r="B38" s="28" t="s">
        <v>65</v>
      </c>
      <c r="C38" s="29">
        <v>51329308.388900012</v>
      </c>
      <c r="D38" s="37" t="s">
        <v>491</v>
      </c>
      <c r="E38" s="30">
        <v>51329308.388900012</v>
      </c>
      <c r="F38" s="31">
        <v>53080655.303499997</v>
      </c>
      <c r="G38" s="39" t="s">
        <v>491</v>
      </c>
      <c r="H38" s="33">
        <v>53080655.303499997</v>
      </c>
      <c r="I38" s="526"/>
      <c r="J38" s="526"/>
      <c r="K38" s="526"/>
      <c r="L38" s="526"/>
      <c r="M38" s="526"/>
    </row>
    <row r="39" spans="1:13">
      <c r="A39" s="24">
        <v>29</v>
      </c>
      <c r="B39" s="28" t="s">
        <v>66</v>
      </c>
      <c r="C39" s="29">
        <v>0</v>
      </c>
      <c r="D39" s="37" t="s">
        <v>491</v>
      </c>
      <c r="E39" s="30">
        <v>0</v>
      </c>
      <c r="F39" s="31">
        <v>0</v>
      </c>
      <c r="G39" s="39" t="s">
        <v>491</v>
      </c>
      <c r="H39" s="33">
        <v>0</v>
      </c>
      <c r="I39" s="526"/>
      <c r="J39" s="526"/>
      <c r="K39" s="526"/>
      <c r="L39" s="526"/>
      <c r="M39" s="526"/>
    </row>
    <row r="40" spans="1:13">
      <c r="A40" s="24">
        <v>30</v>
      </c>
      <c r="B40" s="298" t="s">
        <v>273</v>
      </c>
      <c r="C40" s="29">
        <v>176632274.85890001</v>
      </c>
      <c r="D40" s="37" t="s">
        <v>491</v>
      </c>
      <c r="E40" s="30">
        <v>176632274.85890001</v>
      </c>
      <c r="F40" s="31">
        <v>178383621.7735</v>
      </c>
      <c r="G40" s="39" t="s">
        <v>491</v>
      </c>
      <c r="H40" s="33">
        <v>178383621.7735</v>
      </c>
      <c r="I40" s="526"/>
      <c r="J40" s="526"/>
      <c r="K40" s="526"/>
      <c r="L40" s="526"/>
      <c r="M40" s="526"/>
    </row>
    <row r="41" spans="1:13" ht="15" thickBot="1">
      <c r="A41" s="41">
        <v>31</v>
      </c>
      <c r="B41" s="42" t="s">
        <v>67</v>
      </c>
      <c r="C41" s="43">
        <v>391240875.0589</v>
      </c>
      <c r="D41" s="43">
        <v>1107022930.6811152</v>
      </c>
      <c r="E41" s="43">
        <v>1498263805.740015</v>
      </c>
      <c r="F41" s="43">
        <v>334853125.73010004</v>
      </c>
      <c r="G41" s="43">
        <v>1017944882.9440502</v>
      </c>
      <c r="H41" s="44">
        <v>1352798008.6741502</v>
      </c>
      <c r="I41" s="526"/>
      <c r="J41" s="526"/>
      <c r="K41" s="526"/>
      <c r="L41" s="526"/>
      <c r="M41" s="526"/>
    </row>
    <row r="43" spans="1:13">
      <c r="B43" s="4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zoomScale="85" zoomScaleNormal="85" workbookViewId="0">
      <pane xSplit="1" ySplit="6" topLeftCell="B7" activePane="bottomRight" state="frozen"/>
      <selection activeCell="B3" sqref="B3"/>
      <selection pane="topRight" activeCell="B3" sqref="B3"/>
      <selection pane="bottomLeft" activeCell="B3" sqref="B3"/>
      <selection pane="bottomRight" activeCell="K38" sqref="K38"/>
    </sheetView>
  </sheetViews>
  <sheetFormatPr defaultColWidth="9.140625" defaultRowHeight="12.75"/>
  <cols>
    <col min="1" max="1" width="9.5703125" style="4" bestFit="1" customWidth="1"/>
    <col min="2" max="2" width="51.57031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14">
      <c r="A1" s="2" t="s">
        <v>30</v>
      </c>
      <c r="B1" s="3" t="str">
        <f>'Info '!C2</f>
        <v>JSC ProCredit Bank</v>
      </c>
      <c r="C1" s="3"/>
    </row>
    <row r="2" spans="1:14">
      <c r="A2" s="2" t="s">
        <v>31</v>
      </c>
      <c r="B2" s="463">
        <f>'1. key ratios '!B2</f>
        <v>43465</v>
      </c>
      <c r="C2" s="6"/>
      <c r="D2" s="7"/>
      <c r="E2" s="7"/>
      <c r="F2" s="7"/>
      <c r="G2" s="7"/>
      <c r="H2" s="7"/>
    </row>
    <row r="3" spans="1:14">
      <c r="A3" s="2"/>
      <c r="B3" s="3"/>
      <c r="C3" s="6"/>
      <c r="D3" s="7"/>
      <c r="E3" s="7"/>
      <c r="F3" s="7"/>
      <c r="G3" s="7"/>
      <c r="H3" s="7"/>
    </row>
    <row r="4" spans="1:14" ht="13.5" thickBot="1">
      <c r="A4" s="47" t="s">
        <v>200</v>
      </c>
      <c r="B4" s="250" t="s">
        <v>22</v>
      </c>
      <c r="C4" s="17"/>
      <c r="D4" s="19"/>
      <c r="E4" s="19"/>
      <c r="F4" s="20"/>
      <c r="G4" s="20"/>
      <c r="H4" s="48" t="s">
        <v>73</v>
      </c>
    </row>
    <row r="5" spans="1:14">
      <c r="A5" s="49" t="s">
        <v>6</v>
      </c>
      <c r="B5" s="50"/>
      <c r="C5" s="536" t="s">
        <v>68</v>
      </c>
      <c r="D5" s="537"/>
      <c r="E5" s="538"/>
      <c r="F5" s="536" t="s">
        <v>72</v>
      </c>
      <c r="G5" s="537"/>
      <c r="H5" s="539"/>
    </row>
    <row r="6" spans="1:14">
      <c r="A6" s="51" t="s">
        <v>6</v>
      </c>
      <c r="B6" s="52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4" t="s">
        <v>71</v>
      </c>
    </row>
    <row r="7" spans="1:14">
      <c r="A7" s="55"/>
      <c r="B7" s="250" t="s">
        <v>199</v>
      </c>
      <c r="C7" s="56"/>
      <c r="D7" s="56"/>
      <c r="E7" s="56"/>
      <c r="F7" s="56"/>
      <c r="G7" s="56"/>
      <c r="H7" s="57"/>
    </row>
    <row r="8" spans="1:14" ht="25.5">
      <c r="A8" s="55">
        <v>1</v>
      </c>
      <c r="B8" s="58" t="s">
        <v>198</v>
      </c>
      <c r="C8" s="56">
        <v>2007780.19</v>
      </c>
      <c r="D8" s="56">
        <v>853856.42999999993</v>
      </c>
      <c r="E8" s="59">
        <v>2861636.62</v>
      </c>
      <c r="F8" s="56">
        <v>2932841.6</v>
      </c>
      <c r="G8" s="56">
        <v>299682</v>
      </c>
      <c r="H8" s="60">
        <v>3232523.6</v>
      </c>
      <c r="I8" s="527"/>
      <c r="J8" s="527"/>
      <c r="K8" s="527"/>
      <c r="L8" s="527"/>
      <c r="M8" s="527"/>
      <c r="N8" s="527"/>
    </row>
    <row r="9" spans="1:14">
      <c r="A9" s="55">
        <v>2</v>
      </c>
      <c r="B9" s="58" t="s">
        <v>197</v>
      </c>
      <c r="C9" s="61">
        <v>23228068.330000002</v>
      </c>
      <c r="D9" s="61">
        <v>57127594.310000002</v>
      </c>
      <c r="E9" s="59">
        <v>80355662.640000001</v>
      </c>
      <c r="F9" s="61">
        <v>18757313.339999996</v>
      </c>
      <c r="G9" s="61">
        <v>57423219.010000005</v>
      </c>
      <c r="H9" s="60">
        <v>76180532.349999994</v>
      </c>
      <c r="I9" s="527"/>
      <c r="J9" s="527"/>
      <c r="K9" s="527"/>
      <c r="L9" s="527"/>
      <c r="M9" s="527"/>
      <c r="N9" s="527"/>
    </row>
    <row r="10" spans="1:14">
      <c r="A10" s="55">
        <v>2.1</v>
      </c>
      <c r="B10" s="62" t="s">
        <v>196</v>
      </c>
      <c r="C10" s="56">
        <v>347017.6</v>
      </c>
      <c r="D10" s="56">
        <v>0</v>
      </c>
      <c r="E10" s="59">
        <v>347017.6</v>
      </c>
      <c r="F10" s="56">
        <v>813631.91</v>
      </c>
      <c r="G10" s="56">
        <v>0</v>
      </c>
      <c r="H10" s="60">
        <v>813631.91</v>
      </c>
      <c r="I10" s="527"/>
      <c r="J10" s="527"/>
      <c r="K10" s="527"/>
      <c r="L10" s="527"/>
      <c r="M10" s="527"/>
      <c r="N10" s="527"/>
    </row>
    <row r="11" spans="1:14">
      <c r="A11" s="55">
        <v>2.2000000000000002</v>
      </c>
      <c r="B11" s="62" t="s">
        <v>195</v>
      </c>
      <c r="C11" s="56">
        <v>17245769.389999997</v>
      </c>
      <c r="D11" s="56">
        <v>37585231.966900006</v>
      </c>
      <c r="E11" s="59">
        <v>54831001.356900007</v>
      </c>
      <c r="F11" s="56">
        <v>13551245.979999999</v>
      </c>
      <c r="G11" s="56">
        <v>38858555.284200005</v>
      </c>
      <c r="H11" s="60">
        <v>52409801.264200002</v>
      </c>
      <c r="I11" s="527"/>
      <c r="J11" s="527"/>
      <c r="K11" s="527"/>
      <c r="L11" s="527"/>
      <c r="M11" s="527"/>
      <c r="N11" s="527"/>
    </row>
    <row r="12" spans="1:14">
      <c r="A12" s="55">
        <v>2.2999999999999998</v>
      </c>
      <c r="B12" s="62" t="s">
        <v>194</v>
      </c>
      <c r="C12" s="56">
        <v>39913.040000000001</v>
      </c>
      <c r="D12" s="56">
        <v>104978.81690000001</v>
      </c>
      <c r="E12" s="59">
        <v>144891.85690000001</v>
      </c>
      <c r="F12" s="56">
        <v>289.68</v>
      </c>
      <c r="G12" s="56">
        <v>90575.246899999998</v>
      </c>
      <c r="H12" s="60">
        <v>90864.926899999991</v>
      </c>
      <c r="I12" s="527"/>
      <c r="J12" s="527"/>
      <c r="K12" s="527"/>
      <c r="L12" s="527"/>
      <c r="M12" s="527"/>
      <c r="N12" s="527"/>
    </row>
    <row r="13" spans="1:14">
      <c r="A13" s="55">
        <v>2.4</v>
      </c>
      <c r="B13" s="62" t="s">
        <v>193</v>
      </c>
      <c r="C13" s="56">
        <v>602115</v>
      </c>
      <c r="D13" s="56">
        <v>1870357.2633</v>
      </c>
      <c r="E13" s="59">
        <v>2472472.2632999998</v>
      </c>
      <c r="F13" s="56">
        <v>324991.01</v>
      </c>
      <c r="G13" s="56">
        <v>1395411.5615000001</v>
      </c>
      <c r="H13" s="60">
        <v>1720402.5715000001</v>
      </c>
      <c r="I13" s="527"/>
      <c r="J13" s="527"/>
      <c r="K13" s="527"/>
      <c r="L13" s="527"/>
      <c r="M13" s="527"/>
      <c r="N13" s="527"/>
    </row>
    <row r="14" spans="1:14">
      <c r="A14" s="55">
        <v>2.5</v>
      </c>
      <c r="B14" s="62" t="s">
        <v>192</v>
      </c>
      <c r="C14" s="56">
        <v>1944328.66</v>
      </c>
      <c r="D14" s="56">
        <v>2652855.7497999999</v>
      </c>
      <c r="E14" s="59">
        <v>4597184.4097999996</v>
      </c>
      <c r="F14" s="56">
        <v>720186.17</v>
      </c>
      <c r="G14" s="56">
        <v>1928475.3158</v>
      </c>
      <c r="H14" s="60">
        <v>2648661.4857999999</v>
      </c>
      <c r="I14" s="527"/>
      <c r="J14" s="527"/>
      <c r="K14" s="527"/>
      <c r="L14" s="527"/>
      <c r="M14" s="527"/>
      <c r="N14" s="527"/>
    </row>
    <row r="15" spans="1:14">
      <c r="A15" s="55">
        <v>2.6</v>
      </c>
      <c r="B15" s="62" t="s">
        <v>191</v>
      </c>
      <c r="C15" s="56">
        <v>165961.53</v>
      </c>
      <c r="D15" s="56">
        <v>1074829.1530000002</v>
      </c>
      <c r="E15" s="59">
        <v>1240790.6830000002</v>
      </c>
      <c r="F15" s="56">
        <v>133780.87</v>
      </c>
      <c r="G15" s="56">
        <v>658626.78850000002</v>
      </c>
      <c r="H15" s="60">
        <v>792407.65850000002</v>
      </c>
      <c r="I15" s="527"/>
      <c r="J15" s="527"/>
      <c r="K15" s="527"/>
      <c r="L15" s="527"/>
      <c r="M15" s="527"/>
      <c r="N15" s="527"/>
    </row>
    <row r="16" spans="1:14" ht="25.5">
      <c r="A16" s="55">
        <v>2.7</v>
      </c>
      <c r="B16" s="62" t="s">
        <v>190</v>
      </c>
      <c r="C16" s="56">
        <v>339441.62</v>
      </c>
      <c r="D16" s="56">
        <v>1127642.5645999999</v>
      </c>
      <c r="E16" s="59">
        <v>1467084.1845999998</v>
      </c>
      <c r="F16" s="56">
        <v>182794.58</v>
      </c>
      <c r="G16" s="56">
        <v>1129018.7585</v>
      </c>
      <c r="H16" s="60">
        <v>1311813.3385000001</v>
      </c>
      <c r="I16" s="527"/>
      <c r="J16" s="527"/>
      <c r="K16" s="527"/>
      <c r="L16" s="527"/>
      <c r="M16" s="527"/>
      <c r="N16" s="527"/>
    </row>
    <row r="17" spans="1:14">
      <c r="A17" s="55">
        <v>2.8</v>
      </c>
      <c r="B17" s="62" t="s">
        <v>189</v>
      </c>
      <c r="C17" s="56">
        <v>1492472.58</v>
      </c>
      <c r="D17" s="56">
        <v>9882596.129999999</v>
      </c>
      <c r="E17" s="59">
        <v>11375068.709999999</v>
      </c>
      <c r="F17" s="56">
        <v>2156369.87</v>
      </c>
      <c r="G17" s="56">
        <v>10092965.99</v>
      </c>
      <c r="H17" s="60">
        <v>12249335.859999999</v>
      </c>
      <c r="I17" s="527"/>
      <c r="J17" s="527"/>
      <c r="K17" s="527"/>
      <c r="L17" s="527"/>
      <c r="M17" s="527"/>
      <c r="N17" s="527"/>
    </row>
    <row r="18" spans="1:14">
      <c r="A18" s="55">
        <v>2.9</v>
      </c>
      <c r="B18" s="62" t="s">
        <v>188</v>
      </c>
      <c r="C18" s="56">
        <v>1051048.9099999999</v>
      </c>
      <c r="D18" s="56">
        <v>2829102.6654999997</v>
      </c>
      <c r="E18" s="59">
        <v>3880151.5754999993</v>
      </c>
      <c r="F18" s="56">
        <v>874023.27</v>
      </c>
      <c r="G18" s="56">
        <v>3269590.0646000002</v>
      </c>
      <c r="H18" s="60">
        <v>4143613.3346000002</v>
      </c>
      <c r="I18" s="527"/>
      <c r="J18" s="527"/>
      <c r="K18" s="527"/>
      <c r="L18" s="527"/>
      <c r="M18" s="527"/>
      <c r="N18" s="527"/>
    </row>
    <row r="19" spans="1:14">
      <c r="A19" s="55">
        <v>3</v>
      </c>
      <c r="B19" s="58" t="s">
        <v>187</v>
      </c>
      <c r="C19" s="56">
        <v>213324.54</v>
      </c>
      <c r="D19" s="56">
        <v>588128.5</v>
      </c>
      <c r="E19" s="59">
        <v>801453.04</v>
      </c>
      <c r="F19" s="56">
        <v>245706.86000000002</v>
      </c>
      <c r="G19" s="56">
        <v>785114.80999999994</v>
      </c>
      <c r="H19" s="60">
        <v>1030821.6699999999</v>
      </c>
      <c r="I19" s="527"/>
      <c r="J19" s="527"/>
      <c r="K19" s="527"/>
      <c r="L19" s="527"/>
      <c r="M19" s="527"/>
      <c r="N19" s="527"/>
    </row>
    <row r="20" spans="1:14">
      <c r="A20" s="55">
        <v>4</v>
      </c>
      <c r="B20" s="58" t="s">
        <v>186</v>
      </c>
      <c r="C20" s="56">
        <v>1262336</v>
      </c>
      <c r="D20" s="56">
        <v>0</v>
      </c>
      <c r="E20" s="59">
        <v>1262336</v>
      </c>
      <c r="F20" s="56">
        <v>1700976.9000000001</v>
      </c>
      <c r="G20" s="56">
        <v>0</v>
      </c>
      <c r="H20" s="60">
        <v>1700976.9000000001</v>
      </c>
      <c r="I20" s="527"/>
      <c r="J20" s="527"/>
      <c r="K20" s="527"/>
      <c r="L20" s="527"/>
      <c r="M20" s="527"/>
      <c r="N20" s="527"/>
    </row>
    <row r="21" spans="1:14">
      <c r="A21" s="55">
        <v>5</v>
      </c>
      <c r="B21" s="58" t="s">
        <v>185</v>
      </c>
      <c r="C21" s="56"/>
      <c r="D21" s="56"/>
      <c r="E21" s="59">
        <v>0</v>
      </c>
      <c r="F21" s="56"/>
      <c r="G21" s="56"/>
      <c r="H21" s="60">
        <v>0</v>
      </c>
      <c r="I21" s="527"/>
      <c r="J21" s="527"/>
      <c r="K21" s="527"/>
      <c r="L21" s="527"/>
      <c r="M21" s="527"/>
      <c r="N21" s="527"/>
    </row>
    <row r="22" spans="1:14">
      <c r="A22" s="55">
        <v>6</v>
      </c>
      <c r="B22" s="63" t="s">
        <v>184</v>
      </c>
      <c r="C22" s="61">
        <v>26711509.060000002</v>
      </c>
      <c r="D22" s="61">
        <v>58569579.240000002</v>
      </c>
      <c r="E22" s="59">
        <v>85281088.300000012</v>
      </c>
      <c r="F22" s="61">
        <v>23636838.699999996</v>
      </c>
      <c r="G22" s="61">
        <v>58508015.820000008</v>
      </c>
      <c r="H22" s="60">
        <v>82144854.520000011</v>
      </c>
      <c r="I22" s="527"/>
      <c r="J22" s="527"/>
      <c r="K22" s="527"/>
      <c r="L22" s="527"/>
      <c r="M22" s="527"/>
      <c r="N22" s="527"/>
    </row>
    <row r="23" spans="1:14">
      <c r="A23" s="55"/>
      <c r="B23" s="250" t="s">
        <v>183</v>
      </c>
      <c r="C23" s="64"/>
      <c r="D23" s="64"/>
      <c r="E23" s="65"/>
      <c r="F23" s="64"/>
      <c r="G23" s="64"/>
      <c r="H23" s="66"/>
      <c r="I23" s="527"/>
      <c r="J23" s="527"/>
      <c r="K23" s="527"/>
      <c r="L23" s="527"/>
      <c r="M23" s="527"/>
      <c r="N23" s="527"/>
    </row>
    <row r="24" spans="1:14">
      <c r="A24" s="55">
        <v>7</v>
      </c>
      <c r="B24" s="58" t="s">
        <v>182</v>
      </c>
      <c r="C24" s="56">
        <v>1940750.01</v>
      </c>
      <c r="D24" s="56">
        <v>2007271.244922</v>
      </c>
      <c r="E24" s="59">
        <v>3948021.2549219998</v>
      </c>
      <c r="F24" s="56">
        <v>1779175.95</v>
      </c>
      <c r="G24" s="56">
        <v>2677718.8753189999</v>
      </c>
      <c r="H24" s="60">
        <v>4456894.8253189996</v>
      </c>
      <c r="I24" s="527"/>
      <c r="J24" s="527"/>
      <c r="K24" s="527"/>
      <c r="L24" s="527"/>
      <c r="M24" s="527"/>
      <c r="N24" s="527"/>
    </row>
    <row r="25" spans="1:14">
      <c r="A25" s="55">
        <v>8</v>
      </c>
      <c r="B25" s="58" t="s">
        <v>181</v>
      </c>
      <c r="C25" s="56">
        <v>1881741.9100000001</v>
      </c>
      <c r="D25" s="56">
        <v>5898368.6050780006</v>
      </c>
      <c r="E25" s="59">
        <v>7780110.5150780007</v>
      </c>
      <c r="F25" s="56">
        <v>2324426.69</v>
      </c>
      <c r="G25" s="56">
        <v>6762816.7146810014</v>
      </c>
      <c r="H25" s="60">
        <v>9087243.4046810009</v>
      </c>
      <c r="I25" s="527"/>
      <c r="J25" s="527"/>
      <c r="K25" s="527"/>
      <c r="L25" s="527"/>
      <c r="M25" s="527"/>
      <c r="N25" s="527"/>
    </row>
    <row r="26" spans="1:14">
      <c r="A26" s="55">
        <v>9</v>
      </c>
      <c r="B26" s="58" t="s">
        <v>180</v>
      </c>
      <c r="C26" s="56">
        <v>3121.23</v>
      </c>
      <c r="D26" s="56">
        <v>3372978.6999999997</v>
      </c>
      <c r="E26" s="59">
        <v>3376099.9299999997</v>
      </c>
      <c r="F26" s="56">
        <v>286.98</v>
      </c>
      <c r="G26" s="56">
        <v>383425.92000000004</v>
      </c>
      <c r="H26" s="60">
        <v>383712.9</v>
      </c>
      <c r="I26" s="527"/>
      <c r="J26" s="527"/>
      <c r="K26" s="527"/>
      <c r="L26" s="527"/>
      <c r="M26" s="527"/>
      <c r="N26" s="527"/>
    </row>
    <row r="27" spans="1:14">
      <c r="A27" s="55">
        <v>10</v>
      </c>
      <c r="B27" s="58" t="s">
        <v>179</v>
      </c>
      <c r="C27" s="56">
        <v>0</v>
      </c>
      <c r="D27" s="56">
        <v>0</v>
      </c>
      <c r="E27" s="59">
        <v>0</v>
      </c>
      <c r="F27" s="56">
        <v>0</v>
      </c>
      <c r="G27" s="56">
        <v>0</v>
      </c>
      <c r="H27" s="60">
        <v>0</v>
      </c>
      <c r="I27" s="527"/>
      <c r="J27" s="527"/>
      <c r="K27" s="527"/>
      <c r="L27" s="527"/>
      <c r="M27" s="527"/>
      <c r="N27" s="527"/>
    </row>
    <row r="28" spans="1:14">
      <c r="A28" s="55">
        <v>11</v>
      </c>
      <c r="B28" s="58" t="s">
        <v>178</v>
      </c>
      <c r="C28" s="56">
        <v>813023.81</v>
      </c>
      <c r="D28" s="56">
        <v>17216219.549999997</v>
      </c>
      <c r="E28" s="59">
        <v>18029243.359999996</v>
      </c>
      <c r="F28" s="56">
        <v>0</v>
      </c>
      <c r="G28" s="56">
        <v>16660147.469999999</v>
      </c>
      <c r="H28" s="60">
        <v>16660147.469999999</v>
      </c>
      <c r="I28" s="527"/>
      <c r="J28" s="527"/>
      <c r="K28" s="527"/>
      <c r="L28" s="527"/>
      <c r="M28" s="527"/>
      <c r="N28" s="527"/>
    </row>
    <row r="29" spans="1:14">
      <c r="A29" s="55">
        <v>12</v>
      </c>
      <c r="B29" s="58" t="s">
        <v>177</v>
      </c>
      <c r="C29" s="56">
        <v>0</v>
      </c>
      <c r="D29" s="56">
        <v>0</v>
      </c>
      <c r="E29" s="59">
        <v>0</v>
      </c>
      <c r="F29" s="56">
        <v>0</v>
      </c>
      <c r="G29" s="56">
        <v>0</v>
      </c>
      <c r="H29" s="60">
        <v>0</v>
      </c>
      <c r="I29" s="527"/>
      <c r="J29" s="527"/>
      <c r="K29" s="527"/>
      <c r="L29" s="527"/>
      <c r="M29" s="527"/>
      <c r="N29" s="527"/>
    </row>
    <row r="30" spans="1:14">
      <c r="A30" s="55">
        <v>13</v>
      </c>
      <c r="B30" s="67" t="s">
        <v>176</v>
      </c>
      <c r="C30" s="61">
        <v>4638636.96</v>
      </c>
      <c r="D30" s="61">
        <v>28494838.099999998</v>
      </c>
      <c r="E30" s="59">
        <v>33133475.059999999</v>
      </c>
      <c r="F30" s="61">
        <v>4103889.6199999996</v>
      </c>
      <c r="G30" s="61">
        <v>26484108.98</v>
      </c>
      <c r="H30" s="60">
        <v>30587998.600000001</v>
      </c>
      <c r="I30" s="527"/>
      <c r="J30" s="527"/>
      <c r="K30" s="527"/>
      <c r="L30" s="527"/>
      <c r="M30" s="527"/>
      <c r="N30" s="527"/>
    </row>
    <row r="31" spans="1:14">
      <c r="A31" s="55">
        <v>14</v>
      </c>
      <c r="B31" s="67" t="s">
        <v>175</v>
      </c>
      <c r="C31" s="61">
        <v>22072872.100000001</v>
      </c>
      <c r="D31" s="61">
        <v>30074741.140000004</v>
      </c>
      <c r="E31" s="59">
        <v>52147613.24000001</v>
      </c>
      <c r="F31" s="61">
        <v>19532949.079999994</v>
      </c>
      <c r="G31" s="61">
        <v>32023906.840000007</v>
      </c>
      <c r="H31" s="60">
        <v>51556855.920000002</v>
      </c>
      <c r="I31" s="527"/>
      <c r="J31" s="527"/>
      <c r="K31" s="527"/>
      <c r="L31" s="527"/>
      <c r="M31" s="527"/>
      <c r="N31" s="527"/>
    </row>
    <row r="32" spans="1:14">
      <c r="A32" s="55"/>
      <c r="B32" s="68"/>
      <c r="C32" s="68"/>
      <c r="D32" s="69"/>
      <c r="E32" s="65"/>
      <c r="F32" s="69"/>
      <c r="G32" s="69"/>
      <c r="H32" s="66"/>
      <c r="I32" s="527"/>
      <c r="J32" s="527"/>
      <c r="K32" s="527"/>
      <c r="L32" s="527"/>
      <c r="M32" s="527"/>
      <c r="N32" s="527"/>
    </row>
    <row r="33" spans="1:14">
      <c r="A33" s="55"/>
      <c r="B33" s="68" t="s">
        <v>174</v>
      </c>
      <c r="C33" s="64"/>
      <c r="D33" s="64"/>
      <c r="E33" s="65"/>
      <c r="F33" s="64"/>
      <c r="G33" s="64"/>
      <c r="H33" s="66"/>
      <c r="I33" s="527"/>
      <c r="J33" s="527"/>
      <c r="K33" s="527"/>
      <c r="L33" s="527"/>
      <c r="M33" s="527"/>
      <c r="N33" s="527"/>
    </row>
    <row r="34" spans="1:14">
      <c r="A34" s="55">
        <v>15</v>
      </c>
      <c r="B34" s="70" t="s">
        <v>173</v>
      </c>
      <c r="C34" s="71">
        <v>-205080.27849999908</v>
      </c>
      <c r="D34" s="71">
        <v>3887042.8335000002</v>
      </c>
      <c r="E34" s="59">
        <v>3681962.5550000011</v>
      </c>
      <c r="F34" s="71">
        <v>-641269.83849999961</v>
      </c>
      <c r="G34" s="71">
        <v>3126218.8274999997</v>
      </c>
      <c r="H34" s="59">
        <v>2484948.9890000001</v>
      </c>
      <c r="I34" s="527"/>
      <c r="J34" s="527"/>
      <c r="K34" s="527"/>
      <c r="L34" s="527"/>
      <c r="M34" s="527"/>
      <c r="N34" s="527"/>
    </row>
    <row r="35" spans="1:14">
      <c r="A35" s="55">
        <v>15.1</v>
      </c>
      <c r="B35" s="62" t="s">
        <v>172</v>
      </c>
      <c r="C35" s="56">
        <v>5682495.5515000001</v>
      </c>
      <c r="D35" s="56">
        <v>5578174.1935000001</v>
      </c>
      <c r="E35" s="59">
        <v>11260669.745000001</v>
      </c>
      <c r="F35" s="56">
        <v>4811397.2915000003</v>
      </c>
      <c r="G35" s="56">
        <v>5212160.4074999997</v>
      </c>
      <c r="H35" s="59">
        <v>10023557.699000001</v>
      </c>
      <c r="I35" s="527"/>
      <c r="J35" s="527"/>
      <c r="K35" s="527"/>
      <c r="L35" s="527"/>
      <c r="M35" s="527"/>
      <c r="N35" s="527"/>
    </row>
    <row r="36" spans="1:14">
      <c r="A36" s="55">
        <v>15.2</v>
      </c>
      <c r="B36" s="62" t="s">
        <v>171</v>
      </c>
      <c r="C36" s="56">
        <v>5887575.8299999991</v>
      </c>
      <c r="D36" s="56">
        <v>1691131.3599999999</v>
      </c>
      <c r="E36" s="59">
        <v>7578707.1899999995</v>
      </c>
      <c r="F36" s="56">
        <v>5452667.1299999999</v>
      </c>
      <c r="G36" s="56">
        <v>2085941.5800000003</v>
      </c>
      <c r="H36" s="59">
        <v>7538608.71</v>
      </c>
      <c r="I36" s="527"/>
      <c r="J36" s="527"/>
      <c r="K36" s="527"/>
      <c r="L36" s="527"/>
      <c r="M36" s="527"/>
      <c r="N36" s="527"/>
    </row>
    <row r="37" spans="1:14">
      <c r="A37" s="55">
        <v>16</v>
      </c>
      <c r="B37" s="58" t="s">
        <v>170</v>
      </c>
      <c r="C37" s="56">
        <v>0</v>
      </c>
      <c r="D37" s="56">
        <v>15473.12</v>
      </c>
      <c r="E37" s="59">
        <v>15473.12</v>
      </c>
      <c r="F37" s="56">
        <v>0</v>
      </c>
      <c r="G37" s="56">
        <v>15834.17</v>
      </c>
      <c r="H37" s="59">
        <v>15834.17</v>
      </c>
      <c r="I37" s="527"/>
      <c r="J37" s="527"/>
      <c r="K37" s="527"/>
      <c r="L37" s="527"/>
      <c r="M37" s="527"/>
      <c r="N37" s="527"/>
    </row>
    <row r="38" spans="1:14">
      <c r="A38" s="55">
        <v>17</v>
      </c>
      <c r="B38" s="58" t="s">
        <v>169</v>
      </c>
      <c r="C38" s="56"/>
      <c r="D38" s="56"/>
      <c r="E38" s="59">
        <v>0</v>
      </c>
      <c r="F38" s="56"/>
      <c r="G38" s="56"/>
      <c r="H38" s="59">
        <v>0</v>
      </c>
      <c r="I38" s="527"/>
      <c r="J38" s="527"/>
      <c r="K38" s="527"/>
      <c r="L38" s="527"/>
      <c r="M38" s="527"/>
      <c r="N38" s="527"/>
    </row>
    <row r="39" spans="1:14">
      <c r="A39" s="55">
        <v>18</v>
      </c>
      <c r="B39" s="58" t="s">
        <v>168</v>
      </c>
      <c r="C39" s="56"/>
      <c r="D39" s="56">
        <v>0</v>
      </c>
      <c r="E39" s="59">
        <v>0</v>
      </c>
      <c r="F39" s="56"/>
      <c r="G39" s="56">
        <v>0</v>
      </c>
      <c r="H39" s="59">
        <v>0</v>
      </c>
      <c r="I39" s="527"/>
      <c r="J39" s="527"/>
      <c r="K39" s="527"/>
      <c r="L39" s="527"/>
      <c r="M39" s="527"/>
      <c r="N39" s="527"/>
    </row>
    <row r="40" spans="1:14">
      <c r="A40" s="55">
        <v>19</v>
      </c>
      <c r="B40" s="58" t="s">
        <v>167</v>
      </c>
      <c r="C40" s="56">
        <v>9254562.7699999996</v>
      </c>
      <c r="D40" s="56"/>
      <c r="E40" s="59">
        <v>9254562.7699999996</v>
      </c>
      <c r="F40" s="56">
        <v>9847474.6899999995</v>
      </c>
      <c r="G40" s="56"/>
      <c r="H40" s="59">
        <v>9847474.6899999995</v>
      </c>
      <c r="I40" s="527"/>
      <c r="J40" s="527"/>
      <c r="K40" s="527"/>
      <c r="L40" s="527"/>
      <c r="M40" s="527"/>
      <c r="N40" s="527"/>
    </row>
    <row r="41" spans="1:14">
      <c r="A41" s="55">
        <v>20</v>
      </c>
      <c r="B41" s="58" t="s">
        <v>166</v>
      </c>
      <c r="C41" s="56">
        <v>1280099.2899999991</v>
      </c>
      <c r="D41" s="56"/>
      <c r="E41" s="59">
        <v>1280099.2899999991</v>
      </c>
      <c r="F41" s="56">
        <v>-4863561.57</v>
      </c>
      <c r="G41" s="56"/>
      <c r="H41" s="59">
        <v>-4863561.57</v>
      </c>
      <c r="I41" s="527"/>
      <c r="J41" s="527"/>
      <c r="K41" s="527"/>
      <c r="L41" s="527"/>
      <c r="M41" s="527"/>
      <c r="N41" s="527"/>
    </row>
    <row r="42" spans="1:14">
      <c r="A42" s="55">
        <v>21</v>
      </c>
      <c r="B42" s="58" t="s">
        <v>165</v>
      </c>
      <c r="C42" s="56">
        <v>123058.91999999993</v>
      </c>
      <c r="D42" s="56"/>
      <c r="E42" s="59">
        <v>123058.91999999993</v>
      </c>
      <c r="F42" s="56">
        <v>1035345.31</v>
      </c>
      <c r="G42" s="56"/>
      <c r="H42" s="59">
        <v>1035345.31</v>
      </c>
      <c r="I42" s="527"/>
      <c r="J42" s="527"/>
      <c r="K42" s="527"/>
      <c r="L42" s="527"/>
      <c r="M42" s="527"/>
      <c r="N42" s="527"/>
    </row>
    <row r="43" spans="1:14">
      <c r="A43" s="55">
        <v>22</v>
      </c>
      <c r="B43" s="58" t="s">
        <v>164</v>
      </c>
      <c r="C43" s="56">
        <v>1832824.07</v>
      </c>
      <c r="D43" s="56">
        <v>517330.25</v>
      </c>
      <c r="E43" s="59">
        <v>2350154.3200000003</v>
      </c>
      <c r="F43" s="56">
        <v>1500471.44</v>
      </c>
      <c r="G43" s="56">
        <v>591722.88</v>
      </c>
      <c r="H43" s="59">
        <v>2092194.3199999998</v>
      </c>
      <c r="I43" s="527"/>
      <c r="J43" s="527"/>
      <c r="K43" s="527"/>
      <c r="L43" s="527"/>
      <c r="M43" s="527"/>
      <c r="N43" s="527"/>
    </row>
    <row r="44" spans="1:14">
      <c r="A44" s="55">
        <v>23</v>
      </c>
      <c r="B44" s="58" t="s">
        <v>163</v>
      </c>
      <c r="C44" s="56">
        <v>1097338.69</v>
      </c>
      <c r="D44" s="56">
        <v>205876.44389999998</v>
      </c>
      <c r="E44" s="59">
        <v>1303215.1339</v>
      </c>
      <c r="F44" s="56">
        <v>475171.31999999983</v>
      </c>
      <c r="G44" s="56">
        <v>114142.20449999999</v>
      </c>
      <c r="H44" s="59">
        <v>589313.52449999982</v>
      </c>
      <c r="I44" s="527"/>
      <c r="J44" s="527"/>
      <c r="K44" s="527"/>
      <c r="L44" s="527"/>
      <c r="M44" s="527"/>
      <c r="N44" s="527"/>
    </row>
    <row r="45" spans="1:14">
      <c r="A45" s="55">
        <v>24</v>
      </c>
      <c r="B45" s="67" t="s">
        <v>280</v>
      </c>
      <c r="C45" s="61">
        <v>13382803.4615</v>
      </c>
      <c r="D45" s="61">
        <v>4625722.6474000011</v>
      </c>
      <c r="E45" s="59">
        <v>18008526.108900003</v>
      </c>
      <c r="F45" s="61">
        <v>7353631.3515000008</v>
      </c>
      <c r="G45" s="61">
        <v>3847918.0819999995</v>
      </c>
      <c r="H45" s="59">
        <v>11201549.433499999</v>
      </c>
      <c r="I45" s="527"/>
      <c r="J45" s="527"/>
      <c r="K45" s="527"/>
      <c r="L45" s="527"/>
      <c r="M45" s="527"/>
      <c r="N45" s="527"/>
    </row>
    <row r="46" spans="1:14">
      <c r="A46" s="55"/>
      <c r="B46" s="250" t="s">
        <v>162</v>
      </c>
      <c r="C46" s="64"/>
      <c r="D46" s="64"/>
      <c r="E46" s="65"/>
      <c r="F46" s="64"/>
      <c r="G46" s="64"/>
      <c r="H46" s="66"/>
      <c r="I46" s="527"/>
      <c r="J46" s="527"/>
      <c r="K46" s="527"/>
      <c r="L46" s="527"/>
      <c r="M46" s="527"/>
      <c r="N46" s="527"/>
    </row>
    <row r="47" spans="1:14">
      <c r="A47" s="55">
        <v>25</v>
      </c>
      <c r="B47" s="58" t="s">
        <v>161</v>
      </c>
      <c r="C47" s="56">
        <v>2086037.11</v>
      </c>
      <c r="D47" s="56">
        <v>5261583.5599999996</v>
      </c>
      <c r="E47" s="59">
        <v>7347620.6699999999</v>
      </c>
      <c r="F47" s="56">
        <v>3058554</v>
      </c>
      <c r="G47" s="56">
        <v>4392478.97</v>
      </c>
      <c r="H47" s="60">
        <v>7451032.9699999997</v>
      </c>
      <c r="I47" s="527"/>
      <c r="J47" s="527"/>
      <c r="K47" s="527"/>
      <c r="L47" s="527"/>
      <c r="M47" s="527"/>
      <c r="N47" s="527"/>
    </row>
    <row r="48" spans="1:14">
      <c r="A48" s="55">
        <v>26</v>
      </c>
      <c r="B48" s="58" t="s">
        <v>160</v>
      </c>
      <c r="C48" s="56">
        <v>3892947.7499999991</v>
      </c>
      <c r="D48" s="56">
        <v>2316328.5500000003</v>
      </c>
      <c r="E48" s="59">
        <v>6209276.2999999989</v>
      </c>
      <c r="F48" s="56">
        <v>3181292.89</v>
      </c>
      <c r="G48" s="56">
        <v>1749449.59</v>
      </c>
      <c r="H48" s="60">
        <v>4930742.4800000004</v>
      </c>
      <c r="I48" s="527"/>
      <c r="J48" s="527"/>
      <c r="K48" s="527"/>
      <c r="L48" s="527"/>
      <c r="M48" s="527"/>
      <c r="N48" s="527"/>
    </row>
    <row r="49" spans="1:14">
      <c r="A49" s="55">
        <v>27</v>
      </c>
      <c r="B49" s="58" t="s">
        <v>159</v>
      </c>
      <c r="C49" s="56">
        <v>13400333.300000001</v>
      </c>
      <c r="D49" s="56"/>
      <c r="E49" s="59">
        <v>13400333.300000001</v>
      </c>
      <c r="F49" s="56">
        <v>14391649.529999999</v>
      </c>
      <c r="G49" s="56"/>
      <c r="H49" s="60">
        <v>14391649.529999999</v>
      </c>
      <c r="I49" s="527"/>
      <c r="J49" s="527"/>
      <c r="K49" s="527"/>
      <c r="L49" s="527"/>
      <c r="M49" s="527"/>
      <c r="N49" s="527"/>
    </row>
    <row r="50" spans="1:14">
      <c r="A50" s="55">
        <v>28</v>
      </c>
      <c r="B50" s="58" t="s">
        <v>158</v>
      </c>
      <c r="C50" s="56">
        <v>186203.15</v>
      </c>
      <c r="D50" s="56"/>
      <c r="E50" s="59">
        <v>186203.15</v>
      </c>
      <c r="F50" s="56">
        <v>157156.22</v>
      </c>
      <c r="G50" s="56"/>
      <c r="H50" s="60">
        <v>157156.22</v>
      </c>
      <c r="I50" s="527"/>
      <c r="J50" s="527"/>
      <c r="K50" s="527"/>
      <c r="L50" s="527"/>
      <c r="M50" s="527"/>
      <c r="N50" s="527"/>
    </row>
    <row r="51" spans="1:14">
      <c r="A51" s="55">
        <v>29</v>
      </c>
      <c r="B51" s="58" t="s">
        <v>157</v>
      </c>
      <c r="C51" s="56">
        <v>4919316.9800000004</v>
      </c>
      <c r="D51" s="56"/>
      <c r="E51" s="59">
        <v>4919316.9800000004</v>
      </c>
      <c r="F51" s="56">
        <v>6092195.8999999994</v>
      </c>
      <c r="G51" s="56"/>
      <c r="H51" s="60">
        <v>6092195.8999999994</v>
      </c>
      <c r="I51" s="527"/>
      <c r="J51" s="527"/>
      <c r="K51" s="527"/>
      <c r="L51" s="527"/>
      <c r="M51" s="527"/>
      <c r="N51" s="527"/>
    </row>
    <row r="52" spans="1:14">
      <c r="A52" s="55">
        <v>30</v>
      </c>
      <c r="B52" s="58" t="s">
        <v>156</v>
      </c>
      <c r="C52" s="56">
        <v>3966092.2399999998</v>
      </c>
      <c r="D52" s="56">
        <v>5222.3599999999997</v>
      </c>
      <c r="E52" s="59">
        <v>3971314.5999999996</v>
      </c>
      <c r="F52" s="56">
        <v>4446286.3100000005</v>
      </c>
      <c r="G52" s="56">
        <v>15360.080000000002</v>
      </c>
      <c r="H52" s="60">
        <v>4461646.3900000006</v>
      </c>
      <c r="I52" s="527"/>
      <c r="J52" s="527"/>
      <c r="K52" s="527"/>
      <c r="L52" s="527"/>
      <c r="M52" s="527"/>
      <c r="N52" s="527"/>
    </row>
    <row r="53" spans="1:14">
      <c r="A53" s="55">
        <v>31</v>
      </c>
      <c r="B53" s="67" t="s">
        <v>281</v>
      </c>
      <c r="C53" s="61">
        <v>28450930.529999997</v>
      </c>
      <c r="D53" s="61">
        <v>7583134.4699999997</v>
      </c>
      <c r="E53" s="59">
        <v>36034065</v>
      </c>
      <c r="F53" s="61">
        <v>31327134.850000001</v>
      </c>
      <c r="G53" s="61">
        <v>6157288.6399999997</v>
      </c>
      <c r="H53" s="59">
        <v>37484423.490000002</v>
      </c>
      <c r="I53" s="527"/>
      <c r="J53" s="527"/>
      <c r="K53" s="527"/>
      <c r="L53" s="527"/>
      <c r="M53" s="527"/>
      <c r="N53" s="527"/>
    </row>
    <row r="54" spans="1:14">
      <c r="A54" s="55">
        <v>32</v>
      </c>
      <c r="B54" s="67" t="s">
        <v>282</v>
      </c>
      <c r="C54" s="61">
        <v>-15068127.068499997</v>
      </c>
      <c r="D54" s="61">
        <v>-2957411.8225999987</v>
      </c>
      <c r="E54" s="59">
        <v>-18025538.891099997</v>
      </c>
      <c r="F54" s="61">
        <v>-23973503.498500001</v>
      </c>
      <c r="G54" s="61">
        <v>-2309370.5580000002</v>
      </c>
      <c r="H54" s="59">
        <v>-26282874.056500003</v>
      </c>
      <c r="I54" s="527"/>
      <c r="J54" s="527"/>
      <c r="K54" s="527"/>
      <c r="L54" s="527"/>
      <c r="M54" s="527"/>
      <c r="N54" s="527"/>
    </row>
    <row r="55" spans="1:14">
      <c r="A55" s="55"/>
      <c r="B55" s="68"/>
      <c r="C55" s="69"/>
      <c r="D55" s="69"/>
      <c r="E55" s="65"/>
      <c r="F55" s="69"/>
      <c r="G55" s="69"/>
      <c r="H55" s="66"/>
      <c r="I55" s="527"/>
      <c r="J55" s="527"/>
      <c r="K55" s="527"/>
      <c r="L55" s="527"/>
      <c r="M55" s="527"/>
      <c r="N55" s="527"/>
    </row>
    <row r="56" spans="1:14">
      <c r="A56" s="55">
        <v>33</v>
      </c>
      <c r="B56" s="67" t="s">
        <v>155</v>
      </c>
      <c r="C56" s="61">
        <v>7004745.0315000042</v>
      </c>
      <c r="D56" s="61">
        <v>27117329.317400005</v>
      </c>
      <c r="E56" s="59">
        <v>34122074.348900005</v>
      </c>
      <c r="F56" s="61">
        <v>-4440554.4185000062</v>
      </c>
      <c r="G56" s="61">
        <v>29714536.282000005</v>
      </c>
      <c r="H56" s="60">
        <v>25273981.863499999</v>
      </c>
      <c r="I56" s="527"/>
      <c r="J56" s="527"/>
      <c r="K56" s="527"/>
      <c r="L56" s="527"/>
      <c r="M56" s="527"/>
      <c r="N56" s="527"/>
    </row>
    <row r="57" spans="1:14">
      <c r="A57" s="55"/>
      <c r="B57" s="68"/>
      <c r="C57" s="69"/>
      <c r="D57" s="69"/>
      <c r="E57" s="65"/>
      <c r="F57" s="69"/>
      <c r="G57" s="69"/>
      <c r="H57" s="66"/>
      <c r="I57" s="527"/>
      <c r="J57" s="527"/>
      <c r="K57" s="527"/>
      <c r="L57" s="527"/>
      <c r="M57" s="527"/>
      <c r="N57" s="527"/>
    </row>
    <row r="58" spans="1:14">
      <c r="A58" s="55">
        <v>34</v>
      </c>
      <c r="B58" s="58" t="s">
        <v>154</v>
      </c>
      <c r="C58" s="56">
        <v>-109295.75</v>
      </c>
      <c r="D58" s="56" t="s">
        <v>491</v>
      </c>
      <c r="E58" s="59">
        <v>-109295.75</v>
      </c>
      <c r="F58" s="56">
        <v>3411680.91</v>
      </c>
      <c r="G58" s="56" t="s">
        <v>491</v>
      </c>
      <c r="H58" s="60">
        <v>3411680.91</v>
      </c>
      <c r="I58" s="527"/>
      <c r="J58" s="527"/>
      <c r="K58" s="527"/>
      <c r="L58" s="527"/>
      <c r="M58" s="527"/>
      <c r="N58" s="527"/>
    </row>
    <row r="59" spans="1:14" s="251" customFormat="1" ht="25.5">
      <c r="A59" s="55">
        <v>35</v>
      </c>
      <c r="B59" s="58" t="s">
        <v>153</v>
      </c>
      <c r="C59" s="56">
        <v>0</v>
      </c>
      <c r="D59" s="56" t="s">
        <v>491</v>
      </c>
      <c r="E59" s="59">
        <v>0</v>
      </c>
      <c r="F59" s="56">
        <v>0</v>
      </c>
      <c r="G59" s="56" t="s">
        <v>491</v>
      </c>
      <c r="H59" s="60">
        <v>0</v>
      </c>
      <c r="I59" s="527"/>
      <c r="J59" s="527"/>
      <c r="K59" s="527"/>
      <c r="L59" s="527"/>
      <c r="M59" s="527"/>
      <c r="N59" s="527"/>
    </row>
    <row r="60" spans="1:14">
      <c r="A60" s="55">
        <v>36</v>
      </c>
      <c r="B60" s="58" t="s">
        <v>152</v>
      </c>
      <c r="C60" s="56">
        <v>858278.49</v>
      </c>
      <c r="D60" s="56" t="s">
        <v>491</v>
      </c>
      <c r="E60" s="59">
        <v>858278.49</v>
      </c>
      <c r="F60" s="56">
        <v>-1166780.56</v>
      </c>
      <c r="G60" s="56" t="s">
        <v>491</v>
      </c>
      <c r="H60" s="60">
        <v>-1166780.56</v>
      </c>
      <c r="I60" s="527"/>
      <c r="J60" s="527"/>
      <c r="K60" s="527"/>
      <c r="L60" s="527"/>
      <c r="M60" s="527"/>
      <c r="N60" s="527"/>
    </row>
    <row r="61" spans="1:14">
      <c r="A61" s="55">
        <v>37</v>
      </c>
      <c r="B61" s="67" t="s">
        <v>151</v>
      </c>
      <c r="C61" s="61">
        <v>748982.74</v>
      </c>
      <c r="D61" s="61">
        <v>0</v>
      </c>
      <c r="E61" s="59">
        <v>748982.74</v>
      </c>
      <c r="F61" s="61">
        <v>2244900.35</v>
      </c>
      <c r="G61" s="61">
        <v>0</v>
      </c>
      <c r="H61" s="60">
        <v>2244900.35</v>
      </c>
      <c r="I61" s="527"/>
      <c r="J61" s="527"/>
      <c r="K61" s="527"/>
      <c r="L61" s="527"/>
      <c r="M61" s="527"/>
      <c r="N61" s="527"/>
    </row>
    <row r="62" spans="1:14">
      <c r="A62" s="55"/>
      <c r="B62" s="72"/>
      <c r="C62" s="64"/>
      <c r="D62" s="64"/>
      <c r="E62" s="65"/>
      <c r="F62" s="64"/>
      <c r="G62" s="64"/>
      <c r="H62" s="66"/>
      <c r="I62" s="527"/>
      <c r="J62" s="527"/>
      <c r="K62" s="527"/>
      <c r="L62" s="527"/>
      <c r="M62" s="527"/>
      <c r="N62" s="527"/>
    </row>
    <row r="63" spans="1:14">
      <c r="A63" s="55">
        <v>38</v>
      </c>
      <c r="B63" s="73" t="s">
        <v>150</v>
      </c>
      <c r="C63" s="61">
        <v>6255762.291500004</v>
      </c>
      <c r="D63" s="61">
        <v>27117329.317400005</v>
      </c>
      <c r="E63" s="59">
        <v>33373091.608900011</v>
      </c>
      <c r="F63" s="61">
        <v>-6685454.7685000058</v>
      </c>
      <c r="G63" s="61">
        <v>29714536.282000005</v>
      </c>
      <c r="H63" s="60">
        <v>23029081.513499998</v>
      </c>
      <c r="I63" s="527"/>
      <c r="J63" s="527"/>
      <c r="K63" s="527"/>
      <c r="L63" s="527"/>
      <c r="M63" s="527"/>
      <c r="N63" s="527"/>
    </row>
    <row r="64" spans="1:14">
      <c r="A64" s="51">
        <v>39</v>
      </c>
      <c r="B64" s="58" t="s">
        <v>149</v>
      </c>
      <c r="C64" s="74">
        <v>4867265.75</v>
      </c>
      <c r="D64" s="74"/>
      <c r="E64" s="59">
        <v>4867265.75</v>
      </c>
      <c r="F64" s="74">
        <v>2867408.95</v>
      </c>
      <c r="G64" s="74"/>
      <c r="H64" s="60">
        <v>2867408.95</v>
      </c>
      <c r="I64" s="527"/>
      <c r="J64" s="527"/>
      <c r="K64" s="527"/>
      <c r="L64" s="527"/>
      <c r="M64" s="527"/>
      <c r="N64" s="527"/>
    </row>
    <row r="65" spans="1:14">
      <c r="A65" s="55">
        <v>40</v>
      </c>
      <c r="B65" s="67" t="s">
        <v>148</v>
      </c>
      <c r="C65" s="61">
        <v>1388496.541500004</v>
      </c>
      <c r="D65" s="61">
        <v>27117329.317400005</v>
      </c>
      <c r="E65" s="59">
        <v>28505825.858900011</v>
      </c>
      <c r="F65" s="61">
        <v>-9552863.7185000069</v>
      </c>
      <c r="G65" s="61">
        <v>29714536.282000005</v>
      </c>
      <c r="H65" s="60">
        <v>20161672.563499998</v>
      </c>
      <c r="I65" s="527"/>
      <c r="J65" s="527"/>
      <c r="K65" s="527"/>
      <c r="L65" s="527"/>
      <c r="M65" s="527"/>
      <c r="N65" s="527"/>
    </row>
    <row r="66" spans="1:14">
      <c r="A66" s="51">
        <v>41</v>
      </c>
      <c r="B66" s="58" t="s">
        <v>147</v>
      </c>
      <c r="C66" s="74">
        <v>85834</v>
      </c>
      <c r="D66" s="74"/>
      <c r="E66" s="59">
        <v>85834</v>
      </c>
      <c r="F66" s="74">
        <v>-101745.69</v>
      </c>
      <c r="G66" s="74"/>
      <c r="H66" s="60">
        <v>-101745.69</v>
      </c>
      <c r="I66" s="527"/>
      <c r="J66" s="527"/>
      <c r="K66" s="527"/>
      <c r="L66" s="527"/>
      <c r="M66" s="527"/>
      <c r="N66" s="527"/>
    </row>
    <row r="67" spans="1:14" ht="13.5" thickBot="1">
      <c r="A67" s="75">
        <v>42</v>
      </c>
      <c r="B67" s="76" t="s">
        <v>146</v>
      </c>
      <c r="C67" s="77">
        <v>1474330.541500004</v>
      </c>
      <c r="D67" s="77">
        <v>27117329.317400005</v>
      </c>
      <c r="E67" s="78">
        <v>28591659.858900011</v>
      </c>
      <c r="F67" s="77">
        <v>-9654609.4085000064</v>
      </c>
      <c r="G67" s="77">
        <v>29714536.282000005</v>
      </c>
      <c r="H67" s="79">
        <v>20059926.873499997</v>
      </c>
      <c r="I67" s="527"/>
      <c r="J67" s="527"/>
      <c r="K67" s="527"/>
      <c r="L67" s="527"/>
      <c r="M67" s="527"/>
      <c r="N67" s="527"/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="85" zoomScaleNormal="85" workbookViewId="0">
      <selection activeCell="L32" sqref="L3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2.5703125" style="5" bestFit="1" customWidth="1"/>
    <col min="4" max="5" width="14.28515625" style="5" bestFit="1" customWidth="1"/>
    <col min="6" max="6" width="12.5703125" style="5" bestFit="1" customWidth="1"/>
    <col min="7" max="8" width="14.28515625" style="5" bestFit="1" customWidth="1"/>
    <col min="9" max="16384" width="9.140625" style="5"/>
  </cols>
  <sheetData>
    <row r="1" spans="1:14">
      <c r="A1" s="2" t="s">
        <v>30</v>
      </c>
      <c r="B1" s="5" t="str">
        <f>'Info '!C2</f>
        <v>JSC ProCredit Bank</v>
      </c>
    </row>
    <row r="2" spans="1:14">
      <c r="A2" s="2" t="s">
        <v>31</v>
      </c>
      <c r="B2" s="469">
        <f>'1. key ratios '!B2</f>
        <v>43465</v>
      </c>
    </row>
    <row r="3" spans="1:14">
      <c r="A3" s="4"/>
    </row>
    <row r="4" spans="1:14" ht="15" thickBot="1">
      <c r="A4" s="4" t="s">
        <v>74</v>
      </c>
      <c r="B4" s="4"/>
      <c r="C4" s="231"/>
      <c r="D4" s="231"/>
      <c r="E4" s="231"/>
      <c r="F4" s="232"/>
      <c r="G4" s="232"/>
      <c r="H4" s="233" t="s">
        <v>73</v>
      </c>
    </row>
    <row r="5" spans="1:14">
      <c r="A5" s="540" t="s">
        <v>6</v>
      </c>
      <c r="B5" s="542" t="s">
        <v>347</v>
      </c>
      <c r="C5" s="536" t="s">
        <v>68</v>
      </c>
      <c r="D5" s="537"/>
      <c r="E5" s="538"/>
      <c r="F5" s="536" t="s">
        <v>72</v>
      </c>
      <c r="G5" s="537"/>
      <c r="H5" s="539"/>
    </row>
    <row r="6" spans="1:14">
      <c r="A6" s="541"/>
      <c r="B6" s="543"/>
      <c r="C6" s="26" t="s">
        <v>294</v>
      </c>
      <c r="D6" s="26" t="s">
        <v>123</v>
      </c>
      <c r="E6" s="26" t="s">
        <v>110</v>
      </c>
      <c r="F6" s="26" t="s">
        <v>294</v>
      </c>
      <c r="G6" s="26" t="s">
        <v>123</v>
      </c>
      <c r="H6" s="27" t="s">
        <v>110</v>
      </c>
    </row>
    <row r="7" spans="1:14" s="15" customFormat="1">
      <c r="A7" s="234">
        <v>1</v>
      </c>
      <c r="B7" s="235" t="s">
        <v>381</v>
      </c>
      <c r="C7" s="494">
        <v>37835313.890000001</v>
      </c>
      <c r="D7" s="494">
        <v>27466405.540600002</v>
      </c>
      <c r="E7" s="495">
        <v>65301719.430600002</v>
      </c>
      <c r="F7" s="494">
        <v>32218207.949999999</v>
      </c>
      <c r="G7" s="494">
        <v>44327782.815899998</v>
      </c>
      <c r="H7" s="496">
        <v>76545990.765900001</v>
      </c>
      <c r="I7" s="528"/>
      <c r="J7" s="528"/>
      <c r="K7" s="528"/>
      <c r="L7" s="528"/>
      <c r="M7" s="528"/>
      <c r="N7" s="528"/>
    </row>
    <row r="8" spans="1:14" s="15" customFormat="1">
      <c r="A8" s="234">
        <v>1.1000000000000001</v>
      </c>
      <c r="B8" s="286" t="s">
        <v>312</v>
      </c>
      <c r="C8" s="494">
        <v>25324817.690000001</v>
      </c>
      <c r="D8" s="494">
        <v>13757204.8376</v>
      </c>
      <c r="E8" s="495">
        <v>39082022.527600005</v>
      </c>
      <c r="F8" s="494">
        <v>20667621.829999998</v>
      </c>
      <c r="G8" s="494">
        <v>22387109.268599998</v>
      </c>
      <c r="H8" s="496">
        <v>43054731.0986</v>
      </c>
      <c r="I8" s="528"/>
      <c r="J8" s="528"/>
      <c r="K8" s="528"/>
      <c r="L8" s="528"/>
      <c r="M8" s="528"/>
      <c r="N8" s="528"/>
    </row>
    <row r="9" spans="1:14" s="15" customFormat="1">
      <c r="A9" s="234">
        <v>1.2</v>
      </c>
      <c r="B9" s="286" t="s">
        <v>313</v>
      </c>
      <c r="C9" s="494">
        <v>0</v>
      </c>
      <c r="D9" s="494">
        <v>0</v>
      </c>
      <c r="E9" s="495">
        <v>0</v>
      </c>
      <c r="F9" s="494">
        <v>0</v>
      </c>
      <c r="G9" s="494">
        <v>530777</v>
      </c>
      <c r="H9" s="496">
        <v>530777</v>
      </c>
      <c r="I9" s="528"/>
      <c r="J9" s="528"/>
      <c r="K9" s="528"/>
      <c r="L9" s="528"/>
      <c r="M9" s="528"/>
      <c r="N9" s="528"/>
    </row>
    <row r="10" spans="1:14" s="15" customFormat="1">
      <c r="A10" s="234">
        <v>1.3</v>
      </c>
      <c r="B10" s="286" t="s">
        <v>314</v>
      </c>
      <c r="C10" s="494">
        <v>12510496.199999999</v>
      </c>
      <c r="D10" s="494">
        <v>13709200.703000002</v>
      </c>
      <c r="E10" s="495">
        <v>26219696.903000001</v>
      </c>
      <c r="F10" s="494">
        <v>11550586.120000001</v>
      </c>
      <c r="G10" s="494">
        <v>21409896.5473</v>
      </c>
      <c r="H10" s="496">
        <v>32960482.667300001</v>
      </c>
      <c r="I10" s="528"/>
      <c r="J10" s="528"/>
      <c r="K10" s="528"/>
      <c r="L10" s="528"/>
      <c r="M10" s="528"/>
      <c r="N10" s="528"/>
    </row>
    <row r="11" spans="1:14" s="15" customFormat="1">
      <c r="A11" s="234">
        <v>1.4</v>
      </c>
      <c r="B11" s="286" t="s">
        <v>295</v>
      </c>
      <c r="C11" s="494">
        <v>0</v>
      </c>
      <c r="D11" s="494">
        <v>18200.88</v>
      </c>
      <c r="E11" s="495">
        <v>18200.88</v>
      </c>
      <c r="F11" s="494">
        <v>0</v>
      </c>
      <c r="G11" s="494">
        <v>17626.96</v>
      </c>
      <c r="H11" s="496">
        <v>17626.96</v>
      </c>
      <c r="I11" s="528"/>
      <c r="J11" s="528"/>
      <c r="K11" s="528"/>
      <c r="L11" s="528"/>
      <c r="M11" s="528"/>
      <c r="N11" s="528"/>
    </row>
    <row r="12" spans="1:14" s="15" customFormat="1" ht="29.25" customHeight="1">
      <c r="A12" s="234">
        <v>2</v>
      </c>
      <c r="B12" s="237" t="s">
        <v>316</v>
      </c>
      <c r="C12" s="494">
        <v>30614358.25</v>
      </c>
      <c r="D12" s="494">
        <v>220563483.21000001</v>
      </c>
      <c r="E12" s="495">
        <v>251177841.46000001</v>
      </c>
      <c r="F12" s="494">
        <v>0</v>
      </c>
      <c r="G12" s="494">
        <v>168101837.02000001</v>
      </c>
      <c r="H12" s="496">
        <v>168101837.02000001</v>
      </c>
      <c r="I12" s="528"/>
      <c r="J12" s="528"/>
      <c r="K12" s="528"/>
      <c r="L12" s="528"/>
      <c r="M12" s="528"/>
      <c r="N12" s="528"/>
    </row>
    <row r="13" spans="1:14" s="15" customFormat="1" ht="19.899999999999999" customHeight="1">
      <c r="A13" s="234">
        <v>3</v>
      </c>
      <c r="B13" s="237" t="s">
        <v>315</v>
      </c>
      <c r="C13" s="494">
        <v>2870000</v>
      </c>
      <c r="D13" s="494">
        <v>0</v>
      </c>
      <c r="E13" s="495">
        <v>2870000</v>
      </c>
      <c r="F13" s="494">
        <v>4118000</v>
      </c>
      <c r="G13" s="494">
        <v>0</v>
      </c>
      <c r="H13" s="496">
        <v>4118000</v>
      </c>
      <c r="I13" s="528"/>
      <c r="J13" s="528"/>
      <c r="K13" s="528"/>
      <c r="L13" s="528"/>
      <c r="M13" s="528"/>
      <c r="N13" s="528"/>
    </row>
    <row r="14" spans="1:14" s="15" customFormat="1">
      <c r="A14" s="234">
        <v>3.1</v>
      </c>
      <c r="B14" s="287" t="s">
        <v>296</v>
      </c>
      <c r="C14" s="494">
        <v>2870000</v>
      </c>
      <c r="D14" s="494">
        <v>0</v>
      </c>
      <c r="E14" s="495">
        <v>2870000</v>
      </c>
      <c r="F14" s="494">
        <v>4118000</v>
      </c>
      <c r="G14" s="494">
        <v>0</v>
      </c>
      <c r="H14" s="496">
        <v>4118000</v>
      </c>
      <c r="I14" s="528"/>
      <c r="J14" s="528"/>
      <c r="K14" s="528"/>
      <c r="L14" s="528"/>
      <c r="M14" s="528"/>
      <c r="N14" s="528"/>
    </row>
    <row r="15" spans="1:14" s="15" customFormat="1">
      <c r="A15" s="234">
        <v>3.2</v>
      </c>
      <c r="B15" s="287" t="s">
        <v>297</v>
      </c>
      <c r="C15" s="494"/>
      <c r="D15" s="494"/>
      <c r="E15" s="495">
        <v>0</v>
      </c>
      <c r="F15" s="494"/>
      <c r="G15" s="494"/>
      <c r="H15" s="496">
        <v>0</v>
      </c>
      <c r="I15" s="528"/>
      <c r="J15" s="528"/>
      <c r="K15" s="528"/>
      <c r="L15" s="528"/>
      <c r="M15" s="528"/>
      <c r="N15" s="528"/>
    </row>
    <row r="16" spans="1:14" s="15" customFormat="1">
      <c r="A16" s="234">
        <v>4</v>
      </c>
      <c r="B16" s="290" t="s">
        <v>326</v>
      </c>
      <c r="C16" s="494">
        <v>102015115.52</v>
      </c>
      <c r="D16" s="494">
        <v>352554564.58000004</v>
      </c>
      <c r="E16" s="495">
        <v>454569680.10000002</v>
      </c>
      <c r="F16" s="494">
        <v>53530581.509999998</v>
      </c>
      <c r="G16" s="494">
        <v>305268405.22000003</v>
      </c>
      <c r="H16" s="496">
        <v>358798986.73000002</v>
      </c>
      <c r="I16" s="528"/>
      <c r="J16" s="528"/>
      <c r="K16" s="528"/>
      <c r="L16" s="528"/>
      <c r="M16" s="528"/>
      <c r="N16" s="528"/>
    </row>
    <row r="17" spans="1:14" s="15" customFormat="1">
      <c r="A17" s="234">
        <v>4.0999999999999996</v>
      </c>
      <c r="B17" s="287" t="s">
        <v>317</v>
      </c>
      <c r="C17" s="494">
        <v>71400757.269999996</v>
      </c>
      <c r="D17" s="494">
        <v>131991081.37</v>
      </c>
      <c r="E17" s="495">
        <v>203391838.63999999</v>
      </c>
      <c r="F17" s="494">
        <v>53530581.509999998</v>
      </c>
      <c r="G17" s="494">
        <v>137166568.19999999</v>
      </c>
      <c r="H17" s="496">
        <v>190697149.70999998</v>
      </c>
      <c r="I17" s="528"/>
      <c r="J17" s="528"/>
      <c r="K17" s="528"/>
      <c r="L17" s="528"/>
      <c r="M17" s="528"/>
      <c r="N17" s="528"/>
    </row>
    <row r="18" spans="1:14" s="15" customFormat="1">
      <c r="A18" s="234">
        <v>4.2</v>
      </c>
      <c r="B18" s="287" t="s">
        <v>311</v>
      </c>
      <c r="C18" s="494"/>
      <c r="D18" s="494"/>
      <c r="E18" s="495">
        <v>0</v>
      </c>
      <c r="F18" s="494"/>
      <c r="G18" s="494"/>
      <c r="H18" s="496">
        <v>0</v>
      </c>
      <c r="I18" s="528"/>
      <c r="J18" s="528"/>
      <c r="K18" s="528"/>
      <c r="L18" s="528"/>
      <c r="M18" s="528"/>
      <c r="N18" s="528"/>
    </row>
    <row r="19" spans="1:14" s="15" customFormat="1">
      <c r="A19" s="234">
        <v>5</v>
      </c>
      <c r="B19" s="237" t="s">
        <v>325</v>
      </c>
      <c r="C19" s="494">
        <v>305141466.25999999</v>
      </c>
      <c r="D19" s="494">
        <v>1069450754.17</v>
      </c>
      <c r="E19" s="495">
        <v>1374592220.4299998</v>
      </c>
      <c r="F19" s="494">
        <v>260236873.34</v>
      </c>
      <c r="G19" s="494">
        <v>1074984165.8800001</v>
      </c>
      <c r="H19" s="496">
        <v>1335221039.22</v>
      </c>
      <c r="I19" s="528"/>
      <c r="J19" s="528"/>
      <c r="K19" s="528"/>
      <c r="L19" s="528"/>
      <c r="M19" s="528"/>
      <c r="N19" s="528"/>
    </row>
    <row r="20" spans="1:14" s="15" customFormat="1">
      <c r="A20" s="234">
        <v>5.0999999999999996</v>
      </c>
      <c r="B20" s="288" t="s">
        <v>300</v>
      </c>
      <c r="C20" s="494">
        <v>5304085.42</v>
      </c>
      <c r="D20" s="494">
        <v>6283845.8099999996</v>
      </c>
      <c r="E20" s="495">
        <v>11587931.23</v>
      </c>
      <c r="F20" s="494">
        <v>4660014.96</v>
      </c>
      <c r="G20" s="494">
        <v>10287020.75</v>
      </c>
      <c r="H20" s="496">
        <v>14947035.710000001</v>
      </c>
      <c r="I20" s="528"/>
      <c r="J20" s="528"/>
      <c r="K20" s="528"/>
      <c r="L20" s="528"/>
      <c r="M20" s="528"/>
      <c r="N20" s="528"/>
    </row>
    <row r="21" spans="1:14" s="15" customFormat="1">
      <c r="A21" s="234">
        <v>5.2</v>
      </c>
      <c r="B21" s="288" t="s">
        <v>299</v>
      </c>
      <c r="C21" s="494">
        <v>0</v>
      </c>
      <c r="D21" s="494">
        <v>0</v>
      </c>
      <c r="E21" s="495">
        <v>0</v>
      </c>
      <c r="F21" s="494">
        <v>0</v>
      </c>
      <c r="G21" s="494">
        <v>0</v>
      </c>
      <c r="H21" s="496">
        <v>0</v>
      </c>
      <c r="I21" s="528"/>
      <c r="J21" s="528"/>
      <c r="K21" s="528"/>
      <c r="L21" s="528"/>
      <c r="M21" s="528"/>
      <c r="N21" s="528"/>
    </row>
    <row r="22" spans="1:14" s="15" customFormat="1">
      <c r="A22" s="234">
        <v>5.3</v>
      </c>
      <c r="B22" s="288" t="s">
        <v>298</v>
      </c>
      <c r="C22" s="494">
        <v>235499560.18000004</v>
      </c>
      <c r="D22" s="494">
        <v>1007819697.11</v>
      </c>
      <c r="E22" s="495">
        <v>1243319257.29</v>
      </c>
      <c r="F22" s="494">
        <v>229577473.94999999</v>
      </c>
      <c r="G22" s="494">
        <v>1020669313.33</v>
      </c>
      <c r="H22" s="496">
        <v>1250246787.28</v>
      </c>
      <c r="I22" s="528"/>
      <c r="J22" s="528"/>
      <c r="K22" s="528"/>
      <c r="L22" s="528"/>
      <c r="M22" s="528"/>
      <c r="N22" s="528"/>
    </row>
    <row r="23" spans="1:14" s="15" customFormat="1">
      <c r="A23" s="234" t="s">
        <v>15</v>
      </c>
      <c r="B23" s="238" t="s">
        <v>75</v>
      </c>
      <c r="C23" s="494">
        <v>70496212.450000003</v>
      </c>
      <c r="D23" s="494">
        <v>285840137.94</v>
      </c>
      <c r="E23" s="495">
        <v>356336350.38999999</v>
      </c>
      <c r="F23" s="494">
        <v>77423809.400000006</v>
      </c>
      <c r="G23" s="494">
        <v>307632817.18000001</v>
      </c>
      <c r="H23" s="496">
        <v>385056626.58000004</v>
      </c>
      <c r="I23" s="528"/>
      <c r="J23" s="528"/>
      <c r="K23" s="528"/>
      <c r="L23" s="528"/>
      <c r="M23" s="528"/>
      <c r="N23" s="528"/>
    </row>
    <row r="24" spans="1:14" s="15" customFormat="1">
      <c r="A24" s="234" t="s">
        <v>16</v>
      </c>
      <c r="B24" s="238" t="s">
        <v>76</v>
      </c>
      <c r="C24" s="494">
        <v>103449991.66</v>
      </c>
      <c r="D24" s="494">
        <v>562260568.98000002</v>
      </c>
      <c r="E24" s="495">
        <v>665710560.63999999</v>
      </c>
      <c r="F24" s="494">
        <v>104908120.55</v>
      </c>
      <c r="G24" s="494">
        <v>558474584.22000003</v>
      </c>
      <c r="H24" s="496">
        <v>663382704.76999998</v>
      </c>
      <c r="I24" s="528"/>
      <c r="J24" s="528"/>
      <c r="K24" s="528"/>
      <c r="L24" s="528"/>
      <c r="M24" s="528"/>
      <c r="N24" s="528"/>
    </row>
    <row r="25" spans="1:14" s="15" customFormat="1">
      <c r="A25" s="234" t="s">
        <v>17</v>
      </c>
      <c r="B25" s="238" t="s">
        <v>77</v>
      </c>
      <c r="C25" s="494">
        <v>0</v>
      </c>
      <c r="D25" s="494">
        <v>0</v>
      </c>
      <c r="E25" s="495">
        <v>0</v>
      </c>
      <c r="F25" s="494">
        <v>0</v>
      </c>
      <c r="G25" s="494">
        <v>0</v>
      </c>
      <c r="H25" s="496">
        <v>0</v>
      </c>
      <c r="I25" s="528"/>
      <c r="J25" s="528"/>
      <c r="K25" s="528"/>
      <c r="L25" s="528"/>
      <c r="M25" s="528"/>
      <c r="N25" s="528"/>
    </row>
    <row r="26" spans="1:14" s="15" customFormat="1">
      <c r="A26" s="234" t="s">
        <v>18</v>
      </c>
      <c r="B26" s="238" t="s">
        <v>78</v>
      </c>
      <c r="C26" s="494">
        <v>61524107.990000002</v>
      </c>
      <c r="D26" s="494">
        <v>158537761.90000001</v>
      </c>
      <c r="E26" s="495">
        <v>220061869.89000002</v>
      </c>
      <c r="F26" s="494">
        <v>47243595.280000001</v>
      </c>
      <c r="G26" s="494">
        <v>153370450.65000001</v>
      </c>
      <c r="H26" s="496">
        <v>200614045.93000001</v>
      </c>
      <c r="I26" s="528"/>
      <c r="J26" s="528"/>
      <c r="K26" s="528"/>
      <c r="L26" s="528"/>
      <c r="M26" s="528"/>
      <c r="N26" s="528"/>
    </row>
    <row r="27" spans="1:14" s="15" customFormat="1">
      <c r="A27" s="234" t="s">
        <v>19</v>
      </c>
      <c r="B27" s="238" t="s">
        <v>79</v>
      </c>
      <c r="C27" s="494">
        <v>29248.080000000002</v>
      </c>
      <c r="D27" s="494">
        <v>1181228.29</v>
      </c>
      <c r="E27" s="495">
        <v>1210476.3700000001</v>
      </c>
      <c r="F27" s="494">
        <v>1948.72</v>
      </c>
      <c r="G27" s="494">
        <v>1191461.28</v>
      </c>
      <c r="H27" s="496">
        <v>1193410</v>
      </c>
      <c r="I27" s="528"/>
      <c r="J27" s="528"/>
      <c r="K27" s="528"/>
      <c r="L27" s="528"/>
      <c r="M27" s="528"/>
      <c r="N27" s="528"/>
    </row>
    <row r="28" spans="1:14" s="15" customFormat="1">
      <c r="A28" s="234">
        <v>5.4</v>
      </c>
      <c r="B28" s="288" t="s">
        <v>301</v>
      </c>
      <c r="C28" s="494">
        <v>28808681.899999999</v>
      </c>
      <c r="D28" s="494">
        <v>53539175.670000002</v>
      </c>
      <c r="E28" s="495">
        <v>82347857.569999993</v>
      </c>
      <c r="F28" s="494">
        <v>25269002.100000001</v>
      </c>
      <c r="G28" s="494">
        <v>40640542.770000003</v>
      </c>
      <c r="H28" s="496">
        <v>65909544.870000005</v>
      </c>
      <c r="I28" s="528"/>
      <c r="J28" s="528"/>
      <c r="K28" s="528"/>
      <c r="L28" s="528"/>
      <c r="M28" s="528"/>
      <c r="N28" s="528"/>
    </row>
    <row r="29" spans="1:14" s="15" customFormat="1">
      <c r="A29" s="234">
        <v>5.5</v>
      </c>
      <c r="B29" s="288" t="s">
        <v>302</v>
      </c>
      <c r="C29" s="494">
        <v>32119200</v>
      </c>
      <c r="D29" s="494">
        <v>463051.96</v>
      </c>
      <c r="E29" s="495">
        <v>32582251.960000001</v>
      </c>
      <c r="F29" s="494">
        <v>42332.78</v>
      </c>
      <c r="G29" s="494">
        <v>1129606.2</v>
      </c>
      <c r="H29" s="496">
        <v>1171938.98</v>
      </c>
      <c r="I29" s="528"/>
      <c r="J29" s="528"/>
      <c r="K29" s="528"/>
      <c r="L29" s="528"/>
      <c r="M29" s="528"/>
      <c r="N29" s="528"/>
    </row>
    <row r="30" spans="1:14" s="15" customFormat="1">
      <c r="A30" s="234">
        <v>5.6</v>
      </c>
      <c r="B30" s="288" t="s">
        <v>303</v>
      </c>
      <c r="C30" s="494">
        <v>0</v>
      </c>
      <c r="D30" s="494">
        <v>0</v>
      </c>
      <c r="E30" s="495">
        <v>0</v>
      </c>
      <c r="F30" s="494">
        <v>30895.94</v>
      </c>
      <c r="G30" s="494">
        <v>0</v>
      </c>
      <c r="H30" s="496">
        <v>30895.94</v>
      </c>
      <c r="I30" s="528"/>
      <c r="J30" s="528"/>
      <c r="K30" s="528"/>
      <c r="L30" s="528"/>
      <c r="M30" s="528"/>
      <c r="N30" s="528"/>
    </row>
    <row r="31" spans="1:14" s="15" customFormat="1">
      <c r="A31" s="234">
        <v>5.7</v>
      </c>
      <c r="B31" s="288" t="s">
        <v>79</v>
      </c>
      <c r="C31" s="494">
        <v>3409938.76</v>
      </c>
      <c r="D31" s="494">
        <v>1344983.62</v>
      </c>
      <c r="E31" s="495">
        <v>4754922.38</v>
      </c>
      <c r="F31" s="494">
        <v>657153.61</v>
      </c>
      <c r="G31" s="494">
        <v>2257682.83</v>
      </c>
      <c r="H31" s="496">
        <v>2914836.44</v>
      </c>
      <c r="I31" s="528"/>
      <c r="J31" s="528"/>
      <c r="K31" s="528"/>
      <c r="L31" s="528"/>
      <c r="M31" s="528"/>
      <c r="N31" s="528"/>
    </row>
    <row r="32" spans="1:14" s="15" customFormat="1">
      <c r="A32" s="234">
        <v>6</v>
      </c>
      <c r="B32" s="237" t="s">
        <v>331</v>
      </c>
      <c r="C32" s="494">
        <v>0</v>
      </c>
      <c r="D32" s="494">
        <v>111851756.07949999</v>
      </c>
      <c r="E32" s="495">
        <v>111851756.07949999</v>
      </c>
      <c r="F32" s="494">
        <v>0</v>
      </c>
      <c r="G32" s="494">
        <v>74451906.879999995</v>
      </c>
      <c r="H32" s="496">
        <v>74451906.879999995</v>
      </c>
      <c r="I32" s="528"/>
      <c r="J32" s="528"/>
      <c r="K32" s="528"/>
      <c r="L32" s="528"/>
      <c r="M32" s="528"/>
      <c r="N32" s="528"/>
    </row>
    <row r="33" spans="1:14" s="15" customFormat="1">
      <c r="A33" s="234">
        <v>6.1</v>
      </c>
      <c r="B33" s="289" t="s">
        <v>321</v>
      </c>
      <c r="C33" s="494"/>
      <c r="D33" s="494">
        <v>56589956.079499997</v>
      </c>
      <c r="E33" s="495">
        <v>56589956.079499997</v>
      </c>
      <c r="F33" s="494"/>
      <c r="G33" s="494">
        <v>37252800</v>
      </c>
      <c r="H33" s="496">
        <v>37252800</v>
      </c>
      <c r="I33" s="528"/>
      <c r="J33" s="528"/>
      <c r="K33" s="528"/>
      <c r="L33" s="528"/>
      <c r="M33" s="528"/>
      <c r="N33" s="528"/>
    </row>
    <row r="34" spans="1:14" s="15" customFormat="1">
      <c r="A34" s="234">
        <v>6.2</v>
      </c>
      <c r="B34" s="289" t="s">
        <v>322</v>
      </c>
      <c r="C34" s="494"/>
      <c r="D34" s="494">
        <v>55261800</v>
      </c>
      <c r="E34" s="495">
        <v>55261800</v>
      </c>
      <c r="F34" s="494"/>
      <c r="G34" s="494">
        <v>37199106.880000003</v>
      </c>
      <c r="H34" s="496">
        <v>37199106.880000003</v>
      </c>
      <c r="I34" s="528"/>
      <c r="J34" s="528"/>
      <c r="K34" s="528"/>
      <c r="L34" s="528"/>
      <c r="M34" s="528"/>
      <c r="N34" s="528"/>
    </row>
    <row r="35" spans="1:14" s="15" customFormat="1">
      <c r="A35" s="234">
        <v>6.3</v>
      </c>
      <c r="B35" s="289" t="s">
        <v>318</v>
      </c>
      <c r="C35" s="494"/>
      <c r="D35" s="494"/>
      <c r="E35" s="495">
        <v>0</v>
      </c>
      <c r="F35" s="494"/>
      <c r="G35" s="494"/>
      <c r="H35" s="496">
        <v>0</v>
      </c>
      <c r="I35" s="528"/>
      <c r="J35" s="528"/>
      <c r="K35" s="528"/>
      <c r="L35" s="528"/>
      <c r="M35" s="528"/>
      <c r="N35" s="528"/>
    </row>
    <row r="36" spans="1:14" s="15" customFormat="1">
      <c r="A36" s="234">
        <v>6.4</v>
      </c>
      <c r="B36" s="289" t="s">
        <v>319</v>
      </c>
      <c r="C36" s="494"/>
      <c r="D36" s="494"/>
      <c r="E36" s="495">
        <v>0</v>
      </c>
      <c r="F36" s="494"/>
      <c r="G36" s="494"/>
      <c r="H36" s="496">
        <v>0</v>
      </c>
      <c r="I36" s="528"/>
      <c r="J36" s="528"/>
      <c r="K36" s="528"/>
      <c r="L36" s="528"/>
      <c r="M36" s="528"/>
      <c r="N36" s="528"/>
    </row>
    <row r="37" spans="1:14" s="15" customFormat="1">
      <c r="A37" s="234">
        <v>6.5</v>
      </c>
      <c r="B37" s="289" t="s">
        <v>320</v>
      </c>
      <c r="C37" s="494"/>
      <c r="D37" s="494"/>
      <c r="E37" s="495">
        <v>0</v>
      </c>
      <c r="F37" s="494"/>
      <c r="G37" s="494"/>
      <c r="H37" s="496">
        <v>0</v>
      </c>
      <c r="I37" s="528"/>
      <c r="J37" s="528"/>
      <c r="K37" s="528"/>
      <c r="L37" s="528"/>
      <c r="M37" s="528"/>
      <c r="N37" s="528"/>
    </row>
    <row r="38" spans="1:14" s="15" customFormat="1">
      <c r="A38" s="234">
        <v>6.6</v>
      </c>
      <c r="B38" s="289" t="s">
        <v>323</v>
      </c>
      <c r="C38" s="494"/>
      <c r="D38" s="494"/>
      <c r="E38" s="495">
        <v>0</v>
      </c>
      <c r="F38" s="494"/>
      <c r="G38" s="494"/>
      <c r="H38" s="496">
        <v>0</v>
      </c>
      <c r="I38" s="528"/>
      <c r="J38" s="528"/>
      <c r="K38" s="528"/>
      <c r="L38" s="528"/>
      <c r="M38" s="528"/>
      <c r="N38" s="528"/>
    </row>
    <row r="39" spans="1:14" s="15" customFormat="1">
      <c r="A39" s="234">
        <v>6.7</v>
      </c>
      <c r="B39" s="289" t="s">
        <v>324</v>
      </c>
      <c r="C39" s="494"/>
      <c r="D39" s="494"/>
      <c r="E39" s="495">
        <v>0</v>
      </c>
      <c r="F39" s="494"/>
      <c r="G39" s="494"/>
      <c r="H39" s="496">
        <v>0</v>
      </c>
      <c r="I39" s="528"/>
      <c r="J39" s="528"/>
      <c r="K39" s="528"/>
      <c r="L39" s="528"/>
      <c r="M39" s="528"/>
      <c r="N39" s="528"/>
    </row>
    <row r="40" spans="1:14" s="15" customFormat="1">
      <c r="A40" s="234">
        <v>7</v>
      </c>
      <c r="B40" s="237" t="s">
        <v>327</v>
      </c>
      <c r="C40" s="494"/>
      <c r="D40" s="494"/>
      <c r="E40" s="495">
        <v>0</v>
      </c>
      <c r="F40" s="494"/>
      <c r="G40" s="494"/>
      <c r="H40" s="496">
        <v>0</v>
      </c>
      <c r="I40" s="528"/>
      <c r="J40" s="528"/>
      <c r="K40" s="528"/>
      <c r="L40" s="528"/>
      <c r="M40" s="528"/>
      <c r="N40" s="528"/>
    </row>
    <row r="41" spans="1:14" s="15" customFormat="1">
      <c r="A41" s="234">
        <v>7.1</v>
      </c>
      <c r="B41" s="236" t="s">
        <v>328</v>
      </c>
      <c r="C41" s="494">
        <v>145277.64999999997</v>
      </c>
      <c r="D41" s="494">
        <v>822044.47889999999</v>
      </c>
      <c r="E41" s="495">
        <v>967322.12889999989</v>
      </c>
      <c r="F41" s="494">
        <v>351779.75</v>
      </c>
      <c r="G41" s="494">
        <v>1047751.902</v>
      </c>
      <c r="H41" s="496">
        <v>1399531.652</v>
      </c>
      <c r="I41" s="528"/>
      <c r="J41" s="528"/>
      <c r="K41" s="528"/>
      <c r="L41" s="528"/>
      <c r="M41" s="528"/>
      <c r="N41" s="528"/>
    </row>
    <row r="42" spans="1:14" s="15" customFormat="1" ht="25.5">
      <c r="A42" s="234">
        <v>7.2</v>
      </c>
      <c r="B42" s="236" t="s">
        <v>329</v>
      </c>
      <c r="C42" s="494">
        <v>108782.95999999999</v>
      </c>
      <c r="D42" s="494">
        <v>506367.05729999999</v>
      </c>
      <c r="E42" s="495">
        <v>615150.01729999995</v>
      </c>
      <c r="F42" s="494">
        <v>96872.77</v>
      </c>
      <c r="G42" s="494">
        <v>313030.6764</v>
      </c>
      <c r="H42" s="496">
        <v>409903.44640000002</v>
      </c>
      <c r="I42" s="528"/>
      <c r="J42" s="528"/>
      <c r="K42" s="528"/>
      <c r="L42" s="528"/>
      <c r="M42" s="528"/>
      <c r="N42" s="528"/>
    </row>
    <row r="43" spans="1:14" s="15" customFormat="1" ht="25.5">
      <c r="A43" s="234">
        <v>7.3</v>
      </c>
      <c r="B43" s="236" t="s">
        <v>332</v>
      </c>
      <c r="C43" s="494">
        <v>6072611.7500000009</v>
      </c>
      <c r="D43" s="494">
        <v>34411776.529999986</v>
      </c>
      <c r="E43" s="495">
        <v>40484388.279999986</v>
      </c>
      <c r="F43" s="494">
        <v>7175073.8099999987</v>
      </c>
      <c r="G43" s="494">
        <v>33724035.072400033</v>
      </c>
      <c r="H43" s="496">
        <v>40899108.882400036</v>
      </c>
      <c r="I43" s="528"/>
      <c r="J43" s="528"/>
      <c r="K43" s="528"/>
      <c r="L43" s="528"/>
      <c r="M43" s="528"/>
      <c r="N43" s="528"/>
    </row>
    <row r="44" spans="1:14" s="15" customFormat="1" ht="25.5">
      <c r="A44" s="234">
        <v>7.4</v>
      </c>
      <c r="B44" s="236" t="s">
        <v>333</v>
      </c>
      <c r="C44" s="494">
        <v>2169849.7800000105</v>
      </c>
      <c r="D44" s="494">
        <v>11436087.058799986</v>
      </c>
      <c r="E44" s="495">
        <v>13605936.838799996</v>
      </c>
      <c r="F44" s="494">
        <v>2409505.6500000134</v>
      </c>
      <c r="G44" s="494">
        <v>11761730.504400037</v>
      </c>
      <c r="H44" s="496">
        <v>14171236.154400051</v>
      </c>
      <c r="I44" s="528"/>
      <c r="J44" s="528"/>
      <c r="K44" s="528"/>
      <c r="L44" s="528"/>
      <c r="M44" s="528"/>
      <c r="N44" s="528"/>
    </row>
    <row r="45" spans="1:14" s="15" customFormat="1">
      <c r="A45" s="234">
        <v>8</v>
      </c>
      <c r="B45" s="237" t="s">
        <v>310</v>
      </c>
      <c r="C45" s="494">
        <v>4841.2970000000005</v>
      </c>
      <c r="D45" s="494">
        <v>279632.93138999998</v>
      </c>
      <c r="E45" s="495">
        <v>284474.22839</v>
      </c>
      <c r="F45" s="494">
        <v>324704.18</v>
      </c>
      <c r="G45" s="494">
        <v>450913.58454999991</v>
      </c>
      <c r="H45" s="496">
        <v>775617.76454999996</v>
      </c>
      <c r="I45" s="528"/>
      <c r="J45" s="528"/>
      <c r="K45" s="528"/>
      <c r="L45" s="528"/>
      <c r="M45" s="528"/>
      <c r="N45" s="528"/>
    </row>
    <row r="46" spans="1:14" s="15" customFormat="1">
      <c r="A46" s="234">
        <v>8.1</v>
      </c>
      <c r="B46" s="287" t="s">
        <v>334</v>
      </c>
      <c r="C46" s="494"/>
      <c r="D46" s="494"/>
      <c r="E46" s="495">
        <v>0</v>
      </c>
      <c r="F46" s="494"/>
      <c r="G46" s="494"/>
      <c r="H46" s="496">
        <v>0</v>
      </c>
      <c r="I46" s="528"/>
      <c r="J46" s="528"/>
      <c r="K46" s="528"/>
      <c r="L46" s="528"/>
      <c r="M46" s="528"/>
      <c r="N46" s="528"/>
    </row>
    <row r="47" spans="1:14" s="15" customFormat="1">
      <c r="A47" s="234">
        <v>8.1999999999999993</v>
      </c>
      <c r="B47" s="287" t="s">
        <v>335</v>
      </c>
      <c r="C47" s="494">
        <v>4841.2970000000005</v>
      </c>
      <c r="D47" s="494">
        <v>279632.93138999998</v>
      </c>
      <c r="E47" s="495">
        <v>284474.22839</v>
      </c>
      <c r="F47" s="494">
        <v>4624.1000000000004</v>
      </c>
      <c r="G47" s="494">
        <v>450913.58454999991</v>
      </c>
      <c r="H47" s="496">
        <v>455537.68454999989</v>
      </c>
      <c r="I47" s="528"/>
      <c r="J47" s="528"/>
      <c r="K47" s="528"/>
      <c r="L47" s="528"/>
      <c r="M47" s="528"/>
      <c r="N47" s="528"/>
    </row>
    <row r="48" spans="1:14" s="15" customFormat="1">
      <c r="A48" s="234">
        <v>8.3000000000000007</v>
      </c>
      <c r="B48" s="287" t="s">
        <v>336</v>
      </c>
      <c r="C48" s="494"/>
      <c r="D48" s="494"/>
      <c r="E48" s="495">
        <v>0</v>
      </c>
      <c r="F48" s="494">
        <v>320080.08</v>
      </c>
      <c r="G48" s="494"/>
      <c r="H48" s="496">
        <v>320080.08</v>
      </c>
      <c r="I48" s="528"/>
      <c r="J48" s="528"/>
      <c r="K48" s="528"/>
      <c r="L48" s="528"/>
      <c r="M48" s="528"/>
      <c r="N48" s="528"/>
    </row>
    <row r="49" spans="1:14" s="15" customFormat="1">
      <c r="A49" s="234">
        <v>8.4</v>
      </c>
      <c r="B49" s="287" t="s">
        <v>337</v>
      </c>
      <c r="C49" s="494"/>
      <c r="D49" s="494"/>
      <c r="E49" s="495">
        <v>0</v>
      </c>
      <c r="F49" s="494"/>
      <c r="G49" s="494"/>
      <c r="H49" s="496">
        <v>0</v>
      </c>
      <c r="I49" s="528"/>
      <c r="J49" s="528"/>
      <c r="K49" s="528"/>
      <c r="L49" s="528"/>
      <c r="M49" s="528"/>
      <c r="N49" s="528"/>
    </row>
    <row r="50" spans="1:14" s="15" customFormat="1">
      <c r="A50" s="234">
        <v>8.5</v>
      </c>
      <c r="B50" s="287" t="s">
        <v>338</v>
      </c>
      <c r="C50" s="494"/>
      <c r="D50" s="494"/>
      <c r="E50" s="495">
        <v>0</v>
      </c>
      <c r="F50" s="494"/>
      <c r="G50" s="494"/>
      <c r="H50" s="496">
        <v>0</v>
      </c>
      <c r="I50" s="528"/>
      <c r="J50" s="528"/>
      <c r="K50" s="528"/>
      <c r="L50" s="528"/>
      <c r="M50" s="528"/>
      <c r="N50" s="528"/>
    </row>
    <row r="51" spans="1:14" s="15" customFormat="1">
      <c r="A51" s="234">
        <v>8.6</v>
      </c>
      <c r="B51" s="287" t="s">
        <v>339</v>
      </c>
      <c r="C51" s="494"/>
      <c r="D51" s="494"/>
      <c r="E51" s="495">
        <v>0</v>
      </c>
      <c r="F51" s="494"/>
      <c r="G51" s="494"/>
      <c r="H51" s="496">
        <v>0</v>
      </c>
      <c r="I51" s="528"/>
      <c r="J51" s="528"/>
      <c r="K51" s="528"/>
      <c r="L51" s="528"/>
      <c r="M51" s="528"/>
      <c r="N51" s="528"/>
    </row>
    <row r="52" spans="1:14" s="15" customFormat="1">
      <c r="A52" s="234">
        <v>8.6999999999999993</v>
      </c>
      <c r="B52" s="287" t="s">
        <v>340</v>
      </c>
      <c r="C52" s="494"/>
      <c r="D52" s="494"/>
      <c r="E52" s="495">
        <v>0</v>
      </c>
      <c r="F52" s="494"/>
      <c r="G52" s="494"/>
      <c r="H52" s="496">
        <v>0</v>
      </c>
      <c r="I52" s="528"/>
      <c r="J52" s="528"/>
      <c r="K52" s="528"/>
      <c r="L52" s="528"/>
      <c r="M52" s="528"/>
      <c r="N52" s="528"/>
    </row>
    <row r="53" spans="1:14" s="15" customFormat="1" ht="15" thickBot="1">
      <c r="A53" s="239">
        <v>9</v>
      </c>
      <c r="B53" s="240" t="s">
        <v>330</v>
      </c>
      <c r="C53" s="497"/>
      <c r="D53" s="497"/>
      <c r="E53" s="498">
        <v>0</v>
      </c>
      <c r="F53" s="497"/>
      <c r="G53" s="497"/>
      <c r="H53" s="499">
        <v>0</v>
      </c>
      <c r="I53" s="528"/>
      <c r="J53" s="528"/>
      <c r="K53" s="528"/>
      <c r="L53" s="528"/>
      <c r="M53" s="528"/>
      <c r="N53" s="528"/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B32" sqref="B3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46" customWidth="1"/>
    <col min="12" max="16384" width="9.140625" style="46"/>
  </cols>
  <sheetData>
    <row r="1" spans="1:8">
      <c r="A1" s="2" t="s">
        <v>30</v>
      </c>
      <c r="B1" s="3" t="str">
        <f>'Info '!C2</f>
        <v>JSC ProCredit Bank</v>
      </c>
      <c r="C1" s="3"/>
    </row>
    <row r="2" spans="1:8">
      <c r="A2" s="2" t="s">
        <v>31</v>
      </c>
      <c r="B2" s="463">
        <f>'1. key ratios '!B2</f>
        <v>43465</v>
      </c>
      <c r="C2" s="6"/>
      <c r="D2" s="7"/>
      <c r="E2" s="80"/>
      <c r="F2" s="80"/>
      <c r="G2" s="80"/>
      <c r="H2" s="80"/>
    </row>
    <row r="3" spans="1:8">
      <c r="A3" s="2"/>
      <c r="B3" s="3"/>
      <c r="C3" s="6"/>
      <c r="D3" s="7"/>
      <c r="E3" s="80"/>
      <c r="F3" s="80"/>
      <c r="G3" s="80"/>
      <c r="H3" s="80"/>
    </row>
    <row r="4" spans="1:8" ht="15" customHeight="1" thickBot="1">
      <c r="A4" s="7" t="s">
        <v>204</v>
      </c>
      <c r="B4" s="178" t="s">
        <v>304</v>
      </c>
      <c r="D4" s="81" t="s">
        <v>73</v>
      </c>
    </row>
    <row r="5" spans="1:8" ht="15" customHeight="1">
      <c r="A5" s="272" t="s">
        <v>6</v>
      </c>
      <c r="B5" s="273"/>
      <c r="C5" s="529">
        <v>43465</v>
      </c>
      <c r="D5" s="529">
        <v>43373</v>
      </c>
    </row>
    <row r="6" spans="1:8" ht="15" customHeight="1">
      <c r="A6" s="82">
        <v>1</v>
      </c>
      <c r="B6" s="385" t="s">
        <v>308</v>
      </c>
      <c r="C6" s="387">
        <v>1107622413.8876667</v>
      </c>
      <c r="D6" s="388">
        <v>1076992571.8358474</v>
      </c>
      <c r="E6" s="530"/>
      <c r="F6" s="530"/>
    </row>
    <row r="7" spans="1:8" ht="15" customHeight="1">
      <c r="A7" s="82">
        <v>1.1000000000000001</v>
      </c>
      <c r="B7" s="385" t="s">
        <v>203</v>
      </c>
      <c r="C7" s="389">
        <v>1065615364.4588</v>
      </c>
      <c r="D7" s="390">
        <v>1039745358.68804</v>
      </c>
      <c r="E7" s="530"/>
      <c r="F7" s="530"/>
    </row>
    <row r="8" spans="1:8">
      <c r="A8" s="82" t="s">
        <v>14</v>
      </c>
      <c r="B8" s="385" t="s">
        <v>202</v>
      </c>
      <c r="C8" s="389"/>
      <c r="D8" s="390"/>
      <c r="E8" s="530"/>
      <c r="F8" s="530"/>
    </row>
    <row r="9" spans="1:8" ht="15" customHeight="1">
      <c r="A9" s="82">
        <v>1.2</v>
      </c>
      <c r="B9" s="386" t="s">
        <v>201</v>
      </c>
      <c r="C9" s="389">
        <v>41780689.604548723</v>
      </c>
      <c r="D9" s="390">
        <v>37186136.237289459</v>
      </c>
      <c r="E9" s="530"/>
      <c r="F9" s="530"/>
    </row>
    <row r="10" spans="1:8" ht="15" customHeight="1">
      <c r="A10" s="82">
        <v>1.3</v>
      </c>
      <c r="B10" s="385" t="s">
        <v>28</v>
      </c>
      <c r="C10" s="391">
        <v>226359.824318</v>
      </c>
      <c r="D10" s="390">
        <v>61076.910517999997</v>
      </c>
      <c r="E10" s="530"/>
      <c r="F10" s="530"/>
    </row>
    <row r="11" spans="1:8" ht="15" customHeight="1">
      <c r="A11" s="82">
        <v>2</v>
      </c>
      <c r="B11" s="385" t="s">
        <v>305</v>
      </c>
      <c r="C11" s="389">
        <v>20614051.110609122</v>
      </c>
      <c r="D11" s="390">
        <v>20132418.911446542</v>
      </c>
      <c r="E11" s="530"/>
      <c r="F11" s="530"/>
    </row>
    <row r="12" spans="1:8" ht="15" customHeight="1">
      <c r="A12" s="82">
        <v>3</v>
      </c>
      <c r="B12" s="385" t="s">
        <v>306</v>
      </c>
      <c r="C12" s="391">
        <v>137062124.39725</v>
      </c>
      <c r="D12" s="390">
        <v>148961725.24218747</v>
      </c>
      <c r="E12" s="530"/>
      <c r="F12" s="530"/>
    </row>
    <row r="13" spans="1:8" ht="15" customHeight="1" thickBot="1">
      <c r="A13" s="84">
        <v>4</v>
      </c>
      <c r="B13" s="85" t="s">
        <v>307</v>
      </c>
      <c r="C13" s="392">
        <v>1265298589.3955257</v>
      </c>
      <c r="D13" s="393">
        <v>1246086715.9894814</v>
      </c>
      <c r="E13" s="530"/>
      <c r="F13" s="530"/>
    </row>
    <row r="14" spans="1:8">
      <c r="B14" s="87"/>
    </row>
    <row r="15" spans="1:8">
      <c r="B15" s="88"/>
    </row>
    <row r="16" spans="1:8">
      <c r="B16" s="88"/>
    </row>
    <row r="17" spans="1:4" ht="11.25">
      <c r="A17" s="46"/>
      <c r="B17" s="46"/>
      <c r="C17" s="46"/>
      <c r="D17" s="46"/>
    </row>
    <row r="18" spans="1:4" ht="11.25">
      <c r="A18" s="46"/>
      <c r="B18" s="46"/>
      <c r="C18" s="46"/>
      <c r="D18" s="46"/>
    </row>
    <row r="19" spans="1:4" ht="11.25">
      <c r="A19" s="46"/>
      <c r="B19" s="46"/>
      <c r="C19" s="46"/>
      <c r="D19" s="46"/>
    </row>
    <row r="20" spans="1:4" ht="11.25">
      <c r="A20" s="46"/>
      <c r="B20" s="46"/>
      <c r="C20" s="46"/>
      <c r="D20" s="46"/>
    </row>
    <row r="21" spans="1:4" ht="11.25">
      <c r="A21" s="46"/>
      <c r="B21" s="46"/>
      <c r="C21" s="46"/>
      <c r="D21" s="46"/>
    </row>
    <row r="22" spans="1:4" ht="11.25">
      <c r="A22" s="46"/>
      <c r="B22" s="46"/>
      <c r="C22" s="46"/>
      <c r="D22" s="46"/>
    </row>
    <row r="23" spans="1:4" ht="11.25">
      <c r="A23" s="46"/>
      <c r="B23" s="46"/>
      <c r="C23" s="46"/>
      <c r="D23" s="46"/>
    </row>
    <row r="24" spans="1:4" ht="11.25">
      <c r="A24" s="46"/>
      <c r="B24" s="46"/>
      <c r="C24" s="46"/>
      <c r="D24" s="46"/>
    </row>
    <row r="25" spans="1:4" ht="11.25">
      <c r="A25" s="46"/>
      <c r="B25" s="46"/>
      <c r="C25" s="46"/>
      <c r="D25" s="46"/>
    </row>
    <row r="26" spans="1:4" ht="11.25">
      <c r="A26" s="46"/>
      <c r="B26" s="46"/>
      <c r="C26" s="46"/>
      <c r="D26" s="46"/>
    </row>
    <row r="27" spans="1:4" ht="11.25">
      <c r="A27" s="46"/>
      <c r="B27" s="46"/>
      <c r="C27" s="46"/>
      <c r="D27" s="46"/>
    </row>
    <row r="28" spans="1:4" ht="11.25">
      <c r="A28" s="46"/>
      <c r="B28" s="46"/>
      <c r="C28" s="46"/>
      <c r="D28" s="46"/>
    </row>
    <row r="29" spans="1:4" ht="11.25">
      <c r="A29" s="46"/>
      <c r="B29" s="46"/>
      <c r="C29" s="46"/>
      <c r="D29" s="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B33" sqref="B33:B37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30</v>
      </c>
      <c r="B1" s="4" t="str">
        <f>'Info '!C2</f>
        <v>JSC ProCredit Bank</v>
      </c>
    </row>
    <row r="2" spans="1:8">
      <c r="A2" s="2" t="s">
        <v>31</v>
      </c>
      <c r="B2" s="464">
        <f>'1. key ratios '!B2</f>
        <v>43465</v>
      </c>
    </row>
    <row r="4" spans="1:8" ht="16.5" customHeight="1" thickBot="1">
      <c r="A4" s="89" t="s">
        <v>80</v>
      </c>
      <c r="B4" s="90" t="s">
        <v>274</v>
      </c>
      <c r="C4" s="91"/>
    </row>
    <row r="5" spans="1:8">
      <c r="A5" s="92"/>
      <c r="B5" s="544" t="s">
        <v>81</v>
      </c>
      <c r="C5" s="545"/>
    </row>
    <row r="6" spans="1:8">
      <c r="A6" s="93">
        <v>1</v>
      </c>
      <c r="B6" s="585" t="s">
        <v>488</v>
      </c>
      <c r="C6" s="95"/>
    </row>
    <row r="7" spans="1:8">
      <c r="A7" s="93">
        <v>2</v>
      </c>
      <c r="B7" s="585" t="s">
        <v>492</v>
      </c>
      <c r="C7" s="95"/>
    </row>
    <row r="8" spans="1:8">
      <c r="A8" s="93">
        <v>3</v>
      </c>
      <c r="B8" s="585" t="s">
        <v>493</v>
      </c>
      <c r="C8" s="95"/>
    </row>
    <row r="9" spans="1:8">
      <c r="A9" s="93">
        <v>4</v>
      </c>
      <c r="B9" s="585" t="s">
        <v>494</v>
      </c>
      <c r="C9" s="95"/>
    </row>
    <row r="10" spans="1:8">
      <c r="A10" s="93">
        <v>5</v>
      </c>
      <c r="B10" s="585" t="s">
        <v>495</v>
      </c>
      <c r="C10" s="95"/>
    </row>
    <row r="11" spans="1:8">
      <c r="A11" s="93">
        <v>6</v>
      </c>
      <c r="B11" s="585"/>
      <c r="C11" s="95"/>
    </row>
    <row r="12" spans="1:8">
      <c r="A12" s="93">
        <v>7</v>
      </c>
      <c r="B12" s="94"/>
      <c r="C12" s="95"/>
      <c r="H12" s="96"/>
    </row>
    <row r="13" spans="1:8">
      <c r="A13" s="93">
        <v>8</v>
      </c>
      <c r="B13" s="94"/>
      <c r="C13" s="95"/>
    </row>
    <row r="14" spans="1:8">
      <c r="A14" s="93">
        <v>9</v>
      </c>
      <c r="B14" s="94"/>
      <c r="C14" s="95"/>
    </row>
    <row r="15" spans="1:8">
      <c r="A15" s="93">
        <v>10</v>
      </c>
      <c r="B15" s="94"/>
      <c r="C15" s="95"/>
    </row>
    <row r="16" spans="1:8">
      <c r="A16" s="93"/>
      <c r="B16" s="546"/>
      <c r="C16" s="547"/>
    </row>
    <row r="17" spans="1:3">
      <c r="A17" s="93"/>
      <c r="B17" s="548" t="s">
        <v>82</v>
      </c>
      <c r="C17" s="549"/>
    </row>
    <row r="18" spans="1:3">
      <c r="A18" s="93">
        <v>1</v>
      </c>
      <c r="B18" s="94" t="s">
        <v>496</v>
      </c>
      <c r="C18" s="97"/>
    </row>
    <row r="19" spans="1:3">
      <c r="A19" s="93">
        <v>2</v>
      </c>
      <c r="B19" s="94" t="s">
        <v>490</v>
      </c>
      <c r="C19" s="97"/>
    </row>
    <row r="20" spans="1:3">
      <c r="A20" s="93">
        <v>3</v>
      </c>
      <c r="B20" s="94" t="s">
        <v>497</v>
      </c>
      <c r="C20" s="97"/>
    </row>
    <row r="21" spans="1:3">
      <c r="A21" s="93">
        <v>4</v>
      </c>
      <c r="B21" s="94"/>
      <c r="C21" s="97"/>
    </row>
    <row r="22" spans="1:3">
      <c r="A22" s="93">
        <v>5</v>
      </c>
      <c r="B22" s="94"/>
      <c r="C22" s="97"/>
    </row>
    <row r="23" spans="1:3">
      <c r="A23" s="93">
        <v>6</v>
      </c>
      <c r="B23" s="94"/>
      <c r="C23" s="97"/>
    </row>
    <row r="24" spans="1:3">
      <c r="A24" s="93">
        <v>7</v>
      </c>
      <c r="B24" s="94"/>
      <c r="C24" s="97"/>
    </row>
    <row r="25" spans="1:3">
      <c r="A25" s="93">
        <v>8</v>
      </c>
      <c r="B25" s="94"/>
      <c r="C25" s="97"/>
    </row>
    <row r="26" spans="1:3">
      <c r="A26" s="93">
        <v>9</v>
      </c>
      <c r="B26" s="94"/>
      <c r="C26" s="97"/>
    </row>
    <row r="27" spans="1:3" ht="15.75" customHeight="1">
      <c r="A27" s="93">
        <v>10</v>
      </c>
      <c r="B27" s="94"/>
      <c r="C27" s="98"/>
    </row>
    <row r="28" spans="1:3" ht="15.75" customHeight="1">
      <c r="A28" s="93"/>
      <c r="B28" s="94"/>
      <c r="C28" s="98"/>
    </row>
    <row r="29" spans="1:3" ht="30" customHeight="1">
      <c r="A29" s="93"/>
      <c r="B29" s="548" t="s">
        <v>83</v>
      </c>
      <c r="C29" s="549"/>
    </row>
    <row r="30" spans="1:3" ht="15">
      <c r="A30" s="93">
        <v>1</v>
      </c>
      <c r="B30" s="500" t="s">
        <v>498</v>
      </c>
      <c r="C30" s="501">
        <v>1</v>
      </c>
    </row>
    <row r="31" spans="1:3" ht="15.75" customHeight="1">
      <c r="A31" s="93"/>
      <c r="B31" s="94"/>
      <c r="C31" s="95"/>
    </row>
    <row r="32" spans="1:3" ht="29.25" customHeight="1">
      <c r="A32" s="93"/>
      <c r="B32" s="548" t="s">
        <v>84</v>
      </c>
      <c r="C32" s="549"/>
    </row>
    <row r="33" spans="1:3">
      <c r="A33" s="93">
        <v>1</v>
      </c>
      <c r="B33" s="585" t="s">
        <v>499</v>
      </c>
      <c r="C33" s="504">
        <v>0.17</v>
      </c>
    </row>
    <row r="34" spans="1:3">
      <c r="A34" s="502">
        <v>2</v>
      </c>
      <c r="B34" s="503" t="s">
        <v>500</v>
      </c>
      <c r="C34" s="505">
        <v>0.13200000000000001</v>
      </c>
    </row>
    <row r="35" spans="1:3">
      <c r="A35" s="502">
        <v>3</v>
      </c>
      <c r="B35" s="503" t="s">
        <v>511</v>
      </c>
      <c r="C35" s="505">
        <v>0.125</v>
      </c>
    </row>
    <row r="36" spans="1:3">
      <c r="A36" s="502">
        <v>4</v>
      </c>
      <c r="B36" s="503" t="s">
        <v>501</v>
      </c>
      <c r="C36" s="505">
        <v>0.1</v>
      </c>
    </row>
    <row r="37" spans="1:3">
      <c r="A37" s="502">
        <v>5</v>
      </c>
      <c r="B37" s="503" t="s">
        <v>512</v>
      </c>
      <c r="C37" s="505">
        <v>8.5999999999999993E-2</v>
      </c>
    </row>
    <row r="38" spans="1:3" ht="15" thickBot="1">
      <c r="A38" s="99"/>
      <c r="B38" s="100"/>
      <c r="C38" s="101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90" zoomScaleNormal="90"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E27" sqref="E27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8">
      <c r="A1" s="320" t="s">
        <v>30</v>
      </c>
      <c r="B1" s="321" t="str">
        <f>'Info '!C2</f>
        <v>JSC ProCredit Bank</v>
      </c>
      <c r="C1" s="113"/>
      <c r="D1" s="113"/>
      <c r="E1" s="113"/>
      <c r="F1" s="15"/>
    </row>
    <row r="2" spans="1:8" s="102" customFormat="1" ht="15.75" customHeight="1">
      <c r="A2" s="320" t="s">
        <v>31</v>
      </c>
      <c r="B2" s="467">
        <f>'1. key ratios '!B2</f>
        <v>43465</v>
      </c>
    </row>
    <row r="3" spans="1:8" s="102" customFormat="1" ht="15.75" customHeight="1">
      <c r="A3" s="320"/>
    </row>
    <row r="4" spans="1:8" s="102" customFormat="1" ht="15.75" customHeight="1" thickBot="1">
      <c r="A4" s="322" t="s">
        <v>208</v>
      </c>
      <c r="B4" s="554" t="s">
        <v>354</v>
      </c>
      <c r="C4" s="555"/>
      <c r="D4" s="555"/>
      <c r="E4" s="555"/>
    </row>
    <row r="5" spans="1:8" s="106" customFormat="1" ht="17.45" customHeight="1">
      <c r="A5" s="252"/>
      <c r="B5" s="253"/>
      <c r="C5" s="104" t="s">
        <v>0</v>
      </c>
      <c r="D5" s="104" t="s">
        <v>1</v>
      </c>
      <c r="E5" s="105" t="s">
        <v>2</v>
      </c>
    </row>
    <row r="6" spans="1:8" s="15" customFormat="1" ht="14.45" customHeight="1">
      <c r="A6" s="323"/>
      <c r="B6" s="550" t="s">
        <v>361</v>
      </c>
      <c r="C6" s="550" t="s">
        <v>94</v>
      </c>
      <c r="D6" s="552" t="s">
        <v>207</v>
      </c>
      <c r="E6" s="553"/>
      <c r="G6" s="5"/>
    </row>
    <row r="7" spans="1:8" s="15" customFormat="1" ht="99.6" customHeight="1">
      <c r="A7" s="323"/>
      <c r="B7" s="551"/>
      <c r="C7" s="550"/>
      <c r="D7" s="361" t="s">
        <v>206</v>
      </c>
      <c r="E7" s="362" t="s">
        <v>362</v>
      </c>
      <c r="G7" s="5"/>
    </row>
    <row r="8" spans="1:8">
      <c r="A8" s="324">
        <v>1</v>
      </c>
      <c r="B8" s="363" t="s">
        <v>35</v>
      </c>
      <c r="C8" s="364">
        <v>51728822.530000001</v>
      </c>
      <c r="D8" s="364"/>
      <c r="E8" s="365">
        <v>51728822.530000001</v>
      </c>
      <c r="F8" s="531"/>
      <c r="G8" s="531"/>
      <c r="H8" s="531"/>
    </row>
    <row r="9" spans="1:8">
      <c r="A9" s="324">
        <v>2</v>
      </c>
      <c r="B9" s="363" t="s">
        <v>36</v>
      </c>
      <c r="C9" s="364">
        <v>192161821.33000001</v>
      </c>
      <c r="D9" s="364"/>
      <c r="E9" s="365">
        <v>192161821.33000001</v>
      </c>
      <c r="F9" s="531"/>
      <c r="G9" s="531"/>
      <c r="H9" s="531"/>
    </row>
    <row r="10" spans="1:8">
      <c r="A10" s="324">
        <v>3</v>
      </c>
      <c r="B10" s="363" t="s">
        <v>37</v>
      </c>
      <c r="C10" s="364">
        <v>121131515.22</v>
      </c>
      <c r="D10" s="364"/>
      <c r="E10" s="365">
        <v>121131515.22</v>
      </c>
      <c r="F10" s="531"/>
      <c r="G10" s="531"/>
      <c r="H10" s="531"/>
    </row>
    <row r="11" spans="1:8">
      <c r="A11" s="324">
        <v>4</v>
      </c>
      <c r="B11" s="363" t="s">
        <v>38</v>
      </c>
      <c r="C11" s="364">
        <v>0</v>
      </c>
      <c r="D11" s="364"/>
      <c r="E11" s="365"/>
      <c r="F11" s="531"/>
      <c r="G11" s="531"/>
      <c r="H11" s="531"/>
    </row>
    <row r="12" spans="1:8">
      <c r="A12" s="324">
        <v>5</v>
      </c>
      <c r="B12" s="363" t="s">
        <v>39</v>
      </c>
      <c r="C12" s="364">
        <v>29584521.789999999</v>
      </c>
      <c r="D12" s="364"/>
      <c r="E12" s="365">
        <v>29584521.789999999</v>
      </c>
      <c r="F12" s="531"/>
      <c r="G12" s="531"/>
      <c r="H12" s="531"/>
    </row>
    <row r="13" spans="1:8">
      <c r="A13" s="324">
        <v>6.1</v>
      </c>
      <c r="B13" s="366" t="s">
        <v>40</v>
      </c>
      <c r="C13" s="367">
        <v>1043508431.7744001</v>
      </c>
      <c r="D13" s="364"/>
      <c r="E13" s="365">
        <v>1043508431.7744001</v>
      </c>
      <c r="F13" s="531"/>
      <c r="G13" s="531"/>
      <c r="H13" s="531"/>
    </row>
    <row r="14" spans="1:8">
      <c r="A14" s="324">
        <v>6.2</v>
      </c>
      <c r="B14" s="368" t="s">
        <v>41</v>
      </c>
      <c r="C14" s="367">
        <v>-33499760.002392001</v>
      </c>
      <c r="D14" s="364"/>
      <c r="E14" s="365">
        <v>-33499760.002392001</v>
      </c>
      <c r="F14" s="531"/>
      <c r="G14" s="531"/>
      <c r="H14" s="531"/>
    </row>
    <row r="15" spans="1:8">
      <c r="A15" s="324">
        <v>6</v>
      </c>
      <c r="B15" s="363" t="s">
        <v>42</v>
      </c>
      <c r="C15" s="364">
        <v>1010008671.7720082</v>
      </c>
      <c r="D15" s="364"/>
      <c r="E15" s="365">
        <v>1010008671.7720081</v>
      </c>
      <c r="F15" s="531"/>
      <c r="G15" s="531"/>
      <c r="H15" s="531"/>
    </row>
    <row r="16" spans="1:8">
      <c r="A16" s="324">
        <v>7</v>
      </c>
      <c r="B16" s="363" t="s">
        <v>43</v>
      </c>
      <c r="C16" s="364">
        <v>5793301.5800000001</v>
      </c>
      <c r="D16" s="364"/>
      <c r="E16" s="365">
        <v>5793301.5800000001</v>
      </c>
      <c r="F16" s="531"/>
      <c r="G16" s="531"/>
      <c r="H16" s="531"/>
    </row>
    <row r="17" spans="1:8">
      <c r="A17" s="324">
        <v>8</v>
      </c>
      <c r="B17" s="363" t="s">
        <v>205</v>
      </c>
      <c r="C17" s="364">
        <v>0</v>
      </c>
      <c r="D17" s="364"/>
      <c r="E17" s="365"/>
      <c r="F17" s="531"/>
      <c r="G17" s="531"/>
      <c r="H17" s="531"/>
    </row>
    <row r="18" spans="1:8">
      <c r="A18" s="324">
        <v>9</v>
      </c>
      <c r="B18" s="363" t="s">
        <v>44</v>
      </c>
      <c r="C18" s="364">
        <v>6349228.8300000001</v>
      </c>
      <c r="D18" s="364">
        <v>6194572.1799999997</v>
      </c>
      <c r="E18" s="365">
        <v>154656.65000000037</v>
      </c>
      <c r="F18" s="531"/>
      <c r="G18" s="531"/>
      <c r="H18" s="531"/>
    </row>
    <row r="19" spans="1:8">
      <c r="A19" s="324">
        <v>10</v>
      </c>
      <c r="B19" s="363" t="s">
        <v>45</v>
      </c>
      <c r="C19" s="364">
        <v>62278978.430000015</v>
      </c>
      <c r="D19" s="364">
        <v>1287075.6999999993</v>
      </c>
      <c r="E19" s="365">
        <v>60991902.730000019</v>
      </c>
      <c r="F19" s="531"/>
      <c r="G19" s="531"/>
      <c r="H19" s="531"/>
    </row>
    <row r="20" spans="1:8">
      <c r="A20" s="324">
        <v>11</v>
      </c>
      <c r="B20" s="363" t="s">
        <v>46</v>
      </c>
      <c r="C20" s="364">
        <v>19226944.203699999</v>
      </c>
      <c r="D20" s="364"/>
      <c r="E20" s="365">
        <v>19226944.203699999</v>
      </c>
      <c r="F20" s="531"/>
      <c r="G20" s="531"/>
      <c r="H20" s="531"/>
    </row>
    <row r="21" spans="1:8" ht="26.25" thickBot="1">
      <c r="A21" s="198"/>
      <c r="B21" s="325" t="s">
        <v>364</v>
      </c>
      <c r="C21" s="254">
        <f>SUM(C8:C12, C15:C20)</f>
        <v>1498263805.6857083</v>
      </c>
      <c r="D21" s="254">
        <f>SUM(D8:D12, D15:D20)</f>
        <v>7481647.879999999</v>
      </c>
      <c r="E21" s="369">
        <f>SUM(E8:E12, E15:E20)</f>
        <v>1490782157.8057082</v>
      </c>
      <c r="F21" s="531"/>
      <c r="G21" s="531"/>
      <c r="H21" s="531"/>
    </row>
    <row r="22" spans="1:8">
      <c r="A22" s="5"/>
      <c r="B22" s="5"/>
      <c r="C22" s="5"/>
      <c r="D22" s="5"/>
      <c r="E22" s="5"/>
    </row>
    <row r="23" spans="1:8">
      <c r="A23" s="5"/>
      <c r="B23" s="5"/>
      <c r="C23" s="5"/>
      <c r="D23" s="5"/>
      <c r="E23" s="5"/>
    </row>
    <row r="25" spans="1:8" s="4" customFormat="1">
      <c r="B25" s="108"/>
      <c r="F25" s="5"/>
      <c r="G25" s="5"/>
    </row>
    <row r="26" spans="1:8" s="4" customFormat="1">
      <c r="B26" s="108"/>
      <c r="F26" s="5"/>
      <c r="G26" s="5"/>
    </row>
    <row r="27" spans="1:8" s="4" customFormat="1">
      <c r="B27" s="108"/>
      <c r="F27" s="5"/>
      <c r="G27" s="5"/>
    </row>
    <row r="28" spans="1:8" s="4" customFormat="1">
      <c r="B28" s="108"/>
      <c r="F28" s="5"/>
      <c r="G28" s="5"/>
    </row>
    <row r="29" spans="1:8" s="4" customFormat="1">
      <c r="B29" s="108"/>
      <c r="F29" s="5"/>
      <c r="G29" s="5"/>
    </row>
    <row r="30" spans="1:8" s="4" customFormat="1">
      <c r="B30" s="108"/>
      <c r="F30" s="5"/>
      <c r="G30" s="5"/>
    </row>
    <row r="31" spans="1:8" s="4" customFormat="1">
      <c r="B31" s="108"/>
      <c r="F31" s="5"/>
      <c r="G31" s="5"/>
    </row>
    <row r="32" spans="1:8" s="4" customFormat="1">
      <c r="B32" s="108"/>
      <c r="F32" s="5"/>
      <c r="G32" s="5"/>
    </row>
    <row r="33" spans="2:7" s="4" customFormat="1">
      <c r="B33" s="108"/>
      <c r="F33" s="5"/>
      <c r="G33" s="5"/>
    </row>
    <row r="34" spans="2:7" s="4" customFormat="1">
      <c r="B34" s="108"/>
      <c r="F34" s="5"/>
      <c r="G34" s="5"/>
    </row>
    <row r="35" spans="2:7" s="4" customFormat="1">
      <c r="B35" s="108"/>
      <c r="F35" s="5"/>
      <c r="G35" s="5"/>
    </row>
    <row r="36" spans="2:7" s="4" customFormat="1">
      <c r="B36" s="108"/>
      <c r="F36" s="5"/>
      <c r="G36" s="5"/>
    </row>
    <row r="37" spans="2:7" s="4" customFormat="1">
      <c r="B37" s="10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B31" sqref="B31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'Info '!C2</f>
        <v>JSC ProCredit Bank</v>
      </c>
    </row>
    <row r="2" spans="1:6" s="102" customFormat="1" ht="15.75" customHeight="1">
      <c r="A2" s="2" t="s">
        <v>31</v>
      </c>
      <c r="B2" s="464">
        <f>'1. key ratios '!B2</f>
        <v>43465</v>
      </c>
      <c r="C2" s="4"/>
      <c r="D2" s="4"/>
      <c r="E2" s="4"/>
      <c r="F2" s="4"/>
    </row>
    <row r="3" spans="1:6" s="102" customFormat="1" ht="15.75" customHeight="1">
      <c r="C3" s="4"/>
      <c r="D3" s="4"/>
      <c r="E3" s="4"/>
      <c r="F3" s="4"/>
    </row>
    <row r="4" spans="1:6" s="102" customFormat="1" ht="13.5" thickBot="1">
      <c r="A4" s="102" t="s">
        <v>85</v>
      </c>
      <c r="B4" s="326" t="s">
        <v>341</v>
      </c>
      <c r="C4" s="103" t="s">
        <v>73</v>
      </c>
      <c r="D4" s="4"/>
      <c r="E4" s="4"/>
      <c r="F4" s="4"/>
    </row>
    <row r="5" spans="1:6">
      <c r="A5" s="259">
        <v>1</v>
      </c>
      <c r="B5" s="327" t="s">
        <v>363</v>
      </c>
      <c r="C5" s="260">
        <f>'7. LI1 '!E21</f>
        <v>1490782157.8057082</v>
      </c>
      <c r="D5" s="230"/>
    </row>
    <row r="6" spans="1:6" s="261" customFormat="1">
      <c r="A6" s="109">
        <v>2.1</v>
      </c>
      <c r="B6" s="256" t="s">
        <v>342</v>
      </c>
      <c r="C6" s="187">
        <v>65319473.310657009</v>
      </c>
      <c r="D6" s="230"/>
    </row>
    <row r="7" spans="1:6" s="87" customFormat="1" outlineLevel="1">
      <c r="A7" s="82">
        <v>2.2000000000000002</v>
      </c>
      <c r="B7" s="83" t="s">
        <v>343</v>
      </c>
      <c r="C7" s="262">
        <v>56589956.079499997</v>
      </c>
      <c r="D7" s="230"/>
    </row>
    <row r="8" spans="1:6" s="87" customFormat="1" ht="25.5">
      <c r="A8" s="82">
        <v>3</v>
      </c>
      <c r="B8" s="257" t="s">
        <v>344</v>
      </c>
      <c r="C8" s="263">
        <f>SUM(C5:C7)</f>
        <v>1612691587.1958652</v>
      </c>
      <c r="D8" s="230"/>
    </row>
    <row r="9" spans="1:6" s="261" customFormat="1">
      <c r="A9" s="109">
        <v>4</v>
      </c>
      <c r="B9" s="111" t="s">
        <v>88</v>
      </c>
      <c r="C9" s="187">
        <v>19891563.927072</v>
      </c>
      <c r="D9" s="230"/>
    </row>
    <row r="10" spans="1:6" s="87" customFormat="1" outlineLevel="1">
      <c r="A10" s="82">
        <v>5.0999999999999996</v>
      </c>
      <c r="B10" s="83" t="s">
        <v>345</v>
      </c>
      <c r="C10" s="262">
        <v>-18177183.499999404</v>
      </c>
      <c r="D10" s="230"/>
    </row>
    <row r="11" spans="1:6" s="87" customFormat="1" outlineLevel="1">
      <c r="A11" s="82">
        <v>5.2</v>
      </c>
      <c r="B11" s="83" t="s">
        <v>346</v>
      </c>
      <c r="C11" s="262">
        <v>-55458156.957909994</v>
      </c>
      <c r="D11" s="230"/>
    </row>
    <row r="12" spans="1:6" s="87" customFormat="1">
      <c r="A12" s="82">
        <v>6</v>
      </c>
      <c r="B12" s="255" t="s">
        <v>87</v>
      </c>
      <c r="C12" s="262"/>
      <c r="D12" s="230"/>
    </row>
    <row r="13" spans="1:6" s="87" customFormat="1" ht="13.5" thickBot="1">
      <c r="A13" s="84">
        <v>7</v>
      </c>
      <c r="B13" s="258" t="s">
        <v>292</v>
      </c>
      <c r="C13" s="264">
        <f>SUM(C8:C12)</f>
        <v>1558947810.6650276</v>
      </c>
      <c r="D13" s="230"/>
    </row>
    <row r="15" spans="1:6">
      <c r="A15" s="279"/>
      <c r="B15" s="279"/>
    </row>
    <row r="16" spans="1:6">
      <c r="A16" s="279"/>
      <c r="B16" s="279"/>
    </row>
    <row r="17" spans="1:5" ht="15">
      <c r="A17" s="274"/>
      <c r="B17" s="275"/>
      <c r="C17" s="279"/>
      <c r="D17" s="279"/>
      <c r="E17" s="279"/>
    </row>
    <row r="18" spans="1:5" ht="15">
      <c r="A18" s="280"/>
      <c r="B18" s="281"/>
      <c r="C18" s="279"/>
      <c r="D18" s="279"/>
      <c r="E18" s="279"/>
    </row>
    <row r="19" spans="1:5">
      <c r="A19" s="282"/>
      <c r="B19" s="276"/>
      <c r="C19" s="279"/>
      <c r="D19" s="279"/>
      <c r="E19" s="279"/>
    </row>
    <row r="20" spans="1:5">
      <c r="A20" s="283"/>
      <c r="B20" s="277"/>
      <c r="C20" s="279"/>
      <c r="D20" s="279"/>
      <c r="E20" s="279"/>
    </row>
    <row r="21" spans="1:5">
      <c r="A21" s="283"/>
      <c r="B21" s="281"/>
      <c r="C21" s="279"/>
      <c r="D21" s="279"/>
      <c r="E21" s="279"/>
    </row>
    <row r="22" spans="1:5">
      <c r="A22" s="282"/>
      <c r="B22" s="278"/>
      <c r="C22" s="279"/>
      <c r="D22" s="279"/>
      <c r="E22" s="279"/>
    </row>
    <row r="23" spans="1:5">
      <c r="A23" s="283"/>
      <c r="B23" s="277"/>
      <c r="C23" s="279"/>
      <c r="D23" s="279"/>
      <c r="E23" s="279"/>
    </row>
    <row r="24" spans="1:5">
      <c r="A24" s="283"/>
      <c r="B24" s="277"/>
      <c r="C24" s="279"/>
      <c r="D24" s="279"/>
      <c r="E24" s="279"/>
    </row>
    <row r="25" spans="1:5">
      <c r="A25" s="283"/>
      <c r="B25" s="284"/>
      <c r="C25" s="279"/>
      <c r="D25" s="279"/>
      <c r="E25" s="279"/>
    </row>
    <row r="26" spans="1:5">
      <c r="A26" s="283"/>
      <c r="B26" s="281"/>
      <c r="C26" s="279"/>
      <c r="D26" s="279"/>
      <c r="E26" s="279"/>
    </row>
    <row r="27" spans="1:5">
      <c r="A27" s="279"/>
      <c r="B27" s="285"/>
      <c r="C27" s="279"/>
      <c r="D27" s="279"/>
      <c r="E27" s="279"/>
    </row>
    <row r="28" spans="1:5">
      <c r="A28" s="279"/>
      <c r="B28" s="285"/>
      <c r="C28" s="279"/>
      <c r="D28" s="279"/>
      <c r="E28" s="279"/>
    </row>
    <row r="29" spans="1:5">
      <c r="A29" s="279"/>
      <c r="B29" s="285"/>
      <c r="C29" s="279"/>
      <c r="D29" s="279"/>
      <c r="E29" s="279"/>
    </row>
    <row r="30" spans="1:5">
      <c r="A30" s="279"/>
      <c r="B30" s="285"/>
      <c r="C30" s="279"/>
      <c r="D30" s="279"/>
      <c r="E30" s="279"/>
    </row>
    <row r="31" spans="1:5">
      <c r="A31" s="279"/>
      <c r="B31" s="285"/>
      <c r="C31" s="279"/>
      <c r="D31" s="279"/>
      <c r="E31" s="279"/>
    </row>
    <row r="32" spans="1:5">
      <c r="A32" s="279"/>
      <c r="B32" s="285"/>
      <c r="C32" s="279"/>
      <c r="D32" s="279"/>
      <c r="E32" s="279"/>
    </row>
    <row r="33" spans="1:5">
      <c r="A33" s="279"/>
      <c r="B33" s="285"/>
      <c r="C33" s="279"/>
      <c r="D33" s="279"/>
      <c r="E33" s="279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OU84ItL2/bEMwcdF1zwEWJa/ys/bfObozGi9ifZSD/Y=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51ZwMH3bGpC60gOfhFAQwtAtADhJPtHnFqxaq0C1qYc=</DigestValue>
    </Reference>
  </SignedInfo>
  <SignatureValue>yokId0V2TcVh7QAE6BzjenyXFxuJK6buESWOoRiwZDanrnxFachoTgFryvUvXrS5+XDf6/iLbpH2
kadKzUV9HkicxwbtQHm8HwzWYnOwETn0d4tjr/QBnwMVGkWnTSC1oHW/FzJuq0S3/ZuSDstekl0D
Yk/JZp2PNUhdr+1MsseGN3nDT0P3OZsWjb3h2MG4lpcYzRHl+ca/irQznWDs1H++dlGIymrI3w5b
YqOYI8nBTObwoLYRVI6mnWdxffj9MiGpPxwExqepKIHA238QcKQQRs5aLpe0+oDZ+XUrNYw85ZnL
rZA22z67TRbVaj4NO1B9FaG0qQLPUauYMQGaVw==</SignatureValue>
  <KeyInfo>
    <X509Data>
      <X509Certificate>MIIGPzCCBSegAwIBAgIKe24OkgACAAAc3TANBgkqhkiG9w0BAQsFADBKMRIwEAYKCZImiZPyLGQBGRYCZ2UxEzARBgoJkiaJk/IsZAEZFgNuYmcxHzAdBgNVBAMTFk5CRyBDbGFzcyAyIElOVCBTdWIgQ0EwHhcNMTcwMjE1MTAyMjE5WhcNMTkwMjE1MTAyMjE5WjA9MRswGQYDVQQKExJKU0MgUHJvQ3JlZGl0IEJhbmsxHjAcBgNVBAMTFUJQQyAtIE5hbmEgQ2hpa3ZhaWR6ZTCCASIwDQYJKoZIhvcNAQEBBQADggEPADCCAQoCggEBANE3CLOg7mFfTx7LhasNfvGF4Tm4fqpug5UUyuWeH9JH5r0c/+3MoEPgo0dz4rYr7CQ3F3IkmynwzRncDK4BqjENzNiUacasBat5gY33AC4gz9Ui+y4zgBolnDlsU6we843E+VtNIcA3NeZxlTSJ58rnvVx7hUld15iki0DQ4uBZe2QHFGqa5Eg/xngiOAy4vq2bnuNBDPmLRf3oPjshFfBlaQ/Q3DsB73avqQY/KZRBdwMA77SzJOeytV9vZo9fVNsOltyNhlM+Ib0Q9iosHLOv5iD2cKDY/2zatOHGP/Dc78PTNvbu3JGa5cvteqSVacyY1s0N4api+QZdLS58WiMCAwEAAaOCAzIwggMuMDwGCSsGAQQBgjcVBwQvMC0GJSsGAQQBgjcVCOayYION9USGgZkJg7ihSoO+hHEEg8SRM4SDiF0CAWQCAR0wHQYDVR0lBBYwFAYIKwYBBQUHAwIGCCsGAQUFBwMEMAsGA1UdDwQEAwIHgDAnBgkrBgEEAYI3FQoEGjAYMAoGCCsGAQUFBwMCMAoGCCsGAQUFBwMEMB0GA1UdDgQWBBSLL0yY27xN6t8tN+RMRhNoctId6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sHEFfMlSSwqvzpA4DAHuNM1dvRBjnWpbHhdLSPwMOHwN1wRWh8/p660bw01uALZ6b4TU4qx53eRQrAx5fQEv4DjvEbfp1J0dt0Lq/Y/QYz4z2/CXD2DbgVmqZT5tG4KJbtyI+mh4v60MawsOsAQie9GhCTObpJVA5EZuiBZF2Yx0N0s1GxOF6JUN1o/R5OkKdjHDNl7DXG5wbbP77gh7G+EIgqlNdViZlYqgqwZnyDOkZaryJBdRQ9H8mEKYsX2mWPb+uHjllT99OLBBITY1BdSJlL520PssTg8MkCwxAXuPX63g6cAfpyI9e3yIkXmuhC36WMd/e4gh981GIVyyg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S7/3gEHaSj3wW7wLsymkI6ZUDOIkFwbNtLuOPiVYcz8=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Bg8AuFbPi+7fSjPcM9xwvHsVu5aG18wSewrHn/Rt7QE=</DigestValue>
      </Reference>
      <Reference URI="/xl/styles.xml?ContentType=application/vnd.openxmlformats-officedocument.spreadsheetml.styles+xml">
        <DigestMethod Algorithm="http://www.w3.org/2001/04/xmlenc#sha256"/>
        <DigestValue>brve2S4icmvpIlcOL/uFwcgcgrCT9TVlNa+C/HVBeGc=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oykzWXmjv36NW5iGFBnbSiEgtdDMwSJ/tCWIkKu/Pd4=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fkRHydJHeCtV/N4d+kt/ZWrFPffPimRJB5LOWkUDjOo=</DigestValue>
      </Reference>
      <Reference URI="/xl/worksheets/sheet10.xml?ContentType=application/vnd.openxmlformats-officedocument.spreadsheetml.worksheet+xml">
        <DigestMethod Algorithm="http://www.w3.org/2001/04/xmlenc#sha256"/>
        <DigestValue>8qSteZfPcO/sNRvK5yYI/PBkMUke9Vyljz4vSX6d1j8=</DigestValue>
      </Reference>
      <Reference URI="/xl/worksheets/sheet11.xml?ContentType=application/vnd.openxmlformats-officedocument.spreadsheetml.worksheet+xml">
        <DigestMethod Algorithm="http://www.w3.org/2001/04/xmlenc#sha256"/>
        <DigestValue>9COdlWkSvUfkhZZhyJk5U+RbDjVTcax9Js3KQ15pjsM=</DigestValue>
      </Reference>
      <Reference URI="/xl/worksheets/sheet12.xml?ContentType=application/vnd.openxmlformats-officedocument.spreadsheetml.worksheet+xml">
        <DigestMethod Algorithm="http://www.w3.org/2001/04/xmlenc#sha256"/>
        <DigestValue>rpEj+wMm84fxYv3ToCdYk6Nh2uDvPhfBH6MSNZF+rrc=</DigestValue>
      </Reference>
      <Reference URI="/xl/worksheets/sheet13.xml?ContentType=application/vnd.openxmlformats-officedocument.spreadsheetml.worksheet+xml">
        <DigestMethod Algorithm="http://www.w3.org/2001/04/xmlenc#sha256"/>
        <DigestValue>8BL7m3QeUldfo6NzjKFrdg5zk5Us/VHKFgdmGpQqP28=</DigestValue>
      </Reference>
      <Reference URI="/xl/worksheets/sheet14.xml?ContentType=application/vnd.openxmlformats-officedocument.spreadsheetml.worksheet+xml">
        <DigestMethod Algorithm="http://www.w3.org/2001/04/xmlenc#sha256"/>
        <DigestValue>C2I3A1HPWHQb/RxvbsTDoZ/Tgwttkl873yIS4aj+VNU=</DigestValue>
      </Reference>
      <Reference URI="/xl/worksheets/sheet15.xml?ContentType=application/vnd.openxmlformats-officedocument.spreadsheetml.worksheet+xml">
        <DigestMethod Algorithm="http://www.w3.org/2001/04/xmlenc#sha256"/>
        <DigestValue>Zg+j3NaiwmKFXctgO2eB1mfAECrSNs69I16qzsWce68=</DigestValue>
      </Reference>
      <Reference URI="/xl/worksheets/sheet16.xml?ContentType=application/vnd.openxmlformats-officedocument.spreadsheetml.worksheet+xml">
        <DigestMethod Algorithm="http://www.w3.org/2001/04/xmlenc#sha256"/>
        <DigestValue>hK1oDXfijqXQcDX7cEN+yGzSl//PMKU0DeA7mFGchOs=</DigestValue>
      </Reference>
      <Reference URI="/xl/worksheets/sheet17.xml?ContentType=application/vnd.openxmlformats-officedocument.spreadsheetml.worksheet+xml">
        <DigestMethod Algorithm="http://www.w3.org/2001/04/xmlenc#sha256"/>
        <DigestValue>B3WGtekoIZHRDcH39M9qh10dU8TCpiA9CFIoZdj3mZU=</DigestValue>
      </Reference>
      <Reference URI="/xl/worksheets/sheet18.xml?ContentType=application/vnd.openxmlformats-officedocument.spreadsheetml.worksheet+xml">
        <DigestMethod Algorithm="http://www.w3.org/2001/04/xmlenc#sha256"/>
        <DigestValue>3UpSHO09bDNLJ9QXtqTKd4uHjo5mQfDJMn+7AXfT+sk=</DigestValue>
      </Reference>
      <Reference URI="/xl/worksheets/sheet2.xml?ContentType=application/vnd.openxmlformats-officedocument.spreadsheetml.worksheet+xml">
        <DigestMethod Algorithm="http://www.w3.org/2001/04/xmlenc#sha256"/>
        <DigestValue>HDpEnXLaRyTiGatJc+JoKHEy8fjickb9CoQeMu1QT5s=</DigestValue>
      </Reference>
      <Reference URI="/xl/worksheets/sheet3.xml?ContentType=application/vnd.openxmlformats-officedocument.spreadsheetml.worksheet+xml">
        <DigestMethod Algorithm="http://www.w3.org/2001/04/xmlenc#sha256"/>
        <DigestValue>iO+2wiiy0Cvo1rIbmpAvK+2AwgOAcPD6m5TwCVwxx2c=</DigestValue>
      </Reference>
      <Reference URI="/xl/worksheets/sheet4.xml?ContentType=application/vnd.openxmlformats-officedocument.spreadsheetml.worksheet+xml">
        <DigestMethod Algorithm="http://www.w3.org/2001/04/xmlenc#sha256"/>
        <DigestValue>eOZ71/dLYIfTa2jowK/GMi4lPIpe0K7njMdwWy+hrHI=</DigestValue>
      </Reference>
      <Reference URI="/xl/worksheets/sheet5.xml?ContentType=application/vnd.openxmlformats-officedocument.spreadsheetml.worksheet+xml">
        <DigestMethod Algorithm="http://www.w3.org/2001/04/xmlenc#sha256"/>
        <DigestValue>Px0Laj5XO9XdaBYQFLFfWmFwvptgUScENCGJJfIAFM8=</DigestValue>
      </Reference>
      <Reference URI="/xl/worksheets/sheet6.xml?ContentType=application/vnd.openxmlformats-officedocument.spreadsheetml.worksheet+xml">
        <DigestMethod Algorithm="http://www.w3.org/2001/04/xmlenc#sha256"/>
        <DigestValue>esxqyrDgmMPTOL7aQlpQrrPnEtEFxjbdX2CFUmpKDRQ=</DigestValue>
      </Reference>
      <Reference URI="/xl/worksheets/sheet7.xml?ContentType=application/vnd.openxmlformats-officedocument.spreadsheetml.worksheet+xml">
        <DigestMethod Algorithm="http://www.w3.org/2001/04/xmlenc#sha256"/>
        <DigestValue>/BZvhFI8RokwLfsNNlVMp8ASyLb198H1OP+8/NY/ndQ=</DigestValue>
      </Reference>
      <Reference URI="/xl/worksheets/sheet8.xml?ContentType=application/vnd.openxmlformats-officedocument.spreadsheetml.worksheet+xml">
        <DigestMethod Algorithm="http://www.w3.org/2001/04/xmlenc#sha256"/>
        <DigestValue>0EJQreBe7FY7rXXIA9vYe0FF+aaBzB8j5LNNeWCfrwI=</DigestValue>
      </Reference>
      <Reference URI="/xl/worksheets/sheet9.xml?ContentType=application/vnd.openxmlformats-officedocument.spreadsheetml.worksheet+xml">
        <DigestMethod Algorithm="http://www.w3.org/2001/04/xmlenc#sha256"/>
        <DigestValue>9ALFGIc8sM1Qp69r+flkG0yZKSpATdqwY3luV9wady8=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2019-01-29T14:28:20Z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2019-01-29T14:28:20Z</xd:SigningTime>
          <xd:SigningCertificate>
            <xd:Cert>
              <xd:CertDigest>
                <DigestMethod Algorithm="http://www.w3.org/2001/04/xmlenc#sha256"/>
                <DigestValue>FvslvZrrr1U8lBAr3ayaX1H0MGY4VfZ4bbQM3SLReFw=</DigestValue>
              </xd:CertDigest>
              <xd:IssuerSerial>
                <X509IssuerName>CN=NBG Class 2 INT Sub CA, DC=nbg, DC=ge</X509IssuerName>
                <X509SerialNumber>582881269142746132651229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EIuE87QHdetyjZVn2eBJbI/3EJ0qeapBf8aQXPfVOJE=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7RbHQbjf+5THRC10XFn5xKGWf0HmsHqA1OvMPXlf8sM=</DigestValue>
    </Reference>
  </SignedInfo>
  <SignatureValue>CsyG97AMruOVSsGQmstmv/r/jJWDAkaffual6GfKjwm2tvy0f3MKmN+v56nLWpZi/2Tus5d0+9hP
wQwtWQu/5l3KVSFAQ0sLGmeVH85cDirv5rqzV2Ab4JXtij/Qt9OhUCEPTN7WDGa8oX1Tu/FclWvC
H5FJNdBkwHkj7dQo1eLUW+PFWiTAyGdr3g9FCc4KbbvBUGp5lWJzzDBppiDvBaz6oc9Hf9i/6kZv
OPb/EwOSuMF1jPTJJ2AFHT6tcYG2b1V57PmUrXFyWoI2mO4yEMPu+PUxQZo7zH2dx7DFMeX7stMX
jJ8ldt+GOCik/qsoDWRoxYu4xhJwWk3OfqixNQ==</SignatureValue>
  <KeyInfo>
    <X509Data>
      <X509Certificate>MIIGPjCCBSagAwIBAgIKGq5exQACAACT1jANBgkqhkiG9w0BAQsFADBKMRIwEAYKCZImiZPyLGQBGRYCZ2UxEzARBgoJkiaJk/IsZAEZFgNuYmcxHzAdBgNVBAMTFk5CRyBDbGFzcyAyIElOVCBTdWIgQ0EwHhcNMTgwNjA2MDc0MTAwWhcNMjAwNjA1MDc0MTAwWjA8MRswGQYDVQQKExJKU0MgUHJvQ3JlZGl0IEJhbmsxHTAbBgNVBAMTFEJQQyAtIExldmFuIER2YWxpZHplMIIBIjANBgkqhkiG9w0BAQEFAAOCAQ8AMIIBCgKCAQEA2GamAsgAJOnsl0MAw6BSHxu3156BzTaNUiSKKvepneNEyYmAXhhRQ3vyvZaoNHAtAfuiEkXEjS1UpKsAg46FqJVZyVCi+xAt9J5txY7w3Qb8GuCedhkqzCRU+mfo8JodTp2O0c/SFPHxEtATb2uR8ZkQ4XtKwrv72A9fAGENG9y0guxieL6CDgSSiXyZabOIhkP1f6hrg51eFJ+eBQrTymJV7IzoIT000PqglXMkrxYP+et9UozxtDKY0ZQERtcVG8rQ3gLaSQCqGhtvMumvZv772hqf2WLuStSwVKgJuEP1/LotFYfbHnQQQ98FJMxNiE+P4rH+3c2GqFH7vtmLIQIDAQABo4IDMjCCAy4wPAYJKwYBBAGCNxUHBC8wLQYlKwYBBAGCNxUI5rJgg431RIaBmQmDuKFKg76EcQSDxJEzhIOIXQIBZAIBIzAdBgNVHSUEFjAUBggrBgEFBQcDAgYIKwYBBQUHAwQwCwYDVR0PBAQDAgeAMCcGCSsGAQQBgjcVCgQaMBgwCgYIKwYBBQUHAwIwCgYIKwYBBQUHAwQwHQYDVR0OBBYEFPR32anzbFzR2pBo2j0Mv32+7q/+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8A7/alkBNTPWN2v84Gk8LvgdIKB3yJsI0Yu+YY+/uIqmD25u2vs6C4E1RWUnqAqaWhyNEtO7w4QzwKEcRIpW/Pw5RdEkorIst5lDvIkvevAVQ8KYz7QkGWCfWLunVNqsGL0DRqVaEybGfj9XW2gZP/YoU1Xvf+MIsRZkEXrIH+ZqSYpByRDz8iGH/ijB3u+VIJjKEpi+1JdYSEdE4kr1iZ2Q4rPr7to9tPOONXo5oPpm6N3limjYjwl/0VoC2FgI6MOP2fQuF/3Y/nH5FnCHDGVZFI/hZ1WZIKBWr5/auYJZs8HeZFHTjhksxdn6Pm8VvMACFhry/iyTj7+j6g8lP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S7/3gEHaSj3wW7wLsymkI6ZUDOIkFwbNtLuOPiVYcz8=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Bg8AuFbPi+7fSjPcM9xwvHsVu5aG18wSewrHn/Rt7QE=</DigestValue>
      </Reference>
      <Reference URI="/xl/styles.xml?ContentType=application/vnd.openxmlformats-officedocument.spreadsheetml.styles+xml">
        <DigestMethod Algorithm="http://www.w3.org/2001/04/xmlenc#sha256"/>
        <DigestValue>brve2S4icmvpIlcOL/uFwcgcgrCT9TVlNa+C/HVBeGc=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oykzWXmjv36NW5iGFBnbSiEgtdDMwSJ/tCWIkKu/Pd4=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fkRHydJHeCtV/N4d+kt/ZWrFPffPimRJB5LOWkUDjOo=</DigestValue>
      </Reference>
      <Reference URI="/xl/worksheets/sheet10.xml?ContentType=application/vnd.openxmlformats-officedocument.spreadsheetml.worksheet+xml">
        <DigestMethod Algorithm="http://www.w3.org/2001/04/xmlenc#sha256"/>
        <DigestValue>8qSteZfPcO/sNRvK5yYI/PBkMUke9Vyljz4vSX6d1j8=</DigestValue>
      </Reference>
      <Reference URI="/xl/worksheets/sheet11.xml?ContentType=application/vnd.openxmlformats-officedocument.spreadsheetml.worksheet+xml">
        <DigestMethod Algorithm="http://www.w3.org/2001/04/xmlenc#sha256"/>
        <DigestValue>9COdlWkSvUfkhZZhyJk5U+RbDjVTcax9Js3KQ15pjsM=</DigestValue>
      </Reference>
      <Reference URI="/xl/worksheets/sheet12.xml?ContentType=application/vnd.openxmlformats-officedocument.spreadsheetml.worksheet+xml">
        <DigestMethod Algorithm="http://www.w3.org/2001/04/xmlenc#sha256"/>
        <DigestValue>rpEj+wMm84fxYv3ToCdYk6Nh2uDvPhfBH6MSNZF+rrc=</DigestValue>
      </Reference>
      <Reference URI="/xl/worksheets/sheet13.xml?ContentType=application/vnd.openxmlformats-officedocument.spreadsheetml.worksheet+xml">
        <DigestMethod Algorithm="http://www.w3.org/2001/04/xmlenc#sha256"/>
        <DigestValue>8BL7m3QeUldfo6NzjKFrdg5zk5Us/VHKFgdmGpQqP28=</DigestValue>
      </Reference>
      <Reference URI="/xl/worksheets/sheet14.xml?ContentType=application/vnd.openxmlformats-officedocument.spreadsheetml.worksheet+xml">
        <DigestMethod Algorithm="http://www.w3.org/2001/04/xmlenc#sha256"/>
        <DigestValue>C2I3A1HPWHQb/RxvbsTDoZ/Tgwttkl873yIS4aj+VNU=</DigestValue>
      </Reference>
      <Reference URI="/xl/worksheets/sheet15.xml?ContentType=application/vnd.openxmlformats-officedocument.spreadsheetml.worksheet+xml">
        <DigestMethod Algorithm="http://www.w3.org/2001/04/xmlenc#sha256"/>
        <DigestValue>Zg+j3NaiwmKFXctgO2eB1mfAECrSNs69I16qzsWce68=</DigestValue>
      </Reference>
      <Reference URI="/xl/worksheets/sheet16.xml?ContentType=application/vnd.openxmlformats-officedocument.spreadsheetml.worksheet+xml">
        <DigestMethod Algorithm="http://www.w3.org/2001/04/xmlenc#sha256"/>
        <DigestValue>hK1oDXfijqXQcDX7cEN+yGzSl//PMKU0DeA7mFGchOs=</DigestValue>
      </Reference>
      <Reference URI="/xl/worksheets/sheet17.xml?ContentType=application/vnd.openxmlformats-officedocument.spreadsheetml.worksheet+xml">
        <DigestMethod Algorithm="http://www.w3.org/2001/04/xmlenc#sha256"/>
        <DigestValue>B3WGtekoIZHRDcH39M9qh10dU8TCpiA9CFIoZdj3mZU=</DigestValue>
      </Reference>
      <Reference URI="/xl/worksheets/sheet18.xml?ContentType=application/vnd.openxmlformats-officedocument.spreadsheetml.worksheet+xml">
        <DigestMethod Algorithm="http://www.w3.org/2001/04/xmlenc#sha256"/>
        <DigestValue>3UpSHO09bDNLJ9QXtqTKd4uHjo5mQfDJMn+7AXfT+sk=</DigestValue>
      </Reference>
      <Reference URI="/xl/worksheets/sheet2.xml?ContentType=application/vnd.openxmlformats-officedocument.spreadsheetml.worksheet+xml">
        <DigestMethod Algorithm="http://www.w3.org/2001/04/xmlenc#sha256"/>
        <DigestValue>HDpEnXLaRyTiGatJc+JoKHEy8fjickb9CoQeMu1QT5s=</DigestValue>
      </Reference>
      <Reference URI="/xl/worksheets/sheet3.xml?ContentType=application/vnd.openxmlformats-officedocument.spreadsheetml.worksheet+xml">
        <DigestMethod Algorithm="http://www.w3.org/2001/04/xmlenc#sha256"/>
        <DigestValue>iO+2wiiy0Cvo1rIbmpAvK+2AwgOAcPD6m5TwCVwxx2c=</DigestValue>
      </Reference>
      <Reference URI="/xl/worksheets/sheet4.xml?ContentType=application/vnd.openxmlformats-officedocument.spreadsheetml.worksheet+xml">
        <DigestMethod Algorithm="http://www.w3.org/2001/04/xmlenc#sha256"/>
        <DigestValue>eOZ71/dLYIfTa2jowK/GMi4lPIpe0K7njMdwWy+hrHI=</DigestValue>
      </Reference>
      <Reference URI="/xl/worksheets/sheet5.xml?ContentType=application/vnd.openxmlformats-officedocument.spreadsheetml.worksheet+xml">
        <DigestMethod Algorithm="http://www.w3.org/2001/04/xmlenc#sha256"/>
        <DigestValue>Px0Laj5XO9XdaBYQFLFfWmFwvptgUScENCGJJfIAFM8=</DigestValue>
      </Reference>
      <Reference URI="/xl/worksheets/sheet6.xml?ContentType=application/vnd.openxmlformats-officedocument.spreadsheetml.worksheet+xml">
        <DigestMethod Algorithm="http://www.w3.org/2001/04/xmlenc#sha256"/>
        <DigestValue>esxqyrDgmMPTOL7aQlpQrrPnEtEFxjbdX2CFUmpKDRQ=</DigestValue>
      </Reference>
      <Reference URI="/xl/worksheets/sheet7.xml?ContentType=application/vnd.openxmlformats-officedocument.spreadsheetml.worksheet+xml">
        <DigestMethod Algorithm="http://www.w3.org/2001/04/xmlenc#sha256"/>
        <DigestValue>/BZvhFI8RokwLfsNNlVMp8ASyLb198H1OP+8/NY/ndQ=</DigestValue>
      </Reference>
      <Reference URI="/xl/worksheets/sheet8.xml?ContentType=application/vnd.openxmlformats-officedocument.spreadsheetml.worksheet+xml">
        <DigestMethod Algorithm="http://www.w3.org/2001/04/xmlenc#sha256"/>
        <DigestValue>0EJQreBe7FY7rXXIA9vYe0FF+aaBzB8j5LNNeWCfrwI=</DigestValue>
      </Reference>
      <Reference URI="/xl/worksheets/sheet9.xml?ContentType=application/vnd.openxmlformats-officedocument.spreadsheetml.worksheet+xml">
        <DigestMethod Algorithm="http://www.w3.org/2001/04/xmlenc#sha256"/>
        <DigestValue>9ALFGIc8sM1Qp69r+flkG0yZKSpATdqwY3luV9wady8=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2019-01-29T14:31:56Z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2019-01-29T14:31:56Z</xd:SigningTime>
          <xd:SigningCertificate>
            <xd:Cert>
              <xd:CertDigest>
                <DigestMethod Algorithm="http://www.w3.org/2001/04/xmlenc#sha256"/>
                <DigestValue>iyI26JeZfxxiROhvB5k0tMU47o8oilhK+TzWxFAelHo=</DigestValue>
              </xd:CertDigest>
              <xd:IssuerSerial>
                <X509IssuerName>CN=NBG Class 2 INT Sub CA, DC=nbg, DC=ge</X509IssuerName>
                <X509SerialNumber>125998090887854804734934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2019-01-29T09:47:00Z</dcterms:modified>
</cp:coreProperties>
</file>