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6.xml" ContentType="application/vnd.openxmlformats-officedocument.spreadsheetml.worksheet+xml"/>
  <Override PartName="/xl/worksheets/sheet5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972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10. CC2" sheetId="69" r:id="rId11"/>
    <sheet name="11. CRWA " sheetId="90" r:id="rId12"/>
    <sheet name="12. CRM" sheetId="64" r:id="rId13"/>
    <sheet name="13. CRME " sheetId="91" r:id="rId14"/>
    <sheet name="14. LCR" sheetId="93" r:id="rId15"/>
    <sheet name="15. CCR " sheetId="92" r:id="rId16"/>
  </sheets>
  <externalReferences>
    <externalReference r:id="rId17"/>
    <externalReference r:id="rId18"/>
    <externalReference r:id="rId19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Off-Balance'!$B$6:$E$53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1">#REF!</definedName>
    <definedName name="ACC_BALACC" localSheetId="13">#REF!</definedName>
    <definedName name="ACC_BALACC" localSheetId="14">#REF!</definedName>
    <definedName name="ACC_BALACC" localSheetId="15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1">#REF!</definedName>
    <definedName name="ACC_CRS" localSheetId="13">#REF!</definedName>
    <definedName name="ACC_CRS" localSheetId="14">#REF!</definedName>
    <definedName name="ACC_CRS" localSheetId="15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1">#REF!</definedName>
    <definedName name="ACC_DBS" localSheetId="13">#REF!</definedName>
    <definedName name="ACC_DBS" localSheetId="14">#REF!</definedName>
    <definedName name="ACC_DBS" localSheetId="15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1">#REF!</definedName>
    <definedName name="ACC_ISO" localSheetId="13">#REF!</definedName>
    <definedName name="ACC_ISO" localSheetId="14">#REF!</definedName>
    <definedName name="ACC_ISO" localSheetId="15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1">#REF!</definedName>
    <definedName name="ACC_SALDO" localSheetId="13">#REF!</definedName>
    <definedName name="ACC_SALDO" localSheetId="14">#REF!</definedName>
    <definedName name="ACC_SALDO" localSheetId="15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1">#REF!</definedName>
    <definedName name="BS_BALACC" localSheetId="13">#REF!</definedName>
    <definedName name="BS_BALACC" localSheetId="14">#REF!</definedName>
    <definedName name="BS_BALACC" localSheetId="15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1">#REF!</definedName>
    <definedName name="BS_BALANCE" localSheetId="13">#REF!</definedName>
    <definedName name="BS_BALANCE" localSheetId="14">#REF!</definedName>
    <definedName name="BS_BALANCE" localSheetId="15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1">#REF!</definedName>
    <definedName name="BS_CR" localSheetId="13">#REF!</definedName>
    <definedName name="BS_CR" localSheetId="14">#REF!</definedName>
    <definedName name="BS_CR" localSheetId="15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1">#REF!</definedName>
    <definedName name="BS_CR_EQU" localSheetId="13">#REF!</definedName>
    <definedName name="BS_CR_EQU" localSheetId="14">#REF!</definedName>
    <definedName name="BS_CR_EQU" localSheetId="15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1">#REF!</definedName>
    <definedName name="BS_DB" localSheetId="13">#REF!</definedName>
    <definedName name="BS_DB" localSheetId="14">#REF!</definedName>
    <definedName name="BS_DB" localSheetId="15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1">#REF!</definedName>
    <definedName name="BS_DB_EQU" localSheetId="13">#REF!</definedName>
    <definedName name="BS_DB_EQU" localSheetId="14">#REF!</definedName>
    <definedName name="BS_DB_EQU" localSheetId="15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1">#REF!</definedName>
    <definedName name="BS_DT" localSheetId="13">#REF!</definedName>
    <definedName name="BS_DT" localSheetId="14">#REF!</definedName>
    <definedName name="BS_DT" localSheetId="15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1">#REF!</definedName>
    <definedName name="BS_ISO" localSheetId="13">#REF!</definedName>
    <definedName name="BS_ISO" localSheetId="14">#REF!</definedName>
    <definedName name="BS_ISO" localSheetId="15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1">#REF!</definedName>
    <definedName name="CurrentDate" localSheetId="13">#REF!</definedName>
    <definedName name="CurrentDate" localSheetId="14">#REF!</definedName>
    <definedName name="CurrentDate" localSheetId="15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B2" i="85" l="1"/>
  <c r="B2" i="75"/>
  <c r="B2" i="86"/>
  <c r="B2" i="52"/>
  <c r="B2" i="88"/>
  <c r="B2" i="73"/>
  <c r="B2" i="89"/>
  <c r="B2" i="69"/>
  <c r="B2" i="90"/>
  <c r="B2" i="64"/>
  <c r="B2" i="91"/>
  <c r="B2" i="93"/>
  <c r="B2" i="92"/>
  <c r="B2" i="83"/>
  <c r="F25" i="93" l="1"/>
  <c r="K25" i="93" l="1"/>
  <c r="J25" i="93"/>
  <c r="I25" i="93"/>
  <c r="H25" i="93"/>
  <c r="G25" i="93"/>
  <c r="H9" i="91" l="1"/>
  <c r="H10" i="91"/>
  <c r="H11" i="91"/>
  <c r="H12" i="91"/>
  <c r="H13" i="91"/>
  <c r="H14" i="91"/>
  <c r="H15" i="91"/>
  <c r="H16" i="91"/>
  <c r="H17" i="91"/>
  <c r="H18" i="91"/>
  <c r="H19" i="91"/>
  <c r="H20" i="91"/>
  <c r="H21" i="91"/>
  <c r="H8" i="91"/>
  <c r="B1" i="83"/>
  <c r="B1" i="85"/>
  <c r="B1" i="75"/>
  <c r="B1" i="86"/>
  <c r="B1" i="52"/>
  <c r="B1" i="88"/>
  <c r="B1" i="73"/>
  <c r="B1" i="89"/>
  <c r="B1" i="69"/>
  <c r="B1" i="90"/>
  <c r="B1" i="64"/>
  <c r="B1" i="91"/>
  <c r="B1" i="93"/>
  <c r="B1" i="92"/>
  <c r="B1" i="84"/>
  <c r="D6" i="86" l="1"/>
  <c r="D13" i="86" s="1"/>
  <c r="C6" i="86" l="1"/>
  <c r="C13" i="86" s="1"/>
  <c r="N20" i="92" l="1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N7" i="92" s="1"/>
  <c r="E8" i="92"/>
  <c r="E7" i="92" s="1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C7" i="92"/>
  <c r="N21" i="92" l="1"/>
  <c r="E21" i="92"/>
  <c r="C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2" i="91" l="1"/>
  <c r="K22" i="90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12" i="89"/>
  <c r="C6" i="89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C8" i="73" l="1"/>
  <c r="C13" i="73" s="1"/>
  <c r="C52" i="89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<sst xmlns="http://schemas.openxmlformats.org/spreadsheetml/2006/main" count="670" uniqueCount="445">
  <si>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</si>
  <si>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</si>
  <si>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</si>
  <si>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</si>
  <si>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</si>
  <si>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</si>
  <si>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</si>
  <si>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</si>
  <si>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</si>
  <si>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</si>
  <si>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</si>
  <si>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</si>
  <si>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</si>
  <si>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</si>
  <si>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</si>
  <si>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</si>
  <si>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</si>
  <si>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</si>
  <si>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</si>
  <si>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</si>
  <si>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</si>
  <si>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</si>
  <si>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</si>
  <si>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</si>
  <si>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</si>
  <si>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</si>
  <si>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</si>
  <si>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</si>
  <si>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</si>
  <si>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</si>
  <si>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</si>
  <si>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</si>
  <si>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</si>
  <si>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</si>
  <si>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</si>
  <si>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</si>
  <si>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</si>
  <si>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</si>
  <si>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</si>
  <si>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</si>
  <si>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</si>
  <si>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</si>
  <si>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</si>
  <si>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</si>
  <si>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</si>
  <si>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</si>
  <si>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</si>
  <si>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</si>
  <si>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</si>
  <si>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</si>
  <si>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</si>
  <si>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</si>
  <si>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</si>
  <si>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</si>
  <si>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</si>
  <si>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</si>
  <si>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</si>
  <si>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</si>
  <si>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</si>
  <si>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</si>
  <si>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</si>
  <si>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</si>
  <si>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</si>
  <si>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</si>
  <si>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</si>
  <si>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</si>
  <si>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</si>
  <si>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</si>
  <si>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</si>
  <si>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</si>
  <si>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</si>
  <si>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</si>
  <si>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</si>
  <si>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</si>
  <si>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</si>
  <si>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</si>
  <si>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</si>
  <si>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</si>
  <si>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</si>
  <si>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</si>
  <si>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</si>
  <si>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</si>
  <si>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</si>
  <si>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</si>
  <si>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</si>
  <si>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</si>
  <si>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</si>
  <si>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</si>
  <si>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</si>
  <si>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</si>
  <si>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</si>
  <si>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</si>
  <si>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</si>
  <si>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</si>
  <si>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</si>
  <si>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</si>
  <si>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</si>
  <si>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</si>
  <si>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</si>
  <si>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</si>
  <si>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</si>
  <si>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</si>
  <si>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</si>
  <si>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</si>
  <si>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</si>
  <si>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</si>
  <si>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</si>
  <si>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</si>
  <si>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</si>
  <si>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</si>
  <si>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</si>
  <si>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</si>
  <si>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</si>
  <si>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</si>
  <si>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</si>
  <si>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</si>
  <si>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</si>
  <si>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</si>
  <si>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</si>
  <si>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</si>
  <si>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</si>
  <si>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</si>
  <si>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</si>
  <si>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</si>
  <si>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</si>
  <si>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</si>
  <si>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</si>
  <si>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</si>
  <si>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</si>
  <si>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</si>
  <si>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</si>
  <si>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</si>
  <si>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</si>
  <si>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</si>
  <si>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</si>
  <si>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</si>
  <si>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</si>
  <si>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</si>
  <si>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</si>
  <si>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</si>
  <si>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</si>
  <si>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</si>
  <si>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</si>
  <si>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</si>
  <si>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</si>
  <si>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</si>
  <si>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</si>
  <si>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</si>
  <si>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</si>
  <si>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</si>
  <si>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</si>
  <si>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</si>
  <si>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</si>
  <si>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</si>
  <si>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</si>
  <si>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</si>
  <si>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</si>
  <si>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</si>
  <si>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</si>
  <si>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</si>
  <si>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</si>
  <si>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</si>
  <si>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</si>
  <si>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</si>
  <si>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</si>
  <si>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</si>
  <si>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</si>
  <si>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</si>
  <si>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</si>
  <si>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</si>
  <si>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</si>
  <si>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</si>
  <si>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</si>
  <si>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</si>
  <si>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</si>
  <si>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</si>
  <si>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</si>
  <si>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</si>
  <si>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</si>
  <si>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</si>
  <si>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</si>
  <si>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</si>
  <si>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</si>
  <si>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</si>
  <si>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</si>
  <si>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</si>
  <si>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</si>
  <si>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</si>
  <si>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</si>
  <si>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</si>
  <si>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</si>
  <si>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</si>
  <si>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</si>
  <si>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</si>
  <si>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</si>
  <si>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</si>
  <si>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</si>
  <si>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</si>
  <si>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</si>
  <si>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</si>
  <si>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</si>
  <si>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</si>
  <si>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</si>
  <si>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</si>
  <si>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</si>
  <si>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</si>
  <si>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</si>
  <si>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</si>
  <si>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</si>
  <si>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</si>
  <si>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</si>
  <si>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</si>
  <si>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</si>
  <si>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</si>
  <si>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</si>
  <si>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</si>
  <si>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</si>
  <si>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</si>
  <si>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</si>
  <si>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</si>
  <si>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</si>
  <si>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</si>
  <si>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</si>
  <si>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</si>
  <si>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</si>
  <si>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</si>
  <si>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</si>
  <si>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</si>
  <si>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</si>
  <si>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</si>
  <si>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</si>
  <si>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</si>
  <si>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</si>
  <si>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</si>
  <si>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</si>
  <si>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</si>
  <si>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</si>
  <si>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</si>
  <si>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</si>
  <si>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</si>
  <si>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</si>
  <si>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</si>
  <si>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</si>
  <si>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</si>
  <si>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</si>
  <si>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</si>
  <si>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</si>
  <si>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</si>
  <si>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</si>
  <si>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</si>
  <si>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</si>
  <si>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</si>
  <si>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</si>
  <si>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</si>
  <si>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</si>
  <si>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</si>
  <si>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</si>
  <si>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</si>
  <si>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</si>
  <si>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</si>
  <si>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</si>
  <si>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</si>
  <si>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</si>
  <si>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</si>
  <si>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</si>
  <si>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</si>
  <si>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</si>
  <si>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</si>
  <si>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</si>
  <si>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</si>
  <si>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</si>
  <si>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</si>
  <si>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</si>
  <si>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</si>
  <si>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</si>
  <si>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</si>
  <si>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</si>
  <si>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</si>
  <si>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</si>
  <si>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</si>
  <si>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</si>
  <si>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</si>
  <si>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</si>
  <si>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</si>
  <si>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</si>
  <si>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</si>
  <si>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</si>
  <si>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</si>
  <si>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</si>
  <si>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</si>
  <si>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</si>
  <si>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</si>
  <si>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</si>
  <si>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</si>
  <si>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</si>
  <si>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</si>
  <si>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</si>
  <si>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</si>
  <si>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</si>
  <si>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</si>
  <si>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</si>
  <si>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</si>
  <si>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</si>
  <si>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</si>
  <si>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</si>
  <si>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</si>
  <si>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</si>
  <si>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</si>
  <si>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</si>
  <si>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</si>
  <si>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</si>
  <si>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</si>
  <si>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</si>
  <si>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</si>
  <si>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</si>
  <si>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</si>
  <si>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</si>
  <si>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</si>
  <si>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</si>
  <si>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</si>
  <si>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</si>
  <si>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</si>
  <si>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</si>
  <si>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</si>
  <si>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</si>
  <si>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</si>
  <si>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</si>
  <si>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</si>
  <si>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</si>
  <si>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</si>
  <si>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</si>
  <si>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</si>
  <si>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</si>
  <si>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</si>
  <si>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</si>
  <si>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</si>
  <si>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</si>
  <si>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</si>
  <si>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</si>
  <si>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</si>
  <si>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</si>
  <si>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</si>
  <si>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</si>
  <si>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</si>
  <si>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</si>
  <si>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</si>
  <si>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</si>
  <si>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</si>
  <si>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</si>
  <si>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</si>
  <si>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</si>
  <si>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</si>
  <si>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</si>
  <si>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</si>
  <si>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</si>
  <si>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</si>
  <si>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</si>
  <si>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</si>
  <si>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</si>
  <si>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</si>
  <si>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</si>
  <si>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</si>
  <si>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</si>
  <si>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</si>
  <si>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</si>
  <si>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</si>
  <si>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</si>
  <si>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</si>
  <si>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</si>
  <si>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</si>
  <si>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</si>
  <si>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</si>
  <si>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</si>
  <si>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</si>
  <si>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</si>
  <si>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</si>
  <si>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</si>
  <si>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</si>
  <si>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</si>
  <si>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</si>
  <si>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</si>
  <si>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</si>
  <si>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</si>
  <si>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</si>
  <si>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</si>
  <si>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</si>
  <si>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</si>
  <si>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</si>
  <si>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</si>
  <si>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</si>
  <si>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</si>
  <si>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</si>
  <si>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</si>
  <si>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</si>
  <si>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</si>
  <si>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</si>
  <si>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</si>
  <si>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</si>
  <si>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</si>
  <si>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Common equity Tier 1 ratio ( ≥ 7.0 %) **</t>
  </si>
  <si>
    <t>Tier 1 ratio ( ≥ 8.5 %) **</t>
  </si>
  <si>
    <t>Total regulatory capital ratio ( ≥ 10.5 %) **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</si>
  <si>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</si>
  <si>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</si>
  <si>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** These includes Minimum capital requirements (4.5%, 6%, 8%) and Capital Conservation Buffer (2.5%) according to article 8 of the regulation on Capital Adequacy Requirements for Commercial Banks.</t>
  </si>
  <si>
    <t>Capital Adequacy Requirements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</si>
  <si>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</si>
  <si>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</si>
  <si>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</si>
  <si>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</si>
  <si>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</si>
  <si>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</si>
  <si>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</si>
  <si>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</si>
  <si>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</si>
  <si>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</si>
  <si>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JSC ProCredit Bank</t>
  </si>
  <si>
    <t>Ilir I. Aliu</t>
  </si>
  <si>
    <t>David Gabelashvili</t>
  </si>
  <si>
    <t>www.procreditbank.ge</t>
  </si>
  <si>
    <t>Jovanka Joleska Popovska</t>
  </si>
  <si>
    <t>Sandrine Massiani</t>
  </si>
  <si>
    <t>Wolfgang Bertelsmeier</t>
  </si>
  <si>
    <t>Marcel Zeitinger</t>
  </si>
  <si>
    <t>Ketevan Khuskivadze</t>
  </si>
  <si>
    <t>Alex Matua</t>
  </si>
  <si>
    <t>Natia Tkhilaishvili</t>
  </si>
  <si>
    <t>Zeitinger Invest GmbH</t>
  </si>
  <si>
    <t>KfW - Kreditanstalt für Wiederaufbau</t>
  </si>
  <si>
    <t>DOEN Foundation</t>
  </si>
  <si>
    <t>IFC - International Finance Corporation</t>
  </si>
  <si>
    <t>TIAA-CREF - Teachers Insurance and Annuity Association</t>
  </si>
  <si>
    <t>X</t>
  </si>
  <si>
    <t>Of which general loan loss reserves</t>
  </si>
  <si>
    <t>Of which above  10% of the share capital of other commercial entities</t>
  </si>
  <si>
    <t>Of which general reserves on off-balance items</t>
  </si>
  <si>
    <t>6.2.1</t>
  </si>
  <si>
    <t>table 9 (Capital), N39</t>
  </si>
  <si>
    <t>table 9 (Capital), N17</t>
  </si>
  <si>
    <t>table 9 (Capital), N37</t>
  </si>
  <si>
    <t>table 9 (Capital), N2</t>
  </si>
  <si>
    <t>table 9 (Capital), N3</t>
  </si>
  <si>
    <t>table 9 (Capital), N6</t>
  </si>
  <si>
    <t>CFO of a bank</t>
  </si>
  <si>
    <t xml:space="preserve">Procredit Holding (ProCredit Holding AG &amp; Co. KGaA)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</si>
</sst>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[$-409]mmmm\-yy;@"/>
  </numFmts>
  <fonts count="10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name val="Geo_Arial"/>
      <family val="2"/>
    </font>
    <font>
      <sz val="10"/>
      <color theme="1"/>
      <name val="Sylfaen"/>
      <family val="1"/>
    </font>
    <font>
      <sz val="10"/>
      <color rgb="FF333333"/>
      <name val="Sylfaen"/>
      <family val="1"/>
    </font>
  </fonts>
  <fills count="7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096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513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7" fillId="0" borderId="13" xfId="0" applyNumberFormat="1" applyFont="1" applyBorder="1" applyAlignment="1">
      <alignment vertical="center"/>
    </xf>
    <xf numFmtId="167" fontId="87" fillId="0" borderId="65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3" fontId="87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0" fillId="3" borderId="3" xfId="11" applyFont="1" applyFill="1" applyBorder="1" applyAlignment="1">
      <alignment horizontal="left" vertical="center"/>
    </xf>
    <xf numFmtId="0" fontId="89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0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89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0" fillId="3" borderId="3" xfId="9" applyFont="1" applyFill="1" applyBorder="1" applyAlignment="1" applyProtection="1">
      <alignment horizontal="left" vertical="center"/>
      <protection locked="0"/>
    </xf>
    <xf numFmtId="0" fontId="89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0" fontId="89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1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2" fillId="0" borderId="0" xfId="11" applyFont="1" applyFill="1" applyBorder="1" applyAlignment="1" applyProtection="1"/>
    <xf numFmtId="0" fontId="93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5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9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7" fillId="3" borderId="85" xfId="0" applyFont="1" applyFill="1" applyBorder="1" applyAlignment="1">
      <alignment horizontal="left"/>
    </xf>
    <xf numFmtId="0" fontId="97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7" fillId="0" borderId="87" xfId="0" applyNumberFormat="1" applyFont="1" applyFill="1" applyBorder="1" applyAlignment="1">
      <alignment horizontal="center" vertical="center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3" xfId="20" applyBorder="1"/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99" fillId="36" borderId="87" xfId="0" applyNumberFormat="1" applyFont="1" applyFill="1" applyBorder="1" applyAlignment="1">
      <alignment vertical="center" wrapText="1"/>
    </xf>
    <xf numFmtId="3" fontId="99" fillId="36" borderId="88" xfId="0" applyNumberFormat="1" applyFont="1" applyFill="1" applyBorder="1" applyAlignment="1">
      <alignment vertical="center" wrapText="1"/>
    </xf>
    <xf numFmtId="3" fontId="99" fillId="0" borderId="87" xfId="0" applyNumberFormat="1" applyFont="1" applyBorder="1" applyAlignment="1">
      <alignment vertical="center" wrapText="1"/>
    </xf>
    <xf numFmtId="3" fontId="99" fillId="0" borderId="88" xfId="0" applyNumberFormat="1" applyFont="1" applyBorder="1" applyAlignment="1">
      <alignment vertical="center" wrapText="1"/>
    </xf>
    <xf numFmtId="3" fontId="99" fillId="0" borderId="87" xfId="0" applyNumberFormat="1" applyFont="1" applyFill="1" applyBorder="1" applyAlignment="1">
      <alignment vertical="center" wrapText="1"/>
    </xf>
    <xf numFmtId="3" fontId="99" fillId="36" borderId="25" xfId="0" applyNumberFormat="1" applyFont="1" applyFill="1" applyBorder="1" applyAlignment="1">
      <alignment vertical="center" wrapText="1"/>
    </xf>
    <xf numFmtId="3" fontId="99" fillId="36" borderId="26" xfId="0" applyNumberFormat="1" applyFont="1" applyFill="1" applyBorder="1" applyAlignment="1">
      <alignment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2" fillId="0" borderId="21" xfId="0" applyFont="1" applyFill="1" applyBorder="1" applyAlignment="1">
      <alignment horizontal="right" vertical="center" wrapText="1"/>
    </xf>
    <xf numFmtId="0" fontId="92" fillId="0" borderId="21" xfId="0" applyFont="1" applyFill="1" applyBorder="1" applyAlignment="1">
      <alignment horizontal="center" vertical="center" wrapText="1"/>
    </xf>
    <xf numFmtId="0" fontId="92" fillId="0" borderId="21" xfId="0" applyFont="1" applyBorder="1" applyAlignment="1">
      <alignment horizontal="right" vertical="center" wrapText="1"/>
    </xf>
    <xf numFmtId="0" fontId="92" fillId="2" borderId="21" xfId="0" applyFont="1" applyFill="1" applyBorder="1" applyAlignment="1">
      <alignment horizontal="right" vertical="center"/>
    </xf>
    <xf numFmtId="0" fontId="93" fillId="0" borderId="21" xfId="0" applyFont="1" applyFill="1" applyBorder="1" applyAlignment="1">
      <alignment horizontal="center" vertical="center" wrapText="1"/>
    </xf>
    <xf numFmtId="0" fontId="92" fillId="2" borderId="24" xfId="0" applyFont="1" applyFill="1" applyBorder="1" applyAlignment="1">
      <alignment horizontal="right" vertical="center"/>
    </xf>
    <xf numFmtId="194" fontId="2" fillId="0" borderId="0" xfId="0" applyNumberFormat="1" applyFont="1"/>
    <xf numFmtId="194" fontId="84" fillId="0" borderId="0" xfId="0" applyNumberFormat="1" applyFont="1"/>
    <xf numFmtId="194" fontId="3" fillId="0" borderId="0" xfId="0" applyNumberFormat="1" applyFont="1" applyFill="1"/>
    <xf numFmtId="194" fontId="2" fillId="0" borderId="0" xfId="11" applyNumberFormat="1" applyFont="1" applyFill="1" applyBorder="1" applyAlignment="1" applyProtection="1"/>
    <xf numFmtId="194" fontId="85" fillId="0" borderId="0" xfId="0" applyNumberFormat="1" applyFont="1"/>
    <xf numFmtId="0" fontId="100" fillId="0" borderId="93" xfId="0" applyFont="1" applyBorder="1" applyAlignment="1">
      <alignment wrapText="1"/>
    </xf>
    <xf numFmtId="9" fontId="3" fillId="0" borderId="91" xfId="20962" applyFont="1" applyBorder="1" applyAlignment="1"/>
    <xf numFmtId="0" fontId="2" fillId="0" borderId="94" xfId="0" applyFont="1" applyBorder="1" applyAlignment="1">
      <alignment vertical="center"/>
    </xf>
    <xf numFmtId="0" fontId="2" fillId="0" borderId="97" xfId="0" applyFont="1" applyBorder="1" applyAlignment="1">
      <alignment wrapText="1"/>
    </xf>
    <xf numFmtId="0" fontId="84" fillId="0" borderId="104" xfId="0" applyFont="1" applyBorder="1" applyAlignment="1"/>
    <xf numFmtId="165" fontId="84" fillId="0" borderId="23" xfId="20962" applyNumberFormat="1" applyFont="1" applyBorder="1" applyAlignment="1"/>
    <xf numFmtId="165" fontId="84" fillId="0" borderId="104" xfId="20962" applyNumberFormat="1" applyFont="1" applyBorder="1" applyAlignment="1"/>
    <xf numFmtId="164" fontId="2" fillId="0" borderId="3" xfId="7" applyNumberFormat="1" applyFont="1" applyFill="1" applyBorder="1" applyAlignment="1" applyProtection="1">
      <alignment horizontal="right"/>
      <protection locked="0"/>
    </xf>
    <xf numFmtId="164" fontId="2" fillId="36" borderId="3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>
      <alignment horizontal="right"/>
    </xf>
    <xf numFmtId="164" fontId="2" fillId="3" borderId="3" xfId="7" applyNumberFormat="1" applyFont="1" applyFill="1" applyBorder="1" applyAlignment="1" applyProtection="1">
      <alignment horizontal="right"/>
      <protection locked="0"/>
    </xf>
    <xf numFmtId="164" fontId="2" fillId="3" borderId="3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45" fillId="0" borderId="3" xfId="7" applyNumberFormat="1" applyFont="1" applyFill="1" applyBorder="1" applyAlignment="1">
      <alignment horizontal="center"/>
    </xf>
    <xf numFmtId="164" fontId="45" fillId="3" borderId="3" xfId="7" applyNumberFormat="1" applyFont="1" applyFill="1" applyBorder="1" applyAlignment="1">
      <alignment horizontal="center"/>
    </xf>
    <xf numFmtId="164" fontId="2" fillId="0" borderId="3" xfId="7" applyNumberFormat="1" applyFont="1" applyFill="1" applyBorder="1" applyAlignment="1" applyProtection="1">
      <alignment horizontal="right" vertical="center"/>
      <protection locked="0"/>
    </xf>
    <xf numFmtId="164" fontId="2" fillId="36" borderId="25" xfId="7" applyNumberFormat="1" applyFont="1" applyFill="1" applyBorder="1" applyAlignment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0" fontId="2" fillId="0" borderId="87" xfId="0" applyFont="1" applyFill="1" applyBorder="1" applyAlignment="1" applyProtection="1">
      <alignment horizontal="center" vertical="center" wrapText="1"/>
    </xf>
    <xf numFmtId="0" fontId="2" fillId="0" borderId="88" xfId="0" applyFont="1" applyFill="1" applyBorder="1" applyAlignment="1" applyProtection="1">
      <alignment horizontal="center" vertical="center" wrapText="1"/>
    </xf>
    <xf numFmtId="0" fontId="45" fillId="0" borderId="87" xfId="0" applyFont="1" applyFill="1" applyBorder="1" applyAlignment="1" applyProtection="1">
      <alignment horizontal="left"/>
      <protection locked="0"/>
    </xf>
    <xf numFmtId="0" fontId="2" fillId="0" borderId="87" xfId="0" applyFont="1" applyFill="1" applyBorder="1" applyAlignment="1" applyProtection="1">
      <alignment horizontal="left" indent="4"/>
      <protection locked="0"/>
    </xf>
    <xf numFmtId="0" fontId="2" fillId="0" borderId="87" xfId="0" applyFont="1" applyFill="1" applyBorder="1" applyAlignment="1" applyProtection="1">
      <alignment horizontal="left" vertical="center" indent="11"/>
      <protection locked="0"/>
    </xf>
    <xf numFmtId="0" fontId="46" fillId="0" borderId="87" xfId="0" applyFont="1" applyFill="1" applyBorder="1" applyAlignment="1" applyProtection="1">
      <alignment horizontal="left" vertical="center" indent="17"/>
      <protection locked="0"/>
    </xf>
    <xf numFmtId="0" fontId="101" fillId="0" borderId="21" xfId="0" applyFont="1" applyBorder="1" applyAlignment="1">
      <alignment horizontal="center"/>
    </xf>
    <xf numFmtId="179" fontId="94" fillId="0" borderId="19" xfId="0" applyNumberFormat="1" applyFont="1" applyFill="1" applyBorder="1" applyAlignment="1">
      <alignment horizontal="left" vertical="center" wrapText="1" indent="1"/>
    </xf>
    <xf numFmtId="179" fontId="3" fillId="0" borderId="19" xfId="0" applyNumberFormat="1" applyFont="1" applyFill="1" applyBorder="1" applyAlignment="1">
      <alignment horizontal="center" vertical="center" wrapText="1"/>
    </xf>
    <xf numFmtId="179" fontId="3" fillId="0" borderId="20" xfId="0" applyNumberFormat="1" applyFont="1" applyFill="1" applyBorder="1" applyAlignment="1">
      <alignment horizontal="center" vertical="center" wrapText="1"/>
    </xf>
    <xf numFmtId="193" fontId="94" fillId="0" borderId="87" xfId="0" applyNumberFormat="1" applyFont="1" applyFill="1" applyBorder="1" applyAlignment="1" applyProtection="1">
      <alignment vertical="center" wrapText="1"/>
      <protection locked="0"/>
    </xf>
    <xf numFmtId="193" fontId="3" fillId="0" borderId="87" xfId="0" applyNumberFormat="1" applyFont="1" applyFill="1" applyBorder="1" applyAlignment="1" applyProtection="1">
      <alignment vertical="center" wrapText="1"/>
      <protection locked="0"/>
    </xf>
    <xf numFmtId="193" fontId="3" fillId="0" borderId="88" xfId="0" applyNumberFormat="1" applyFont="1" applyFill="1" applyBorder="1" applyAlignment="1" applyProtection="1">
      <alignment vertical="center" wrapText="1"/>
      <protection locked="0"/>
    </xf>
    <xf numFmtId="193" fontId="94" fillId="0" borderId="87" xfId="0" applyNumberFormat="1" applyFont="1" applyFill="1" applyBorder="1" applyAlignment="1" applyProtection="1">
      <alignment horizontal="right" vertical="center" wrapText="1"/>
      <protection locked="0"/>
    </xf>
    <xf numFmtId="9" fontId="3" fillId="0" borderId="87" xfId="20962" applyFont="1" applyFill="1" applyBorder="1" applyAlignment="1" applyProtection="1">
      <alignment horizontal="right" vertical="center" wrapText="1"/>
      <protection locked="0"/>
    </xf>
    <xf numFmtId="9" fontId="3" fillId="0" borderId="87" xfId="20962" applyFont="1" applyBorder="1" applyAlignment="1" applyProtection="1">
      <alignment vertical="center" wrapText="1"/>
      <protection locked="0"/>
    </xf>
    <xf numFmtId="9" fontId="3" fillId="0" borderId="88" xfId="20962" applyFont="1" applyBorder="1" applyAlignment="1" applyProtection="1">
      <alignment vertical="center" wrapText="1"/>
      <protection locked="0"/>
    </xf>
    <xf numFmtId="9" fontId="9" fillId="37" borderId="0" xfId="20962" applyFont="1" applyFill="1" applyBorder="1"/>
    <xf numFmtId="9" fontId="9" fillId="37" borderId="103" xfId="20962" applyFont="1" applyFill="1" applyBorder="1"/>
    <xf numFmtId="9" fontId="92" fillId="2" borderId="87" xfId="20962" applyFont="1" applyFill="1" applyBorder="1" applyAlignment="1" applyProtection="1">
      <alignment vertical="center"/>
      <protection locked="0"/>
    </xf>
    <xf numFmtId="9" fontId="102" fillId="2" borderId="87" xfId="20962" applyFont="1" applyFill="1" applyBorder="1" applyAlignment="1" applyProtection="1">
      <alignment vertical="center"/>
      <protection locked="0"/>
    </xf>
    <xf numFmtId="9" fontId="102" fillId="2" borderId="88" xfId="20962" applyFont="1" applyFill="1" applyBorder="1" applyAlignment="1" applyProtection="1">
      <alignment vertical="center"/>
      <protection locked="0"/>
    </xf>
    <xf numFmtId="9" fontId="92" fillId="2" borderId="88" xfId="20962" applyFont="1" applyFill="1" applyBorder="1" applyAlignment="1" applyProtection="1">
      <alignment vertical="center"/>
      <protection locked="0"/>
    </xf>
    <xf numFmtId="193" fontId="92" fillId="2" borderId="87" xfId="0" applyNumberFormat="1" applyFont="1" applyFill="1" applyBorder="1" applyAlignment="1" applyProtection="1">
      <alignment vertical="center"/>
      <protection locked="0"/>
    </xf>
    <xf numFmtId="193" fontId="92" fillId="2" borderId="88" xfId="0" applyNumberFormat="1" applyFont="1" applyFill="1" applyBorder="1" applyAlignment="1" applyProtection="1">
      <alignment vertical="center"/>
      <protection locked="0"/>
    </xf>
    <xf numFmtId="193" fontId="102" fillId="2" borderId="87" xfId="0" applyNumberFormat="1" applyFont="1" applyFill="1" applyBorder="1" applyAlignment="1" applyProtection="1">
      <alignment vertical="center"/>
      <protection locked="0"/>
    </xf>
    <xf numFmtId="193" fontId="102" fillId="2" borderId="88" xfId="0" applyNumberFormat="1" applyFont="1" applyFill="1" applyBorder="1" applyAlignment="1" applyProtection="1">
      <alignment vertical="center"/>
      <protection locked="0"/>
    </xf>
    <xf numFmtId="193" fontId="102" fillId="2" borderId="25" xfId="0" applyNumberFormat="1" applyFont="1" applyFill="1" applyBorder="1" applyAlignment="1" applyProtection="1">
      <alignment vertical="center"/>
      <protection locked="0"/>
    </xf>
    <xf numFmtId="193" fontId="102" fillId="2" borderId="26" xfId="0" applyNumberFormat="1" applyFont="1" applyFill="1" applyBorder="1" applyAlignment="1" applyProtection="1">
      <alignment vertical="center"/>
      <protection locked="0"/>
    </xf>
    <xf numFmtId="193" fontId="92" fillId="0" borderId="87" xfId="0" applyNumberFormat="1" applyFont="1" applyFill="1" applyBorder="1" applyAlignment="1" applyProtection="1">
      <alignment vertical="center"/>
      <protection locked="0"/>
    </xf>
    <xf numFmtId="9" fontId="92" fillId="0" borderId="25" xfId="20962" applyFont="1" applyFill="1" applyBorder="1" applyAlignment="1" applyProtection="1">
      <alignment vertical="center"/>
      <protection locked="0"/>
    </xf>
    <xf numFmtId="9" fontId="102" fillId="2" borderId="25" xfId="20962" applyFont="1" applyFill="1" applyBorder="1" applyAlignment="1" applyProtection="1">
      <alignment vertical="center"/>
      <protection locked="0"/>
    </xf>
    <xf numFmtId="164" fontId="9" fillId="37" borderId="0" xfId="7" applyNumberFormat="1" applyFont="1" applyFill="1" applyBorder="1"/>
    <xf numFmtId="164" fontId="3" fillId="0" borderId="92" xfId="7" applyNumberFormat="1" applyFont="1" applyFill="1" applyBorder="1" applyAlignment="1">
      <alignment vertical="center"/>
    </xf>
    <xf numFmtId="164" fontId="3" fillId="0" borderId="70" xfId="7" applyNumberFormat="1" applyFont="1" applyFill="1" applyBorder="1" applyAlignment="1">
      <alignment vertical="center"/>
    </xf>
    <xf numFmtId="164" fontId="3" fillId="3" borderId="90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0" borderId="87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7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10" fontId="4" fillId="0" borderId="101" xfId="20962" applyNumberFormat="1" applyFont="1" applyFill="1" applyBorder="1" applyAlignment="1">
      <alignment vertical="center"/>
    </xf>
    <xf numFmtId="165" fontId="4" fillId="0" borderId="101" xfId="20962" applyNumberFormat="1" applyFont="1" applyFill="1" applyBorder="1" applyAlignment="1">
      <alignment vertical="center"/>
    </xf>
    <xf numFmtId="9" fontId="4" fillId="0" borderId="102" xfId="20962" applyFont="1" applyFill="1" applyBorder="1" applyAlignment="1">
      <alignment vertical="center"/>
    </xf>
    <xf numFmtId="179" fontId="98" fillId="0" borderId="19" xfId="0" applyNumberFormat="1" applyFont="1" applyBorder="1" applyAlignment="1">
      <alignment horizontal="center" vertical="center" wrapText="1"/>
    </xf>
    <xf numFmtId="179" fontId="98" fillId="0" borderId="20" xfId="0" applyNumberFormat="1" applyFont="1" applyBorder="1" applyAlignment="1">
      <alignment horizontal="center" vertical="center" wrapText="1"/>
    </xf>
    <xf numFmtId="167" fontId="88" fillId="0" borderId="0" xfId="0" applyNumberFormat="1" applyFont="1" applyAlignment="1"/>
    <xf numFmtId="193" fontId="84" fillId="0" borderId="3" xfId="0" applyNumberFormat="1" applyFont="1" applyFill="1" applyBorder="1" applyAlignment="1"/>
    <xf numFmtId="10" fontId="3" fillId="0" borderId="0" xfId="0" applyNumberFormat="1" applyFont="1"/>
    <xf numFmtId="193" fontId="19" fillId="0" borderId="87" xfId="0" applyNumberFormat="1" applyFont="1" applyFill="1" applyBorder="1" applyAlignment="1" applyProtection="1">
      <alignment horizontal="right"/>
    </xf>
    <xf numFmtId="193" fontId="19" fillId="36" borderId="87" xfId="0" applyNumberFormat="1" applyFont="1" applyFill="1" applyBorder="1" applyAlignment="1" applyProtection="1">
      <alignment horizontal="right"/>
    </xf>
    <xf numFmtId="193" fontId="19" fillId="36" borderId="88" xfId="0" applyNumberFormat="1" applyFont="1" applyFill="1" applyBorder="1" applyAlignment="1" applyProtection="1">
      <alignment horizontal="right"/>
    </xf>
    <xf numFmtId="193" fontId="19" fillId="0" borderId="25" xfId="0" applyNumberFormat="1" applyFont="1" applyFill="1" applyBorder="1" applyAlignment="1" applyProtection="1">
      <alignment horizontal="right"/>
    </xf>
    <xf numFmtId="193" fontId="19" fillId="36" borderId="25" xfId="0" applyNumberFormat="1" applyFont="1" applyFill="1" applyBorder="1" applyAlignment="1" applyProtection="1">
      <alignment horizontal="right"/>
    </xf>
    <xf numFmtId="193" fontId="19" fillId="36" borderId="26" xfId="0" applyNumberFormat="1" applyFont="1" applyFill="1" applyBorder="1" applyAlignment="1" applyProtection="1">
      <alignment horizontal="right"/>
    </xf>
    <xf numFmtId="0" fontId="91" fillId="0" borderId="72" xfId="0" applyFont="1" applyBorder="1" applyAlignment="1">
      <alignment horizontal="left" wrapText="1"/>
    </xf>
    <xf numFmtId="0" fontId="91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6" fillId="3" borderId="78" xfId="13" applyFont="1" applyFill="1" applyBorder="1" applyAlignment="1" applyProtection="1">
      <alignment horizontal="center" vertical="center" wrapText="1"/>
      <protection locked="0"/>
    </xf>
    <xf numFmtId="0" fontId="96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7" fillId="0" borderId="58" xfId="0" applyFont="1" applyFill="1" applyBorder="1" applyAlignment="1">
      <alignment horizontal="left" vertical="center"/>
    </xf>
    <xf numFmtId="0" fontId="97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4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3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B29" sqref="B29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86"/>
      <c r="B1" s="228" t="s">
        <v>350</v>
      </c>
      <c r="C1" s="186"/>
    </row>
    <row r="2" spans="1:3">
      <c r="A2" s="229">
        <v>1</v>
      </c>
      <c r="B2" s="366" t="s">
        <v>351</v>
      </c>
      <c r="C2" s="96" t="s">
        <v>416</v>
      </c>
    </row>
    <row r="3" spans="1:3">
      <c r="A3" s="229">
        <v>2</v>
      </c>
      <c r="B3" s="367" t="s">
        <v>347</v>
      </c>
      <c r="C3" s="96" t="s">
        <v>417</v>
      </c>
    </row>
    <row r="4" spans="1:3">
      <c r="A4" s="229">
        <v>3</v>
      </c>
      <c r="B4" s="368" t="s">
        <v>443</v>
      </c>
      <c r="C4" s="96" t="s">
        <v>418</v>
      </c>
    </row>
    <row r="5" spans="1:3">
      <c r="A5" s="230">
        <v>4</v>
      </c>
      <c r="B5" s="369" t="s">
        <v>348</v>
      </c>
      <c r="C5" s="96" t="s">
        <v>419</v>
      </c>
    </row>
    <row r="6" spans="1:3" s="231" customFormat="1" ht="45.75" customHeight="1">
      <c r="A6" s="462" t="s">
        <v>407</v>
      </c>
      <c r="B6" s="463"/>
      <c r="C6" s="463"/>
    </row>
    <row r="7" spans="1:3" ht="15">
      <c r="A7" s="232" t="s">
        <v>29</v>
      </c>
      <c r="B7" s="228" t="s">
        <v>349</v>
      </c>
    </row>
    <row r="8" spans="1:3">
      <c r="A8" s="186">
        <v>1</v>
      </c>
      <c r="B8" s="275" t="s">
        <v>20</v>
      </c>
    </row>
    <row r="9" spans="1:3">
      <c r="A9" s="186">
        <v>2</v>
      </c>
      <c r="B9" s="276" t="s">
        <v>21</v>
      </c>
    </row>
    <row r="10" spans="1:3">
      <c r="A10" s="186">
        <v>3</v>
      </c>
      <c r="B10" s="276" t="s">
        <v>22</v>
      </c>
    </row>
    <row r="11" spans="1:3">
      <c r="A11" s="186">
        <v>4</v>
      </c>
      <c r="B11" s="276" t="s">
        <v>23</v>
      </c>
      <c r="C11" s="101"/>
    </row>
    <row r="12" spans="1:3">
      <c r="A12" s="186">
        <v>5</v>
      </c>
      <c r="B12" s="276" t="s">
        <v>24</v>
      </c>
    </row>
    <row r="13" spans="1:3">
      <c r="A13" s="186">
        <v>6</v>
      </c>
      <c r="B13" s="277" t="s">
        <v>358</v>
      </c>
    </row>
    <row r="14" spans="1:3">
      <c r="A14" s="186">
        <v>7</v>
      </c>
      <c r="B14" s="276" t="s">
        <v>352</v>
      </c>
    </row>
    <row r="15" spans="1:3">
      <c r="A15" s="186">
        <v>8</v>
      </c>
      <c r="B15" s="276" t="s">
        <v>353</v>
      </c>
    </row>
    <row r="16" spans="1:3">
      <c r="A16" s="186">
        <v>9</v>
      </c>
      <c r="B16" s="276" t="s">
        <v>25</v>
      </c>
    </row>
    <row r="17" spans="1:2">
      <c r="A17" s="365" t="s">
        <v>406</v>
      </c>
      <c r="B17" s="364" t="s">
        <v>405</v>
      </c>
    </row>
    <row r="18" spans="1:2">
      <c r="A18" s="186">
        <v>10</v>
      </c>
      <c r="B18" s="276" t="s">
        <v>26</v>
      </c>
    </row>
    <row r="19" spans="1:2">
      <c r="A19" s="186">
        <v>11</v>
      </c>
      <c r="B19" s="277" t="s">
        <v>354</v>
      </c>
    </row>
    <row r="20" spans="1:2">
      <c r="A20" s="186">
        <v>12</v>
      </c>
      <c r="B20" s="277" t="s">
        <v>27</v>
      </c>
    </row>
    <row r="21" spans="1:2">
      <c r="A21" s="186">
        <v>13</v>
      </c>
      <c r="B21" s="278" t="s">
        <v>355</v>
      </c>
    </row>
    <row r="22" spans="1:2">
      <c r="A22" s="186">
        <v>14</v>
      </c>
      <c r="B22" s="275" t="s">
        <v>382</v>
      </c>
    </row>
    <row r="23" spans="1:2">
      <c r="A23" s="233">
        <v>15</v>
      </c>
      <c r="B23" s="277" t="s">
        <v>28</v>
      </c>
    </row>
    <row r="24" spans="1:2">
      <c r="A24" s="104"/>
      <c r="B24" s="15"/>
    </row>
    <row r="25" spans="1:2">
      <c r="A25" s="104"/>
      <c r="B25" s="15"/>
    </row>
    <row r="26" spans="1:2">
      <c r="A26" s="104"/>
      <c r="B26" s="15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zoomScaleNormal="100" workbookViewId="0">
      <pane xSplit="1" ySplit="5" topLeftCell="B30" activePane="bottomRight" state="frozen"/>
      <selection activeCell="G8" sqref="G8"/>
      <selection pane="topRight" activeCell="G8" sqref="G8"/>
      <selection pane="bottomLeft" activeCell="G8" sqref="G8"/>
      <selection pane="bottomRight" activeCell="G8" sqref="G8"/>
    </sheetView>
  </sheetViews>
  <sheetFormatPr defaultColWidth="9.140625" defaultRowHeight="12.75"/>
  <cols>
    <col min="1" max="1" width="9.5703125" style="104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30</v>
      </c>
      <c r="B1" s="3" t="str">
        <f>'Info '!C2</f>
        <v>JSC ProCredit Bank</v>
      </c>
    </row>
    <row r="2" spans="1:3" s="91" customFormat="1" ht="15.75" customHeight="1">
      <c r="A2" s="91" t="s">
        <v>31</v>
      </c>
      <c r="B2" s="379">
        <f>'1. key ratios '!B2</f>
        <v>43281</v>
      </c>
    </row>
    <row r="3" spans="1:3" s="91" customFormat="1" ht="15.75" customHeight="1"/>
    <row r="4" spans="1:3" ht="13.5" thickBot="1">
      <c r="A4" s="104" t="s">
        <v>251</v>
      </c>
      <c r="B4" s="167" t="s">
        <v>250</v>
      </c>
    </row>
    <row r="5" spans="1:3">
      <c r="A5" s="105" t="s">
        <v>6</v>
      </c>
      <c r="B5" s="106"/>
      <c r="C5" s="107" t="s">
        <v>73</v>
      </c>
    </row>
    <row r="6" spans="1:3">
      <c r="A6" s="108">
        <v>1</v>
      </c>
      <c r="B6" s="109" t="s">
        <v>249</v>
      </c>
      <c r="C6" s="110">
        <f>SUM(C7:C11)</f>
        <v>193933607.70820001</v>
      </c>
    </row>
    <row r="7" spans="1:3">
      <c r="A7" s="108">
        <v>2</v>
      </c>
      <c r="B7" s="111" t="s">
        <v>248</v>
      </c>
      <c r="C7" s="112">
        <v>88914815</v>
      </c>
    </row>
    <row r="8" spans="1:3">
      <c r="A8" s="108">
        <v>3</v>
      </c>
      <c r="B8" s="113" t="s">
        <v>247</v>
      </c>
      <c r="C8" s="112">
        <v>36388151.469999999</v>
      </c>
    </row>
    <row r="9" spans="1:3">
      <c r="A9" s="108">
        <v>4</v>
      </c>
      <c r="B9" s="113" t="s">
        <v>246</v>
      </c>
      <c r="C9" s="112">
        <v>0</v>
      </c>
    </row>
    <row r="10" spans="1:3">
      <c r="A10" s="108">
        <v>5</v>
      </c>
      <c r="B10" s="113" t="s">
        <v>245</v>
      </c>
      <c r="C10" s="112">
        <v>0</v>
      </c>
    </row>
    <row r="11" spans="1:3">
      <c r="A11" s="108">
        <v>6</v>
      </c>
      <c r="B11" s="114" t="s">
        <v>244</v>
      </c>
      <c r="C11" s="112">
        <v>68630641.238200009</v>
      </c>
    </row>
    <row r="12" spans="1:3" s="76" customFormat="1">
      <c r="A12" s="108">
        <v>7</v>
      </c>
      <c r="B12" s="109" t="s">
        <v>243</v>
      </c>
      <c r="C12" s="115">
        <f>SUM(C13:C27)</f>
        <v>7476502.1600000001</v>
      </c>
    </row>
    <row r="13" spans="1:3" s="76" customFormat="1">
      <c r="A13" s="108">
        <v>8</v>
      </c>
      <c r="B13" s="116" t="s">
        <v>242</v>
      </c>
      <c r="C13" s="117">
        <v>0</v>
      </c>
    </row>
    <row r="14" spans="1:3" s="76" customFormat="1" ht="25.5">
      <c r="A14" s="108">
        <v>9</v>
      </c>
      <c r="B14" s="118" t="s">
        <v>241</v>
      </c>
      <c r="C14" s="117">
        <v>0</v>
      </c>
    </row>
    <row r="15" spans="1:3" s="76" customFormat="1">
      <c r="A15" s="108">
        <v>10</v>
      </c>
      <c r="B15" s="119" t="s">
        <v>240</v>
      </c>
      <c r="C15" s="117">
        <v>1281929.9800000004</v>
      </c>
    </row>
    <row r="16" spans="1:3" s="76" customFormat="1">
      <c r="A16" s="108">
        <v>11</v>
      </c>
      <c r="B16" s="120" t="s">
        <v>239</v>
      </c>
      <c r="C16" s="117">
        <v>0</v>
      </c>
    </row>
    <row r="17" spans="1:3" s="76" customFormat="1">
      <c r="A17" s="108">
        <v>12</v>
      </c>
      <c r="B17" s="119" t="s">
        <v>238</v>
      </c>
      <c r="C17" s="117">
        <v>0</v>
      </c>
    </row>
    <row r="18" spans="1:3" s="76" customFormat="1">
      <c r="A18" s="108">
        <v>13</v>
      </c>
      <c r="B18" s="119" t="s">
        <v>237</v>
      </c>
      <c r="C18" s="117">
        <v>0</v>
      </c>
    </row>
    <row r="19" spans="1:3" s="76" customFormat="1">
      <c r="A19" s="108">
        <v>14</v>
      </c>
      <c r="B19" s="119" t="s">
        <v>236</v>
      </c>
      <c r="C19" s="117">
        <v>0</v>
      </c>
    </row>
    <row r="20" spans="1:3" s="76" customFormat="1">
      <c r="A20" s="108">
        <v>15</v>
      </c>
      <c r="B20" s="119" t="s">
        <v>235</v>
      </c>
      <c r="C20" s="117">
        <v>0</v>
      </c>
    </row>
    <row r="21" spans="1:3" s="76" customFormat="1" ht="25.5">
      <c r="A21" s="108">
        <v>16</v>
      </c>
      <c r="B21" s="118" t="s">
        <v>234</v>
      </c>
      <c r="C21" s="117">
        <v>0</v>
      </c>
    </row>
    <row r="22" spans="1:3" s="76" customFormat="1">
      <c r="A22" s="108">
        <v>17</v>
      </c>
      <c r="B22" s="121" t="s">
        <v>233</v>
      </c>
      <c r="C22" s="117">
        <v>6194572.1799999997</v>
      </c>
    </row>
    <row r="23" spans="1:3" s="76" customFormat="1">
      <c r="A23" s="108">
        <v>18</v>
      </c>
      <c r="B23" s="118" t="s">
        <v>232</v>
      </c>
      <c r="C23" s="117">
        <v>0</v>
      </c>
    </row>
    <row r="24" spans="1:3" s="76" customFormat="1" ht="25.5">
      <c r="A24" s="108">
        <v>19</v>
      </c>
      <c r="B24" s="118" t="s">
        <v>209</v>
      </c>
      <c r="C24" s="117">
        <v>0</v>
      </c>
    </row>
    <row r="25" spans="1:3" s="76" customFormat="1">
      <c r="A25" s="108">
        <v>20</v>
      </c>
      <c r="B25" s="122" t="s">
        <v>231</v>
      </c>
      <c r="C25" s="117">
        <v>0</v>
      </c>
    </row>
    <row r="26" spans="1:3" s="76" customFormat="1">
      <c r="A26" s="108">
        <v>21</v>
      </c>
      <c r="B26" s="122" t="s">
        <v>230</v>
      </c>
      <c r="C26" s="117">
        <v>0</v>
      </c>
    </row>
    <row r="27" spans="1:3" s="76" customFormat="1">
      <c r="A27" s="108">
        <v>22</v>
      </c>
      <c r="B27" s="122" t="s">
        <v>229</v>
      </c>
      <c r="C27" s="117">
        <v>0</v>
      </c>
    </row>
    <row r="28" spans="1:3" s="76" customFormat="1">
      <c r="A28" s="108">
        <v>23</v>
      </c>
      <c r="B28" s="123" t="s">
        <v>228</v>
      </c>
      <c r="C28" s="115">
        <f>C6-C12</f>
        <v>186457105.54820001</v>
      </c>
    </row>
    <row r="29" spans="1:3" s="76" customFormat="1">
      <c r="A29" s="124"/>
      <c r="B29" s="125"/>
      <c r="C29" s="117"/>
    </row>
    <row r="30" spans="1:3" s="76" customFormat="1">
      <c r="A30" s="124">
        <v>24</v>
      </c>
      <c r="B30" s="123" t="s">
        <v>227</v>
      </c>
      <c r="C30" s="115">
        <f>C31+C34</f>
        <v>0</v>
      </c>
    </row>
    <row r="31" spans="1:3" s="76" customFormat="1">
      <c r="A31" s="124">
        <v>25</v>
      </c>
      <c r="B31" s="113" t="s">
        <v>226</v>
      </c>
      <c r="C31" s="126">
        <f>C32+C33</f>
        <v>0</v>
      </c>
    </row>
    <row r="32" spans="1:3" s="76" customFormat="1">
      <c r="A32" s="124">
        <v>26</v>
      </c>
      <c r="B32" s="127" t="s">
        <v>308</v>
      </c>
      <c r="C32" s="117"/>
    </row>
    <row r="33" spans="1:3" s="76" customFormat="1">
      <c r="A33" s="124">
        <v>27</v>
      </c>
      <c r="B33" s="127" t="s">
        <v>225</v>
      </c>
      <c r="C33" s="117"/>
    </row>
    <row r="34" spans="1:3" s="76" customFormat="1">
      <c r="A34" s="124">
        <v>28</v>
      </c>
      <c r="B34" s="113" t="s">
        <v>224</v>
      </c>
      <c r="C34" s="117"/>
    </row>
    <row r="35" spans="1:3" s="76" customFormat="1">
      <c r="A35" s="124">
        <v>29</v>
      </c>
      <c r="B35" s="123" t="s">
        <v>223</v>
      </c>
      <c r="C35" s="115">
        <f>SUM(C36:C40)</f>
        <v>0</v>
      </c>
    </row>
    <row r="36" spans="1:3" s="76" customFormat="1">
      <c r="A36" s="124">
        <v>30</v>
      </c>
      <c r="B36" s="118" t="s">
        <v>222</v>
      </c>
      <c r="C36" s="117"/>
    </row>
    <row r="37" spans="1:3" s="76" customFormat="1">
      <c r="A37" s="124">
        <v>31</v>
      </c>
      <c r="B37" s="119" t="s">
        <v>221</v>
      </c>
      <c r="C37" s="117"/>
    </row>
    <row r="38" spans="1:3" s="76" customFormat="1" ht="25.5">
      <c r="A38" s="124">
        <v>32</v>
      </c>
      <c r="B38" s="118" t="s">
        <v>220</v>
      </c>
      <c r="C38" s="117"/>
    </row>
    <row r="39" spans="1:3" s="76" customFormat="1" ht="25.5">
      <c r="A39" s="124">
        <v>33</v>
      </c>
      <c r="B39" s="118" t="s">
        <v>209</v>
      </c>
      <c r="C39" s="117"/>
    </row>
    <row r="40" spans="1:3" s="76" customFormat="1">
      <c r="A40" s="124">
        <v>34</v>
      </c>
      <c r="B40" s="122" t="s">
        <v>219</v>
      </c>
      <c r="C40" s="117"/>
    </row>
    <row r="41" spans="1:3" s="76" customFormat="1">
      <c r="A41" s="124">
        <v>35</v>
      </c>
      <c r="B41" s="123" t="s">
        <v>218</v>
      </c>
      <c r="C41" s="115">
        <f>C30-C35</f>
        <v>0</v>
      </c>
    </row>
    <row r="42" spans="1:3" s="76" customFormat="1">
      <c r="A42" s="124"/>
      <c r="B42" s="125"/>
      <c r="C42" s="117"/>
    </row>
    <row r="43" spans="1:3" s="76" customFormat="1">
      <c r="A43" s="124">
        <v>36</v>
      </c>
      <c r="B43" s="128" t="s">
        <v>217</v>
      </c>
      <c r="C43" s="115">
        <f>SUM(C44:C46)</f>
        <v>44139047.280182146</v>
      </c>
    </row>
    <row r="44" spans="1:3" s="76" customFormat="1">
      <c r="A44" s="124">
        <v>37</v>
      </c>
      <c r="B44" s="113" t="s">
        <v>216</v>
      </c>
      <c r="C44" s="117">
        <v>31870800</v>
      </c>
    </row>
    <row r="45" spans="1:3" s="76" customFormat="1">
      <c r="A45" s="124">
        <v>38</v>
      </c>
      <c r="B45" s="113" t="s">
        <v>215</v>
      </c>
      <c r="C45" s="117">
        <v>0</v>
      </c>
    </row>
    <row r="46" spans="1:3" s="76" customFormat="1">
      <c r="A46" s="124">
        <v>39</v>
      </c>
      <c r="B46" s="113" t="s">
        <v>214</v>
      </c>
      <c r="C46" s="117">
        <v>12268247.280182146</v>
      </c>
    </row>
    <row r="47" spans="1:3" s="76" customFormat="1">
      <c r="A47" s="124">
        <v>40</v>
      </c>
      <c r="B47" s="128" t="s">
        <v>213</v>
      </c>
      <c r="C47" s="115">
        <f>SUM(C48:C51)</f>
        <v>0</v>
      </c>
    </row>
    <row r="48" spans="1:3" s="76" customFormat="1">
      <c r="A48" s="124">
        <v>41</v>
      </c>
      <c r="B48" s="118" t="s">
        <v>212</v>
      </c>
      <c r="C48" s="117"/>
    </row>
    <row r="49" spans="1:3" s="76" customFormat="1">
      <c r="A49" s="124">
        <v>42</v>
      </c>
      <c r="B49" s="119" t="s">
        <v>211</v>
      </c>
      <c r="C49" s="117"/>
    </row>
    <row r="50" spans="1:3" s="76" customFormat="1">
      <c r="A50" s="124">
        <v>43</v>
      </c>
      <c r="B50" s="118" t="s">
        <v>210</v>
      </c>
      <c r="C50" s="117"/>
    </row>
    <row r="51" spans="1:3" s="76" customFormat="1" ht="25.5">
      <c r="A51" s="124">
        <v>44</v>
      </c>
      <c r="B51" s="118" t="s">
        <v>209</v>
      </c>
      <c r="C51" s="117"/>
    </row>
    <row r="52" spans="1:3" s="76" customFormat="1" ht="13.5" thickBot="1">
      <c r="A52" s="129">
        <v>45</v>
      </c>
      <c r="B52" s="130" t="s">
        <v>208</v>
      </c>
      <c r="C52" s="131">
        <f>C43-C47</f>
        <v>44139047.280182146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paperSize="9" scale="5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zoomScaleNormal="100" workbookViewId="0">
      <pane xSplit="1" ySplit="5" topLeftCell="B6" activePane="bottomRight" state="frozen"/>
      <selection activeCell="G8" sqref="G8"/>
      <selection pane="topRight" activeCell="G8" sqref="G8"/>
      <selection pane="bottomLeft" activeCell="G8" sqref="G8"/>
      <selection pane="bottomRight" activeCell="G8" sqref="G8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38" style="4" customWidth="1"/>
    <col min="4" max="4" width="32.28515625" style="4" customWidth="1"/>
    <col min="5" max="16384" width="9.140625" style="5"/>
  </cols>
  <sheetData>
    <row r="1" spans="1:4">
      <c r="A1" s="2" t="s">
        <v>30</v>
      </c>
      <c r="B1" s="3" t="str">
        <f>'Info '!C2</f>
        <v>JSC ProCredit Bank</v>
      </c>
    </row>
    <row r="2" spans="1:4" s="91" customFormat="1" ht="12.75">
      <c r="A2" s="2" t="s">
        <v>31</v>
      </c>
      <c r="B2" s="379">
        <f>'1. key ratios '!B2</f>
        <v>43281</v>
      </c>
    </row>
    <row r="3" spans="1:4" s="91" customFormat="1" ht="12.75">
      <c r="A3" s="132"/>
    </row>
    <row r="4" spans="1:4" s="91" customFormat="1" ht="13.5" thickBot="1">
      <c r="A4" s="91" t="s">
        <v>86</v>
      </c>
      <c r="B4" s="253" t="s">
        <v>292</v>
      </c>
      <c r="D4" s="48" t="s">
        <v>73</v>
      </c>
    </row>
    <row r="5" spans="1:4" ht="38.25">
      <c r="A5" s="133" t="s">
        <v>6</v>
      </c>
      <c r="B5" s="281" t="s">
        <v>346</v>
      </c>
      <c r="C5" s="134" t="s">
        <v>93</v>
      </c>
      <c r="D5" s="135" t="s">
        <v>94</v>
      </c>
    </row>
    <row r="6" spans="1:4">
      <c r="A6" s="97">
        <v>1</v>
      </c>
      <c r="B6" s="136" t="s">
        <v>35</v>
      </c>
      <c r="C6" s="137">
        <v>43814846.18</v>
      </c>
      <c r="D6" s="138"/>
    </row>
    <row r="7" spans="1:4">
      <c r="A7" s="97">
        <v>2</v>
      </c>
      <c r="B7" s="139" t="s">
        <v>36</v>
      </c>
      <c r="C7" s="140">
        <v>130731509.05</v>
      </c>
      <c r="D7" s="141"/>
    </row>
    <row r="8" spans="1:4">
      <c r="A8" s="97">
        <v>3</v>
      </c>
      <c r="B8" s="139" t="s">
        <v>37</v>
      </c>
      <c r="C8" s="140">
        <v>69694342.459999993</v>
      </c>
      <c r="D8" s="141"/>
    </row>
    <row r="9" spans="1:4">
      <c r="A9" s="97">
        <v>4</v>
      </c>
      <c r="B9" s="139" t="s">
        <v>38</v>
      </c>
      <c r="C9" s="140">
        <v>0</v>
      </c>
      <c r="D9" s="141"/>
    </row>
    <row r="10" spans="1:4">
      <c r="A10" s="97">
        <v>5</v>
      </c>
      <c r="B10" s="139" t="s">
        <v>39</v>
      </c>
      <c r="C10" s="140">
        <v>18100390.539999999</v>
      </c>
      <c r="D10" s="141"/>
    </row>
    <row r="11" spans="1:4">
      <c r="A11" s="97">
        <v>6.1</v>
      </c>
      <c r="B11" s="254" t="s">
        <v>40</v>
      </c>
      <c r="C11" s="142">
        <v>956809833.38170016</v>
      </c>
      <c r="D11" s="143"/>
    </row>
    <row r="12" spans="1:4">
      <c r="A12" s="97">
        <v>6.2</v>
      </c>
      <c r="B12" s="255" t="s">
        <v>41</v>
      </c>
      <c r="C12" s="142">
        <v>-30414798.669055998</v>
      </c>
      <c r="D12" s="143"/>
    </row>
    <row r="13" spans="1:4">
      <c r="A13" s="97" t="s">
        <v>436</v>
      </c>
      <c r="B13" s="255" t="s">
        <v>433</v>
      </c>
      <c r="C13" s="142">
        <v>-12268247.280182146</v>
      </c>
      <c r="D13" s="146" t="s">
        <v>437</v>
      </c>
    </row>
    <row r="14" spans="1:4">
      <c r="A14" s="97">
        <v>6</v>
      </c>
      <c r="B14" s="139" t="s">
        <v>42</v>
      </c>
      <c r="C14" s="144">
        <v>926395034.7126441</v>
      </c>
      <c r="D14" s="143"/>
    </row>
    <row r="15" spans="1:4">
      <c r="A15" s="97">
        <v>7</v>
      </c>
      <c r="B15" s="139" t="s">
        <v>43</v>
      </c>
      <c r="C15" s="140">
        <v>6341841.5399999991</v>
      </c>
      <c r="D15" s="141"/>
    </row>
    <row r="16" spans="1:4">
      <c r="A16" s="97">
        <v>8</v>
      </c>
      <c r="B16" s="279" t="s">
        <v>204</v>
      </c>
      <c r="C16" s="140">
        <v>0</v>
      </c>
      <c r="D16" s="141"/>
    </row>
    <row r="17" spans="1:4">
      <c r="A17" s="97">
        <v>9</v>
      </c>
      <c r="B17" s="139" t="s">
        <v>44</v>
      </c>
      <c r="C17" s="140">
        <v>6345658.2299999995</v>
      </c>
      <c r="D17" s="141"/>
    </row>
    <row r="18" spans="1:4">
      <c r="A18" s="97">
        <v>9.1</v>
      </c>
      <c r="B18" s="145" t="s">
        <v>434</v>
      </c>
      <c r="C18" s="142">
        <v>6194572.1799999997</v>
      </c>
      <c r="D18" s="146" t="s">
        <v>438</v>
      </c>
    </row>
    <row r="19" spans="1:4">
      <c r="A19" s="97">
        <v>9.1999999999999993</v>
      </c>
      <c r="B19" s="145" t="s">
        <v>89</v>
      </c>
      <c r="C19" s="142">
        <v>0</v>
      </c>
      <c r="D19" s="141"/>
    </row>
    <row r="20" spans="1:4">
      <c r="A20" s="97">
        <v>9.3000000000000007</v>
      </c>
      <c r="B20" s="256" t="s">
        <v>274</v>
      </c>
      <c r="C20" s="142">
        <v>0</v>
      </c>
      <c r="D20" s="141"/>
    </row>
    <row r="21" spans="1:4">
      <c r="A21" s="97">
        <v>10</v>
      </c>
      <c r="B21" s="139" t="s">
        <v>45</v>
      </c>
      <c r="C21" s="140">
        <v>65737627.649999991</v>
      </c>
      <c r="D21" s="141"/>
    </row>
    <row r="22" spans="1:4">
      <c r="A22" s="97">
        <v>10.1</v>
      </c>
      <c r="B22" s="145" t="s">
        <v>90</v>
      </c>
      <c r="C22" s="140">
        <v>1281929.9800000004</v>
      </c>
      <c r="D22" s="146" t="s">
        <v>92</v>
      </c>
    </row>
    <row r="23" spans="1:4">
      <c r="A23" s="97">
        <v>11</v>
      </c>
      <c r="B23" s="147" t="s">
        <v>46</v>
      </c>
      <c r="C23" s="148">
        <v>15361563.603199998</v>
      </c>
      <c r="D23" s="149"/>
    </row>
    <row r="24" spans="1:4">
      <c r="A24" s="97">
        <v>12</v>
      </c>
      <c r="B24" s="150" t="s">
        <v>47</v>
      </c>
      <c r="C24" s="151">
        <v>1282522813.9658442</v>
      </c>
      <c r="D24" s="152"/>
    </row>
    <row r="25" spans="1:4">
      <c r="A25" s="97">
        <v>13</v>
      </c>
      <c r="B25" s="139" t="s">
        <v>49</v>
      </c>
      <c r="C25" s="153">
        <v>156746400</v>
      </c>
      <c r="D25" s="154"/>
    </row>
    <row r="26" spans="1:4">
      <c r="A26" s="97">
        <v>14</v>
      </c>
      <c r="B26" s="139" t="s">
        <v>50</v>
      </c>
      <c r="C26" s="140">
        <v>207259324.34999999</v>
      </c>
      <c r="D26" s="141"/>
    </row>
    <row r="27" spans="1:4">
      <c r="A27" s="97">
        <v>15</v>
      </c>
      <c r="B27" s="139" t="s">
        <v>51</v>
      </c>
      <c r="C27" s="140">
        <v>163986821.62310001</v>
      </c>
      <c r="D27" s="141"/>
    </row>
    <row r="28" spans="1:4">
      <c r="A28" s="97">
        <v>16</v>
      </c>
      <c r="B28" s="139" t="s">
        <v>52</v>
      </c>
      <c r="C28" s="140">
        <v>174750905.42000002</v>
      </c>
      <c r="D28" s="141"/>
    </row>
    <row r="29" spans="1:4">
      <c r="A29" s="97">
        <v>17</v>
      </c>
      <c r="B29" s="139" t="s">
        <v>53</v>
      </c>
      <c r="C29" s="140">
        <v>0</v>
      </c>
      <c r="D29" s="141"/>
    </row>
    <row r="30" spans="1:4">
      <c r="A30" s="97">
        <v>18</v>
      </c>
      <c r="B30" s="139" t="s">
        <v>54</v>
      </c>
      <c r="C30" s="140">
        <v>300893175.3021391</v>
      </c>
      <c r="D30" s="141"/>
    </row>
    <row r="31" spans="1:4">
      <c r="A31" s="97">
        <v>19</v>
      </c>
      <c r="B31" s="139" t="s">
        <v>55</v>
      </c>
      <c r="C31" s="140">
        <v>7201195.2400000002</v>
      </c>
      <c r="D31" s="141"/>
    </row>
    <row r="32" spans="1:4">
      <c r="A32" s="97">
        <v>20</v>
      </c>
      <c r="B32" s="139" t="s">
        <v>56</v>
      </c>
      <c r="C32" s="140">
        <v>16461384.260000002</v>
      </c>
      <c r="D32" s="141"/>
    </row>
    <row r="33" spans="1:4" ht="15.75">
      <c r="A33" s="407">
        <v>20.100000000000001</v>
      </c>
      <c r="B33" s="155" t="s">
        <v>435</v>
      </c>
      <c r="C33" s="148">
        <v>752787.7203840001</v>
      </c>
      <c r="D33" s="149"/>
    </row>
    <row r="34" spans="1:4">
      <c r="A34" s="97">
        <v>21</v>
      </c>
      <c r="B34" s="147" t="s">
        <v>57</v>
      </c>
      <c r="C34" s="148">
        <v>61289999.999999985</v>
      </c>
      <c r="D34" s="149"/>
    </row>
    <row r="35" spans="1:4">
      <c r="A35" s="97">
        <v>21.1</v>
      </c>
      <c r="B35" s="155" t="s">
        <v>91</v>
      </c>
      <c r="C35" s="156">
        <v>31870800</v>
      </c>
      <c r="D35" s="146" t="s">
        <v>439</v>
      </c>
    </row>
    <row r="36" spans="1:4">
      <c r="A36" s="97">
        <v>22</v>
      </c>
      <c r="B36" s="150" t="s">
        <v>58</v>
      </c>
      <c r="C36" s="151">
        <v>1088589206.1952391</v>
      </c>
      <c r="D36" s="152"/>
    </row>
    <row r="37" spans="1:4">
      <c r="A37" s="97">
        <v>23</v>
      </c>
      <c r="B37" s="147" t="s">
        <v>60</v>
      </c>
      <c r="C37" s="140">
        <v>88914815</v>
      </c>
      <c r="D37" s="146" t="s">
        <v>440</v>
      </c>
    </row>
    <row r="38" spans="1:4">
      <c r="A38" s="97">
        <v>24</v>
      </c>
      <c r="B38" s="147" t="s">
        <v>61</v>
      </c>
      <c r="C38" s="140">
        <v>0</v>
      </c>
      <c r="D38" s="141"/>
    </row>
    <row r="39" spans="1:4">
      <c r="A39" s="97">
        <v>25</v>
      </c>
      <c r="B39" s="147" t="s">
        <v>62</v>
      </c>
      <c r="C39" s="140">
        <v>0</v>
      </c>
      <c r="D39" s="141"/>
    </row>
    <row r="40" spans="1:4">
      <c r="A40" s="97">
        <v>26</v>
      </c>
      <c r="B40" s="147" t="s">
        <v>63</v>
      </c>
      <c r="C40" s="140">
        <v>36388151.469999999</v>
      </c>
      <c r="D40" s="146" t="s">
        <v>441</v>
      </c>
    </row>
    <row r="41" spans="1:4">
      <c r="A41" s="97">
        <v>27</v>
      </c>
      <c r="B41" s="147" t="s">
        <v>64</v>
      </c>
      <c r="C41" s="140">
        <v>0</v>
      </c>
      <c r="D41" s="141"/>
    </row>
    <row r="42" spans="1:4">
      <c r="A42" s="97">
        <v>28</v>
      </c>
      <c r="B42" s="147" t="s">
        <v>65</v>
      </c>
      <c r="C42" s="140">
        <v>68630641.238200009</v>
      </c>
      <c r="D42" s="146" t="s">
        <v>442</v>
      </c>
    </row>
    <row r="43" spans="1:4">
      <c r="A43" s="97">
        <v>29</v>
      </c>
      <c r="B43" s="147" t="s">
        <v>66</v>
      </c>
      <c r="C43" s="140">
        <v>0</v>
      </c>
      <c r="D43" s="141"/>
    </row>
    <row r="44" spans="1:4" ht="15" thickBot="1">
      <c r="A44" s="157">
        <v>30</v>
      </c>
      <c r="B44" s="158" t="s">
        <v>272</v>
      </c>
      <c r="C44" s="159">
        <v>193933607.70820001</v>
      </c>
      <c r="D44" s="160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Normal="100" workbookViewId="0">
      <pane xSplit="1" ySplit="4" topLeftCell="B5" activePane="bottomRight" state="frozen"/>
      <selection activeCell="G8" sqref="G8"/>
      <selection pane="topRight" activeCell="G8" sqref="G8"/>
      <selection pane="bottomLeft" activeCell="G8" sqref="G8"/>
      <selection pane="bottomRight" activeCell="G8" sqref="G8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46" bestFit="1" customWidth="1"/>
    <col min="17" max="17" width="14.7109375" style="46" customWidth="1"/>
    <col min="18" max="18" width="13" style="46" bestFit="1" customWidth="1"/>
    <col min="19" max="19" width="34.85546875" style="46" customWidth="1"/>
    <col min="20" max="16384" width="9.140625" style="46"/>
  </cols>
  <sheetData>
    <row r="1" spans="1:20">
      <c r="A1" s="2" t="s">
        <v>30</v>
      </c>
      <c r="B1" s="4" t="str">
        <f>'Info '!C2</f>
        <v>JSC ProCredit Bank</v>
      </c>
    </row>
    <row r="2" spans="1:20">
      <c r="A2" s="2" t="s">
        <v>31</v>
      </c>
      <c r="B2" s="377">
        <f>'1. key ratios '!B2</f>
        <v>43281</v>
      </c>
    </row>
    <row r="4" spans="1:20" ht="26.25" thickBot="1">
      <c r="A4" s="4" t="s">
        <v>254</v>
      </c>
      <c r="B4" s="303" t="s">
        <v>380</v>
      </c>
    </row>
    <row r="5" spans="1:20" s="289" customFormat="1">
      <c r="A5" s="284"/>
      <c r="B5" s="285"/>
      <c r="C5" s="286" t="s">
        <v>0</v>
      </c>
      <c r="D5" s="286" t="s">
        <v>1</v>
      </c>
      <c r="E5" s="286" t="s">
        <v>2</v>
      </c>
      <c r="F5" s="286" t="s">
        <v>3</v>
      </c>
      <c r="G5" s="286" t="s">
        <v>4</v>
      </c>
      <c r="H5" s="286" t="s">
        <v>5</v>
      </c>
      <c r="I5" s="286" t="s">
        <v>8</v>
      </c>
      <c r="J5" s="286" t="s">
        <v>9</v>
      </c>
      <c r="K5" s="286" t="s">
        <v>10</v>
      </c>
      <c r="L5" s="286" t="s">
        <v>11</v>
      </c>
      <c r="M5" s="286" t="s">
        <v>12</v>
      </c>
      <c r="N5" s="286" t="s">
        <v>13</v>
      </c>
      <c r="O5" s="286" t="s">
        <v>363</v>
      </c>
      <c r="P5" s="286" t="s">
        <v>364</v>
      </c>
      <c r="Q5" s="286" t="s">
        <v>365</v>
      </c>
      <c r="R5" s="287" t="s">
        <v>366</v>
      </c>
      <c r="S5" s="288" t="s">
        <v>367</v>
      </c>
    </row>
    <row r="6" spans="1:20" s="289" customFormat="1" ht="99" customHeight="1">
      <c r="A6" s="290"/>
      <c r="B6" s="488" t="s">
        <v>368</v>
      </c>
      <c r="C6" s="484">
        <v>0</v>
      </c>
      <c r="D6" s="485"/>
      <c r="E6" s="484">
        <v>0.2</v>
      </c>
      <c r="F6" s="485"/>
      <c r="G6" s="484">
        <v>0.35</v>
      </c>
      <c r="H6" s="485"/>
      <c r="I6" s="484">
        <v>0.5</v>
      </c>
      <c r="J6" s="485"/>
      <c r="K6" s="484">
        <v>0.75</v>
      </c>
      <c r="L6" s="485"/>
      <c r="M6" s="484">
        <v>1</v>
      </c>
      <c r="N6" s="485"/>
      <c r="O6" s="484">
        <v>1.5</v>
      </c>
      <c r="P6" s="485"/>
      <c r="Q6" s="484">
        <v>2.5</v>
      </c>
      <c r="R6" s="485"/>
      <c r="S6" s="486" t="s">
        <v>253</v>
      </c>
    </row>
    <row r="7" spans="1:20" s="289" customFormat="1" ht="30.75" customHeight="1">
      <c r="A7" s="290"/>
      <c r="B7" s="489"/>
      <c r="C7" s="280" t="s">
        <v>256</v>
      </c>
      <c r="D7" s="280" t="s">
        <v>255</v>
      </c>
      <c r="E7" s="280" t="s">
        <v>256</v>
      </c>
      <c r="F7" s="280" t="s">
        <v>255</v>
      </c>
      <c r="G7" s="280" t="s">
        <v>256</v>
      </c>
      <c r="H7" s="280" t="s">
        <v>255</v>
      </c>
      <c r="I7" s="280" t="s">
        <v>256</v>
      </c>
      <c r="J7" s="280" t="s">
        <v>255</v>
      </c>
      <c r="K7" s="280" t="s">
        <v>256</v>
      </c>
      <c r="L7" s="280" t="s">
        <v>255</v>
      </c>
      <c r="M7" s="280" t="s">
        <v>256</v>
      </c>
      <c r="N7" s="280" t="s">
        <v>255</v>
      </c>
      <c r="O7" s="280" t="s">
        <v>256</v>
      </c>
      <c r="P7" s="280" t="s">
        <v>255</v>
      </c>
      <c r="Q7" s="280" t="s">
        <v>256</v>
      </c>
      <c r="R7" s="280" t="s">
        <v>255</v>
      </c>
      <c r="S7" s="487"/>
    </row>
    <row r="8" spans="1:20" s="163" customFormat="1">
      <c r="A8" s="161">
        <v>1</v>
      </c>
      <c r="B8" s="1" t="s">
        <v>96</v>
      </c>
      <c r="C8" s="454">
        <v>28733132.889999997</v>
      </c>
      <c r="D8" s="454"/>
      <c r="E8" s="454">
        <v>0</v>
      </c>
      <c r="F8" s="454"/>
      <c r="G8" s="454">
        <v>0</v>
      </c>
      <c r="H8" s="454"/>
      <c r="I8" s="454">
        <v>0</v>
      </c>
      <c r="J8" s="454"/>
      <c r="K8" s="454">
        <v>0</v>
      </c>
      <c r="L8" s="454"/>
      <c r="M8" s="454">
        <v>120291327.12710001</v>
      </c>
      <c r="N8" s="454"/>
      <c r="O8" s="454">
        <v>0</v>
      </c>
      <c r="P8" s="454"/>
      <c r="Q8" s="454">
        <v>0</v>
      </c>
      <c r="R8" s="454"/>
      <c r="S8" s="304">
        <f>$C$6*SUM(C8:D8)+$E$6*SUM(E8:F8)+$G$6*SUM(G8:H8)+$I$6*SUM(I8:J8)+$K$6*SUM(K8:L8)+$M$6*SUM(M8:N8)+$O$6*SUM(O8:P8)+$Q$6*SUM(Q8:R8)</f>
        <v>120291327.12710001</v>
      </c>
      <c r="T8" s="453"/>
    </row>
    <row r="9" spans="1:20" s="163" customFormat="1">
      <c r="A9" s="161">
        <v>2</v>
      </c>
      <c r="B9" s="1" t="s">
        <v>97</v>
      </c>
      <c r="C9" s="454">
        <v>0</v>
      </c>
      <c r="D9" s="454"/>
      <c r="E9" s="454">
        <v>0</v>
      </c>
      <c r="F9" s="454"/>
      <c r="G9" s="454">
        <v>0</v>
      </c>
      <c r="H9" s="454"/>
      <c r="I9" s="454">
        <v>0</v>
      </c>
      <c r="J9" s="454"/>
      <c r="K9" s="454">
        <v>0</v>
      </c>
      <c r="L9" s="454"/>
      <c r="M9" s="454">
        <v>0</v>
      </c>
      <c r="N9" s="454"/>
      <c r="O9" s="454">
        <v>0</v>
      </c>
      <c r="P9" s="454"/>
      <c r="Q9" s="454">
        <v>0</v>
      </c>
      <c r="R9" s="454"/>
      <c r="S9" s="304">
        <f t="shared" ref="S9:S21" si="0">$C$6*SUM(C9:D9)+$E$6*SUM(E9:F9)+$G$6*SUM(G9:H9)+$I$6*SUM(I9:J9)+$K$6*SUM(K9:L9)+$M$6*SUM(M9:N9)+$O$6*SUM(O9:P9)+$Q$6*SUM(Q9:R9)</f>
        <v>0</v>
      </c>
      <c r="T9" s="453"/>
    </row>
    <row r="10" spans="1:20" s="163" customFormat="1">
      <c r="A10" s="161">
        <v>3</v>
      </c>
      <c r="B10" s="1" t="s">
        <v>275</v>
      </c>
      <c r="C10" s="454">
        <v>0</v>
      </c>
      <c r="D10" s="454"/>
      <c r="E10" s="454">
        <v>0</v>
      </c>
      <c r="F10" s="454"/>
      <c r="G10" s="454">
        <v>0</v>
      </c>
      <c r="H10" s="454"/>
      <c r="I10" s="454">
        <v>0</v>
      </c>
      <c r="J10" s="454"/>
      <c r="K10" s="454">
        <v>0</v>
      </c>
      <c r="L10" s="454"/>
      <c r="M10" s="454">
        <v>0</v>
      </c>
      <c r="N10" s="454"/>
      <c r="O10" s="454">
        <v>0</v>
      </c>
      <c r="P10" s="454"/>
      <c r="Q10" s="454">
        <v>0</v>
      </c>
      <c r="R10" s="454"/>
      <c r="S10" s="304">
        <f t="shared" si="0"/>
        <v>0</v>
      </c>
      <c r="T10" s="453"/>
    </row>
    <row r="11" spans="1:20" s="163" customFormat="1">
      <c r="A11" s="161">
        <v>4</v>
      </c>
      <c r="B11" s="1" t="s">
        <v>98</v>
      </c>
      <c r="C11" s="454">
        <v>0</v>
      </c>
      <c r="D11" s="454"/>
      <c r="E11" s="454">
        <v>0</v>
      </c>
      <c r="F11" s="454"/>
      <c r="G11" s="454">
        <v>0</v>
      </c>
      <c r="H11" s="454"/>
      <c r="I11" s="454">
        <v>0</v>
      </c>
      <c r="J11" s="454"/>
      <c r="K11" s="454">
        <v>0</v>
      </c>
      <c r="L11" s="454"/>
      <c r="M11" s="454">
        <v>0</v>
      </c>
      <c r="N11" s="454"/>
      <c r="O11" s="454">
        <v>0</v>
      </c>
      <c r="P11" s="454"/>
      <c r="Q11" s="454">
        <v>0</v>
      </c>
      <c r="R11" s="454"/>
      <c r="S11" s="304">
        <f t="shared" si="0"/>
        <v>0</v>
      </c>
      <c r="T11" s="453"/>
    </row>
    <row r="12" spans="1:20" s="163" customFormat="1">
      <c r="A12" s="161">
        <v>5</v>
      </c>
      <c r="B12" s="1" t="s">
        <v>99</v>
      </c>
      <c r="C12" s="454">
        <v>0</v>
      </c>
      <c r="D12" s="454"/>
      <c r="E12" s="454">
        <v>0</v>
      </c>
      <c r="F12" s="454"/>
      <c r="G12" s="454">
        <v>0</v>
      </c>
      <c r="H12" s="454"/>
      <c r="I12" s="454">
        <v>0</v>
      </c>
      <c r="J12" s="454"/>
      <c r="K12" s="454">
        <v>0</v>
      </c>
      <c r="L12" s="454"/>
      <c r="M12" s="454">
        <v>0</v>
      </c>
      <c r="N12" s="454"/>
      <c r="O12" s="454">
        <v>0</v>
      </c>
      <c r="P12" s="454"/>
      <c r="Q12" s="454">
        <v>0</v>
      </c>
      <c r="R12" s="454"/>
      <c r="S12" s="304">
        <f t="shared" si="0"/>
        <v>0</v>
      </c>
      <c r="T12" s="453"/>
    </row>
    <row r="13" spans="1:20" s="163" customFormat="1">
      <c r="A13" s="161">
        <v>6</v>
      </c>
      <c r="B13" s="1" t="s">
        <v>100</v>
      </c>
      <c r="C13" s="454">
        <v>0</v>
      </c>
      <c r="D13" s="454"/>
      <c r="E13" s="454">
        <v>68613024.125499994</v>
      </c>
      <c r="F13" s="454"/>
      <c r="G13" s="454">
        <v>0</v>
      </c>
      <c r="H13" s="454"/>
      <c r="I13" s="454">
        <v>2375985.6491</v>
      </c>
      <c r="J13" s="454"/>
      <c r="K13" s="454">
        <v>0</v>
      </c>
      <c r="L13" s="454"/>
      <c r="M13" s="454">
        <v>0</v>
      </c>
      <c r="N13" s="454"/>
      <c r="O13" s="454">
        <v>0</v>
      </c>
      <c r="P13" s="454"/>
      <c r="Q13" s="454">
        <v>0</v>
      </c>
      <c r="R13" s="454"/>
      <c r="S13" s="304">
        <f t="shared" si="0"/>
        <v>14910597.64965</v>
      </c>
      <c r="T13" s="453"/>
    </row>
    <row r="14" spans="1:20" s="163" customFormat="1">
      <c r="A14" s="161">
        <v>7</v>
      </c>
      <c r="B14" s="1" t="s">
        <v>101</v>
      </c>
      <c r="C14" s="454">
        <v>0</v>
      </c>
      <c r="D14" s="454"/>
      <c r="E14" s="454">
        <v>0</v>
      </c>
      <c r="F14" s="454"/>
      <c r="G14" s="454">
        <v>0</v>
      </c>
      <c r="H14" s="454"/>
      <c r="I14" s="454">
        <v>0</v>
      </c>
      <c r="J14" s="454"/>
      <c r="K14" s="454">
        <v>0</v>
      </c>
      <c r="L14" s="454"/>
      <c r="M14" s="454">
        <v>441508857.12558013</v>
      </c>
      <c r="N14" s="454">
        <v>45835738.420172408</v>
      </c>
      <c r="O14" s="454">
        <v>0</v>
      </c>
      <c r="P14" s="454"/>
      <c r="Q14" s="454">
        <v>0</v>
      </c>
      <c r="R14" s="454"/>
      <c r="S14" s="304">
        <f t="shared" si="0"/>
        <v>487344595.54575253</v>
      </c>
      <c r="T14" s="453"/>
    </row>
    <row r="15" spans="1:20" s="163" customFormat="1">
      <c r="A15" s="161">
        <v>8</v>
      </c>
      <c r="B15" s="1" t="s">
        <v>102</v>
      </c>
      <c r="C15" s="454">
        <v>0</v>
      </c>
      <c r="D15" s="454"/>
      <c r="E15" s="454">
        <v>0</v>
      </c>
      <c r="F15" s="454"/>
      <c r="G15" s="454">
        <v>0</v>
      </c>
      <c r="H15" s="454"/>
      <c r="I15" s="454">
        <v>0</v>
      </c>
      <c r="J15" s="454"/>
      <c r="K15" s="454">
        <v>500974480.67499995</v>
      </c>
      <c r="L15" s="454"/>
      <c r="M15" s="454">
        <v>0</v>
      </c>
      <c r="N15" s="454"/>
      <c r="O15" s="454">
        <v>0</v>
      </c>
      <c r="P15" s="454"/>
      <c r="Q15" s="454">
        <v>0</v>
      </c>
      <c r="R15" s="454"/>
      <c r="S15" s="304">
        <f t="shared" si="0"/>
        <v>375730860.50624996</v>
      </c>
      <c r="T15" s="453"/>
    </row>
    <row r="16" spans="1:20" s="163" customFormat="1">
      <c r="A16" s="161">
        <v>9</v>
      </c>
      <c r="B16" s="1" t="s">
        <v>103</v>
      </c>
      <c r="C16" s="454">
        <v>0</v>
      </c>
      <c r="D16" s="454"/>
      <c r="E16" s="454">
        <v>0</v>
      </c>
      <c r="F16" s="454"/>
      <c r="G16" s="454">
        <v>0</v>
      </c>
      <c r="H16" s="454"/>
      <c r="I16" s="454">
        <v>0</v>
      </c>
      <c r="J16" s="454"/>
      <c r="K16" s="454">
        <v>0</v>
      </c>
      <c r="L16" s="454"/>
      <c r="M16" s="454">
        <v>0</v>
      </c>
      <c r="N16" s="454"/>
      <c r="O16" s="454">
        <v>0</v>
      </c>
      <c r="P16" s="454"/>
      <c r="Q16" s="454">
        <v>0</v>
      </c>
      <c r="R16" s="454"/>
      <c r="S16" s="304">
        <f t="shared" si="0"/>
        <v>0</v>
      </c>
      <c r="T16" s="453"/>
    </row>
    <row r="17" spans="1:20" s="163" customFormat="1">
      <c r="A17" s="161">
        <v>10</v>
      </c>
      <c r="B17" s="1" t="s">
        <v>104</v>
      </c>
      <c r="C17" s="454">
        <v>0</v>
      </c>
      <c r="D17" s="454"/>
      <c r="E17" s="454">
        <v>0</v>
      </c>
      <c r="F17" s="454"/>
      <c r="G17" s="454">
        <v>0</v>
      </c>
      <c r="H17" s="454"/>
      <c r="I17" s="454">
        <v>0</v>
      </c>
      <c r="J17" s="454"/>
      <c r="K17" s="454">
        <v>0</v>
      </c>
      <c r="L17" s="454"/>
      <c r="M17" s="454">
        <v>3622915.7281999998</v>
      </c>
      <c r="N17" s="454"/>
      <c r="O17" s="454">
        <v>0</v>
      </c>
      <c r="P17" s="454"/>
      <c r="Q17" s="454">
        <v>0</v>
      </c>
      <c r="R17" s="454"/>
      <c r="S17" s="304">
        <f t="shared" si="0"/>
        <v>3622915.7281999998</v>
      </c>
      <c r="T17" s="453"/>
    </row>
    <row r="18" spans="1:20" s="163" customFormat="1">
      <c r="A18" s="161">
        <v>11</v>
      </c>
      <c r="B18" s="1" t="s">
        <v>105</v>
      </c>
      <c r="C18" s="454">
        <v>0</v>
      </c>
      <c r="D18" s="454"/>
      <c r="E18" s="454">
        <v>0</v>
      </c>
      <c r="F18" s="454"/>
      <c r="G18" s="454">
        <v>0</v>
      </c>
      <c r="H18" s="454"/>
      <c r="I18" s="454">
        <v>0</v>
      </c>
      <c r="J18" s="454"/>
      <c r="K18" s="454">
        <v>0</v>
      </c>
      <c r="L18" s="454"/>
      <c r="M18" s="454">
        <v>0</v>
      </c>
      <c r="N18" s="454"/>
      <c r="O18" s="454">
        <v>4608418.8827999998</v>
      </c>
      <c r="P18" s="454"/>
      <c r="Q18" s="454">
        <v>4885642.13</v>
      </c>
      <c r="R18" s="454"/>
      <c r="S18" s="304">
        <f t="shared" si="0"/>
        <v>19126733.6492</v>
      </c>
      <c r="T18" s="453"/>
    </row>
    <row r="19" spans="1:20" s="163" customFormat="1">
      <c r="A19" s="161">
        <v>12</v>
      </c>
      <c r="B19" s="1" t="s">
        <v>106</v>
      </c>
      <c r="C19" s="454">
        <v>0</v>
      </c>
      <c r="D19" s="454"/>
      <c r="E19" s="454">
        <v>0</v>
      </c>
      <c r="F19" s="454"/>
      <c r="G19" s="454">
        <v>0</v>
      </c>
      <c r="H19" s="454"/>
      <c r="I19" s="454">
        <v>0</v>
      </c>
      <c r="J19" s="454"/>
      <c r="K19" s="454">
        <v>0</v>
      </c>
      <c r="L19" s="454"/>
      <c r="M19" s="454">
        <v>0</v>
      </c>
      <c r="N19" s="454"/>
      <c r="O19" s="454">
        <v>0</v>
      </c>
      <c r="P19" s="454"/>
      <c r="Q19" s="454">
        <v>0</v>
      </c>
      <c r="R19" s="454"/>
      <c r="S19" s="304">
        <f t="shared" si="0"/>
        <v>0</v>
      </c>
      <c r="T19" s="453"/>
    </row>
    <row r="20" spans="1:20" s="163" customFormat="1">
      <c r="A20" s="161">
        <v>13</v>
      </c>
      <c r="B20" s="1" t="s">
        <v>252</v>
      </c>
      <c r="C20" s="454">
        <v>0</v>
      </c>
      <c r="D20" s="454"/>
      <c r="E20" s="454">
        <v>0</v>
      </c>
      <c r="F20" s="454"/>
      <c r="G20" s="454">
        <v>0</v>
      </c>
      <c r="H20" s="454"/>
      <c r="I20" s="454">
        <v>0</v>
      </c>
      <c r="J20" s="454"/>
      <c r="K20" s="454">
        <v>0</v>
      </c>
      <c r="L20" s="454"/>
      <c r="M20" s="454">
        <v>0</v>
      </c>
      <c r="N20" s="454"/>
      <c r="O20" s="454">
        <v>0</v>
      </c>
      <c r="P20" s="454"/>
      <c r="Q20" s="454">
        <v>0</v>
      </c>
      <c r="R20" s="454"/>
      <c r="S20" s="304">
        <f t="shared" si="0"/>
        <v>0</v>
      </c>
      <c r="T20" s="453"/>
    </row>
    <row r="21" spans="1:20" s="163" customFormat="1">
      <c r="A21" s="161">
        <v>14</v>
      </c>
      <c r="B21" s="1" t="s">
        <v>108</v>
      </c>
      <c r="C21" s="454">
        <v>43814846.18</v>
      </c>
      <c r="D21" s="454"/>
      <c r="E21" s="454">
        <v>0</v>
      </c>
      <c r="F21" s="454"/>
      <c r="G21" s="454">
        <v>0</v>
      </c>
      <c r="H21" s="454"/>
      <c r="I21" s="454">
        <v>0</v>
      </c>
      <c r="J21" s="454"/>
      <c r="K21" s="454">
        <v>0</v>
      </c>
      <c r="L21" s="454"/>
      <c r="M21" s="454">
        <v>73860151.004799992</v>
      </c>
      <c r="N21" s="454"/>
      <c r="O21" s="454">
        <v>0</v>
      </c>
      <c r="P21" s="454"/>
      <c r="Q21" s="454">
        <v>0</v>
      </c>
      <c r="R21" s="454"/>
      <c r="S21" s="304">
        <f t="shared" si="0"/>
        <v>73860151.004799992</v>
      </c>
      <c r="T21" s="453"/>
    </row>
    <row r="22" spans="1:20" ht="13.5" thickBot="1">
      <c r="A22" s="164"/>
      <c r="B22" s="165" t="s">
        <v>109</v>
      </c>
      <c r="C22" s="166">
        <f>SUM(C8:C21)</f>
        <v>72547979.069999993</v>
      </c>
      <c r="D22" s="166">
        <f t="shared" ref="D22:J22" si="1">SUM(D8:D21)</f>
        <v>0</v>
      </c>
      <c r="E22" s="166">
        <f t="shared" si="1"/>
        <v>68613024.125499994</v>
      </c>
      <c r="F22" s="166">
        <f t="shared" si="1"/>
        <v>0</v>
      </c>
      <c r="G22" s="166">
        <f t="shared" si="1"/>
        <v>0</v>
      </c>
      <c r="H22" s="166">
        <f t="shared" si="1"/>
        <v>0</v>
      </c>
      <c r="I22" s="166">
        <f t="shared" si="1"/>
        <v>2375985.6491</v>
      </c>
      <c r="J22" s="166">
        <f t="shared" si="1"/>
        <v>0</v>
      </c>
      <c r="K22" s="166">
        <f t="shared" ref="K22:S22" si="2">SUM(K8:K21)</f>
        <v>500974480.67499995</v>
      </c>
      <c r="L22" s="166">
        <f t="shared" si="2"/>
        <v>0</v>
      </c>
      <c r="M22" s="166">
        <f t="shared" si="2"/>
        <v>639283250.9856801</v>
      </c>
      <c r="N22" s="166">
        <f t="shared" si="2"/>
        <v>45835738.420172408</v>
      </c>
      <c r="O22" s="166">
        <f t="shared" si="2"/>
        <v>4608418.8827999998</v>
      </c>
      <c r="P22" s="166">
        <f t="shared" si="2"/>
        <v>0</v>
      </c>
      <c r="Q22" s="166">
        <f t="shared" si="2"/>
        <v>4885642.13</v>
      </c>
      <c r="R22" s="166">
        <f t="shared" si="2"/>
        <v>0</v>
      </c>
      <c r="S22" s="305">
        <f t="shared" si="2"/>
        <v>1094887181.2109525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Normal="100" workbookViewId="0">
      <pane xSplit="2" ySplit="6" topLeftCell="C7" activePane="bottomRight" state="frozen"/>
      <selection activeCell="G8" sqref="G8"/>
      <selection pane="topRight" activeCell="G8" sqref="G8"/>
      <selection pane="bottomLeft" activeCell="G8" sqref="G8"/>
      <selection pane="bottomRight" activeCell="G8" sqref="G8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46"/>
  </cols>
  <sheetData>
    <row r="1" spans="1:22">
      <c r="A1" s="2" t="s">
        <v>30</v>
      </c>
      <c r="B1" s="4" t="str">
        <f>'Info '!C2</f>
        <v>JSC ProCredit Bank</v>
      </c>
    </row>
    <row r="2" spans="1:22">
      <c r="A2" s="2" t="s">
        <v>31</v>
      </c>
      <c r="B2" s="377">
        <f>'1. key ratios '!B2</f>
        <v>43281</v>
      </c>
    </row>
    <row r="4" spans="1:22" ht="13.5" thickBot="1">
      <c r="A4" s="4" t="s">
        <v>371</v>
      </c>
      <c r="B4" s="167" t="s">
        <v>95</v>
      </c>
      <c r="V4" s="48" t="s">
        <v>73</v>
      </c>
    </row>
    <row r="5" spans="1:22" ht="12.75" customHeight="1">
      <c r="A5" s="168"/>
      <c r="B5" s="169"/>
      <c r="C5" s="490" t="s">
        <v>283</v>
      </c>
      <c r="D5" s="491"/>
      <c r="E5" s="491"/>
      <c r="F5" s="491"/>
      <c r="G5" s="491"/>
      <c r="H5" s="491"/>
      <c r="I5" s="491"/>
      <c r="J5" s="491"/>
      <c r="K5" s="491"/>
      <c r="L5" s="492"/>
      <c r="M5" s="493" t="s">
        <v>284</v>
      </c>
      <c r="N5" s="494"/>
      <c r="O5" s="494"/>
      <c r="P5" s="494"/>
      <c r="Q5" s="494"/>
      <c r="R5" s="494"/>
      <c r="S5" s="495"/>
      <c r="T5" s="498" t="s">
        <v>369</v>
      </c>
      <c r="U5" s="498" t="s">
        <v>370</v>
      </c>
      <c r="V5" s="496" t="s">
        <v>121</v>
      </c>
    </row>
    <row r="6" spans="1:22" s="103" customFormat="1" ht="102">
      <c r="A6" s="100"/>
      <c r="B6" s="170"/>
      <c r="C6" s="171" t="s">
        <v>110</v>
      </c>
      <c r="D6" s="259" t="s">
        <v>111</v>
      </c>
      <c r="E6" s="198" t="s">
        <v>286</v>
      </c>
      <c r="F6" s="198" t="s">
        <v>287</v>
      </c>
      <c r="G6" s="259" t="s">
        <v>290</v>
      </c>
      <c r="H6" s="259" t="s">
        <v>285</v>
      </c>
      <c r="I6" s="259" t="s">
        <v>112</v>
      </c>
      <c r="J6" s="259" t="s">
        <v>113</v>
      </c>
      <c r="K6" s="172" t="s">
        <v>114</v>
      </c>
      <c r="L6" s="173" t="s">
        <v>115</v>
      </c>
      <c r="M6" s="171" t="s">
        <v>288</v>
      </c>
      <c r="N6" s="172" t="s">
        <v>116</v>
      </c>
      <c r="O6" s="172" t="s">
        <v>117</v>
      </c>
      <c r="P6" s="172" t="s">
        <v>118</v>
      </c>
      <c r="Q6" s="172" t="s">
        <v>119</v>
      </c>
      <c r="R6" s="172" t="s">
        <v>120</v>
      </c>
      <c r="S6" s="282" t="s">
        <v>289</v>
      </c>
      <c r="T6" s="499"/>
      <c r="U6" s="499"/>
      <c r="V6" s="497"/>
    </row>
    <row r="7" spans="1:22" s="163" customFormat="1">
      <c r="A7" s="174">
        <v>1</v>
      </c>
      <c r="B7" s="1" t="s">
        <v>96</v>
      </c>
      <c r="C7" s="175">
        <v>0</v>
      </c>
      <c r="D7" s="162">
        <v>0</v>
      </c>
      <c r="E7" s="162"/>
      <c r="F7" s="162"/>
      <c r="G7" s="162"/>
      <c r="H7" s="162"/>
      <c r="I7" s="162"/>
      <c r="J7" s="162"/>
      <c r="K7" s="162"/>
      <c r="L7" s="176"/>
      <c r="M7" s="175">
        <v>0</v>
      </c>
      <c r="N7" s="162">
        <v>0</v>
      </c>
      <c r="O7" s="162">
        <v>106713827.05500001</v>
      </c>
      <c r="P7" s="162">
        <v>0</v>
      </c>
      <c r="Q7" s="162">
        <v>0</v>
      </c>
      <c r="R7" s="162">
        <v>0</v>
      </c>
      <c r="S7" s="176">
        <v>0</v>
      </c>
      <c r="T7" s="291">
        <v>106713827.05500001</v>
      </c>
      <c r="U7" s="291"/>
      <c r="V7" s="177">
        <f>SUM(C7:S7)</f>
        <v>106713827.05500001</v>
      </c>
    </row>
    <row r="8" spans="1:22" s="163" customFormat="1">
      <c r="A8" s="174">
        <v>2</v>
      </c>
      <c r="B8" s="1" t="s">
        <v>97</v>
      </c>
      <c r="C8" s="175">
        <v>0</v>
      </c>
      <c r="D8" s="162">
        <v>0</v>
      </c>
      <c r="E8" s="162"/>
      <c r="F8" s="162"/>
      <c r="G8" s="162"/>
      <c r="H8" s="162"/>
      <c r="I8" s="162"/>
      <c r="J8" s="162"/>
      <c r="K8" s="162"/>
      <c r="L8" s="176"/>
      <c r="M8" s="175">
        <v>0</v>
      </c>
      <c r="N8" s="162">
        <v>0</v>
      </c>
      <c r="O8" s="162">
        <v>0</v>
      </c>
      <c r="P8" s="162">
        <v>0</v>
      </c>
      <c r="Q8" s="162">
        <v>0</v>
      </c>
      <c r="R8" s="162">
        <v>0</v>
      </c>
      <c r="S8" s="176">
        <v>0</v>
      </c>
      <c r="T8" s="291">
        <v>0</v>
      </c>
      <c r="U8" s="291"/>
      <c r="V8" s="177">
        <f t="shared" ref="V8:V20" si="0">SUM(C8:S8)</f>
        <v>0</v>
      </c>
    </row>
    <row r="9" spans="1:22" s="163" customFormat="1">
      <c r="A9" s="174">
        <v>3</v>
      </c>
      <c r="B9" s="1" t="s">
        <v>276</v>
      </c>
      <c r="C9" s="175">
        <v>0</v>
      </c>
      <c r="D9" s="162">
        <v>0</v>
      </c>
      <c r="E9" s="162"/>
      <c r="F9" s="162"/>
      <c r="G9" s="162"/>
      <c r="H9" s="162"/>
      <c r="I9" s="162"/>
      <c r="J9" s="162"/>
      <c r="K9" s="162"/>
      <c r="L9" s="176"/>
      <c r="M9" s="175">
        <v>0</v>
      </c>
      <c r="N9" s="162">
        <v>0</v>
      </c>
      <c r="O9" s="162">
        <v>0</v>
      </c>
      <c r="P9" s="162">
        <v>0</v>
      </c>
      <c r="Q9" s="162">
        <v>0</v>
      </c>
      <c r="R9" s="162">
        <v>0</v>
      </c>
      <c r="S9" s="176">
        <v>0</v>
      </c>
      <c r="T9" s="291">
        <v>0</v>
      </c>
      <c r="U9" s="291"/>
      <c r="V9" s="177">
        <f t="shared" si="0"/>
        <v>0</v>
      </c>
    </row>
    <row r="10" spans="1:22" s="163" customFormat="1">
      <c r="A10" s="174">
        <v>4</v>
      </c>
      <c r="B10" s="1" t="s">
        <v>98</v>
      </c>
      <c r="C10" s="175">
        <v>0</v>
      </c>
      <c r="D10" s="162">
        <v>0</v>
      </c>
      <c r="E10" s="162"/>
      <c r="F10" s="162"/>
      <c r="G10" s="162"/>
      <c r="H10" s="162"/>
      <c r="I10" s="162"/>
      <c r="J10" s="162"/>
      <c r="K10" s="162"/>
      <c r="L10" s="176"/>
      <c r="M10" s="175">
        <v>0</v>
      </c>
      <c r="N10" s="162">
        <v>0</v>
      </c>
      <c r="O10" s="162">
        <v>0</v>
      </c>
      <c r="P10" s="162">
        <v>0</v>
      </c>
      <c r="Q10" s="162">
        <v>0</v>
      </c>
      <c r="R10" s="162">
        <v>0</v>
      </c>
      <c r="S10" s="176">
        <v>0</v>
      </c>
      <c r="T10" s="291">
        <v>0</v>
      </c>
      <c r="U10" s="291"/>
      <c r="V10" s="177">
        <f t="shared" si="0"/>
        <v>0</v>
      </c>
    </row>
    <row r="11" spans="1:22" s="163" customFormat="1">
      <c r="A11" s="174">
        <v>5</v>
      </c>
      <c r="B11" s="1" t="s">
        <v>99</v>
      </c>
      <c r="C11" s="175">
        <v>0</v>
      </c>
      <c r="D11" s="162">
        <v>0</v>
      </c>
      <c r="E11" s="162"/>
      <c r="F11" s="162"/>
      <c r="G11" s="162"/>
      <c r="H11" s="162"/>
      <c r="I11" s="162"/>
      <c r="J11" s="162"/>
      <c r="K11" s="162"/>
      <c r="L11" s="176"/>
      <c r="M11" s="175">
        <v>0</v>
      </c>
      <c r="N11" s="162">
        <v>0</v>
      </c>
      <c r="O11" s="162">
        <v>0</v>
      </c>
      <c r="P11" s="162">
        <v>0</v>
      </c>
      <c r="Q11" s="162">
        <v>0</v>
      </c>
      <c r="R11" s="162">
        <v>0</v>
      </c>
      <c r="S11" s="176">
        <v>0</v>
      </c>
      <c r="T11" s="291">
        <v>0</v>
      </c>
      <c r="U11" s="291"/>
      <c r="V11" s="177">
        <f t="shared" si="0"/>
        <v>0</v>
      </c>
    </row>
    <row r="12" spans="1:22" s="163" customFormat="1">
      <c r="A12" s="174">
        <v>6</v>
      </c>
      <c r="B12" s="1" t="s">
        <v>100</v>
      </c>
      <c r="C12" s="175">
        <v>0</v>
      </c>
      <c r="D12" s="162">
        <v>0</v>
      </c>
      <c r="E12" s="162"/>
      <c r="F12" s="162"/>
      <c r="G12" s="162"/>
      <c r="H12" s="162"/>
      <c r="I12" s="162"/>
      <c r="J12" s="162"/>
      <c r="K12" s="162"/>
      <c r="L12" s="176"/>
      <c r="M12" s="175">
        <v>0</v>
      </c>
      <c r="N12" s="162">
        <v>0</v>
      </c>
      <c r="O12" s="162">
        <v>0</v>
      </c>
      <c r="P12" s="162">
        <v>0</v>
      </c>
      <c r="Q12" s="162">
        <v>0</v>
      </c>
      <c r="R12" s="162">
        <v>0</v>
      </c>
      <c r="S12" s="176">
        <v>0</v>
      </c>
      <c r="T12" s="291">
        <v>0</v>
      </c>
      <c r="U12" s="291"/>
      <c r="V12" s="177">
        <f t="shared" si="0"/>
        <v>0</v>
      </c>
    </row>
    <row r="13" spans="1:22" s="163" customFormat="1">
      <c r="A13" s="174">
        <v>7</v>
      </c>
      <c r="B13" s="1" t="s">
        <v>101</v>
      </c>
      <c r="C13" s="175">
        <v>0</v>
      </c>
      <c r="D13" s="162">
        <v>6300605.32018092</v>
      </c>
      <c r="E13" s="162"/>
      <c r="F13" s="162"/>
      <c r="G13" s="162"/>
      <c r="H13" s="162"/>
      <c r="I13" s="162"/>
      <c r="J13" s="162"/>
      <c r="K13" s="162"/>
      <c r="L13" s="176"/>
      <c r="M13" s="175">
        <v>0</v>
      </c>
      <c r="N13" s="162">
        <v>0</v>
      </c>
      <c r="O13" s="162">
        <v>0</v>
      </c>
      <c r="P13" s="162">
        <v>0</v>
      </c>
      <c r="Q13" s="162">
        <v>0</v>
      </c>
      <c r="R13" s="162">
        <v>0</v>
      </c>
      <c r="S13" s="176">
        <v>0</v>
      </c>
      <c r="T13" s="291">
        <v>1635288.4106999999</v>
      </c>
      <c r="U13" s="291">
        <v>4665316.9094809201</v>
      </c>
      <c r="V13" s="177">
        <f t="shared" si="0"/>
        <v>6300605.32018092</v>
      </c>
    </row>
    <row r="14" spans="1:22" s="163" customFormat="1">
      <c r="A14" s="174">
        <v>8</v>
      </c>
      <c r="B14" s="1" t="s">
        <v>102</v>
      </c>
      <c r="C14" s="175">
        <v>0</v>
      </c>
      <c r="D14" s="162">
        <v>515699.62119999999</v>
      </c>
      <c r="E14" s="162"/>
      <c r="F14" s="162"/>
      <c r="G14" s="162"/>
      <c r="H14" s="162"/>
      <c r="I14" s="162"/>
      <c r="J14" s="162"/>
      <c r="K14" s="162"/>
      <c r="L14" s="176"/>
      <c r="M14" s="175">
        <v>0</v>
      </c>
      <c r="N14" s="162">
        <v>0</v>
      </c>
      <c r="O14" s="162">
        <v>0</v>
      </c>
      <c r="P14" s="162">
        <v>0</v>
      </c>
      <c r="Q14" s="162">
        <v>0</v>
      </c>
      <c r="R14" s="162">
        <v>0</v>
      </c>
      <c r="S14" s="176">
        <v>0</v>
      </c>
      <c r="T14" s="291">
        <v>515699.62119999999</v>
      </c>
      <c r="U14" s="291"/>
      <c r="V14" s="177">
        <f t="shared" si="0"/>
        <v>515699.62119999999</v>
      </c>
    </row>
    <row r="15" spans="1:22" s="163" customFormat="1">
      <c r="A15" s="174">
        <v>9</v>
      </c>
      <c r="B15" s="1" t="s">
        <v>103</v>
      </c>
      <c r="C15" s="175">
        <v>0</v>
      </c>
      <c r="D15" s="162">
        <v>0</v>
      </c>
      <c r="E15" s="162"/>
      <c r="F15" s="162"/>
      <c r="G15" s="162"/>
      <c r="H15" s="162"/>
      <c r="I15" s="162"/>
      <c r="J15" s="162"/>
      <c r="K15" s="162"/>
      <c r="L15" s="176"/>
      <c r="M15" s="175">
        <v>0</v>
      </c>
      <c r="N15" s="162">
        <v>0</v>
      </c>
      <c r="O15" s="162">
        <v>0</v>
      </c>
      <c r="P15" s="162">
        <v>0</v>
      </c>
      <c r="Q15" s="162">
        <v>0</v>
      </c>
      <c r="R15" s="162">
        <v>0</v>
      </c>
      <c r="S15" s="176">
        <v>0</v>
      </c>
      <c r="T15" s="291">
        <v>0</v>
      </c>
      <c r="U15" s="291"/>
      <c r="V15" s="177">
        <f t="shared" si="0"/>
        <v>0</v>
      </c>
    </row>
    <row r="16" spans="1:22" s="163" customFormat="1">
      <c r="A16" s="174">
        <v>10</v>
      </c>
      <c r="B16" s="1" t="s">
        <v>104</v>
      </c>
      <c r="C16" s="175">
        <v>0</v>
      </c>
      <c r="D16" s="162">
        <v>0</v>
      </c>
      <c r="E16" s="162"/>
      <c r="F16" s="162"/>
      <c r="G16" s="162"/>
      <c r="H16" s="162"/>
      <c r="I16" s="162"/>
      <c r="J16" s="162"/>
      <c r="K16" s="162"/>
      <c r="L16" s="176"/>
      <c r="M16" s="175">
        <v>0</v>
      </c>
      <c r="N16" s="162">
        <v>0</v>
      </c>
      <c r="O16" s="162">
        <v>0</v>
      </c>
      <c r="P16" s="162">
        <v>0</v>
      </c>
      <c r="Q16" s="162">
        <v>0</v>
      </c>
      <c r="R16" s="162">
        <v>0</v>
      </c>
      <c r="S16" s="176">
        <v>0</v>
      </c>
      <c r="T16" s="291">
        <v>0</v>
      </c>
      <c r="U16" s="291"/>
      <c r="V16" s="177">
        <f t="shared" si="0"/>
        <v>0</v>
      </c>
    </row>
    <row r="17" spans="1:22" s="163" customFormat="1">
      <c r="A17" s="174">
        <v>11</v>
      </c>
      <c r="B17" s="1" t="s">
        <v>105</v>
      </c>
      <c r="C17" s="175">
        <v>0</v>
      </c>
      <c r="D17" s="162">
        <v>0</v>
      </c>
      <c r="E17" s="162"/>
      <c r="F17" s="162"/>
      <c r="G17" s="162"/>
      <c r="H17" s="162"/>
      <c r="I17" s="162"/>
      <c r="J17" s="162"/>
      <c r="K17" s="162"/>
      <c r="L17" s="176"/>
      <c r="M17" s="175">
        <v>0</v>
      </c>
      <c r="N17" s="162">
        <v>0</v>
      </c>
      <c r="O17" s="162">
        <v>0</v>
      </c>
      <c r="P17" s="162">
        <v>0</v>
      </c>
      <c r="Q17" s="162">
        <v>0</v>
      </c>
      <c r="R17" s="162">
        <v>0</v>
      </c>
      <c r="S17" s="176">
        <v>0</v>
      </c>
      <c r="T17" s="291">
        <v>0</v>
      </c>
      <c r="U17" s="291"/>
      <c r="V17" s="177">
        <f t="shared" si="0"/>
        <v>0</v>
      </c>
    </row>
    <row r="18" spans="1:22" s="163" customFormat="1">
      <c r="A18" s="174">
        <v>12</v>
      </c>
      <c r="B18" s="1" t="s">
        <v>106</v>
      </c>
      <c r="C18" s="175">
        <v>0</v>
      </c>
      <c r="D18" s="162">
        <v>0</v>
      </c>
      <c r="E18" s="162"/>
      <c r="F18" s="162"/>
      <c r="G18" s="162"/>
      <c r="H18" s="162"/>
      <c r="I18" s="162"/>
      <c r="J18" s="162"/>
      <c r="K18" s="162"/>
      <c r="L18" s="176"/>
      <c r="M18" s="175">
        <v>0</v>
      </c>
      <c r="N18" s="162">
        <v>0</v>
      </c>
      <c r="O18" s="162">
        <v>0</v>
      </c>
      <c r="P18" s="162">
        <v>0</v>
      </c>
      <c r="Q18" s="162">
        <v>0</v>
      </c>
      <c r="R18" s="162">
        <v>0</v>
      </c>
      <c r="S18" s="176">
        <v>0</v>
      </c>
      <c r="T18" s="291">
        <v>0</v>
      </c>
      <c r="U18" s="291"/>
      <c r="V18" s="177">
        <f t="shared" si="0"/>
        <v>0</v>
      </c>
    </row>
    <row r="19" spans="1:22" s="163" customFormat="1">
      <c r="A19" s="174">
        <v>13</v>
      </c>
      <c r="B19" s="1" t="s">
        <v>107</v>
      </c>
      <c r="C19" s="175">
        <v>0</v>
      </c>
      <c r="D19" s="162">
        <v>0</v>
      </c>
      <c r="E19" s="162"/>
      <c r="F19" s="162"/>
      <c r="G19" s="162"/>
      <c r="H19" s="162"/>
      <c r="I19" s="162"/>
      <c r="J19" s="162"/>
      <c r="K19" s="162"/>
      <c r="L19" s="176"/>
      <c r="M19" s="175">
        <v>0</v>
      </c>
      <c r="N19" s="162">
        <v>0</v>
      </c>
      <c r="O19" s="162">
        <v>0</v>
      </c>
      <c r="P19" s="162">
        <v>0</v>
      </c>
      <c r="Q19" s="162">
        <v>0</v>
      </c>
      <c r="R19" s="162">
        <v>0</v>
      </c>
      <c r="S19" s="176">
        <v>0</v>
      </c>
      <c r="T19" s="291">
        <v>0</v>
      </c>
      <c r="U19" s="291"/>
      <c r="V19" s="177">
        <f t="shared" si="0"/>
        <v>0</v>
      </c>
    </row>
    <row r="20" spans="1:22" s="163" customFormat="1">
      <c r="A20" s="174">
        <v>14</v>
      </c>
      <c r="B20" s="1" t="s">
        <v>108</v>
      </c>
      <c r="C20" s="175">
        <v>0</v>
      </c>
      <c r="D20" s="162">
        <v>0</v>
      </c>
      <c r="E20" s="162"/>
      <c r="F20" s="162"/>
      <c r="G20" s="162"/>
      <c r="H20" s="162"/>
      <c r="I20" s="162"/>
      <c r="J20" s="162"/>
      <c r="K20" s="162"/>
      <c r="L20" s="176"/>
      <c r="M20" s="175">
        <v>0</v>
      </c>
      <c r="N20" s="162">
        <v>0</v>
      </c>
      <c r="O20" s="162">
        <v>0</v>
      </c>
      <c r="P20" s="162">
        <v>0</v>
      </c>
      <c r="Q20" s="162">
        <v>0</v>
      </c>
      <c r="R20" s="162">
        <v>0</v>
      </c>
      <c r="S20" s="176">
        <v>0</v>
      </c>
      <c r="T20" s="291">
        <v>0</v>
      </c>
      <c r="U20" s="291"/>
      <c r="V20" s="177">
        <f t="shared" si="0"/>
        <v>0</v>
      </c>
    </row>
    <row r="21" spans="1:22" ht="13.5" thickBot="1">
      <c r="A21" s="164"/>
      <c r="B21" s="178" t="s">
        <v>109</v>
      </c>
      <c r="C21" s="179">
        <f>SUM(C7:C20)</f>
        <v>0</v>
      </c>
      <c r="D21" s="166">
        <f t="shared" ref="D21:V21" si="1">SUM(D7:D20)</f>
        <v>6816304.9413809199</v>
      </c>
      <c r="E21" s="166">
        <f t="shared" si="1"/>
        <v>0</v>
      </c>
      <c r="F21" s="166">
        <f t="shared" si="1"/>
        <v>0</v>
      </c>
      <c r="G21" s="166">
        <f t="shared" si="1"/>
        <v>0</v>
      </c>
      <c r="H21" s="166">
        <f t="shared" si="1"/>
        <v>0</v>
      </c>
      <c r="I21" s="166">
        <f t="shared" si="1"/>
        <v>0</v>
      </c>
      <c r="J21" s="166">
        <f t="shared" si="1"/>
        <v>0</v>
      </c>
      <c r="K21" s="166">
        <f t="shared" si="1"/>
        <v>0</v>
      </c>
      <c r="L21" s="180">
        <f t="shared" si="1"/>
        <v>0</v>
      </c>
      <c r="M21" s="179">
        <f t="shared" si="1"/>
        <v>0</v>
      </c>
      <c r="N21" s="166">
        <f t="shared" si="1"/>
        <v>0</v>
      </c>
      <c r="O21" s="166">
        <f t="shared" si="1"/>
        <v>106713827.05500001</v>
      </c>
      <c r="P21" s="166">
        <f t="shared" si="1"/>
        <v>0</v>
      </c>
      <c r="Q21" s="166">
        <f t="shared" si="1"/>
        <v>0</v>
      </c>
      <c r="R21" s="166">
        <f t="shared" si="1"/>
        <v>0</v>
      </c>
      <c r="S21" s="180">
        <f>SUM(S7:S20)</f>
        <v>0</v>
      </c>
      <c r="T21" s="180">
        <f>SUM(T7:T20)</f>
        <v>108864815.0869</v>
      </c>
      <c r="U21" s="180">
        <f t="shared" ref="U21" si="2">SUM(U7:U20)</f>
        <v>4665316.9094809201</v>
      </c>
      <c r="V21" s="181">
        <f t="shared" si="1"/>
        <v>113530131.99638093</v>
      </c>
    </row>
    <row r="24" spans="1:22">
      <c r="A24" s="7"/>
      <c r="B24" s="7"/>
      <c r="C24" s="74"/>
      <c r="D24" s="74"/>
      <c r="E24" s="74"/>
    </row>
    <row r="25" spans="1:22">
      <c r="A25" s="182"/>
      <c r="B25" s="182"/>
      <c r="C25" s="7"/>
      <c r="D25" s="74"/>
      <c r="E25" s="74"/>
    </row>
    <row r="26" spans="1:22">
      <c r="A26" s="182"/>
      <c r="B26" s="75"/>
      <c r="C26" s="7"/>
      <c r="D26" s="74"/>
      <c r="E26" s="74"/>
    </row>
    <row r="27" spans="1:22">
      <c r="A27" s="182"/>
      <c r="B27" s="182"/>
      <c r="C27" s="7"/>
      <c r="D27" s="74"/>
      <c r="E27" s="74"/>
    </row>
    <row r="28" spans="1:22">
      <c r="A28" s="182"/>
      <c r="B28" s="75"/>
      <c r="C28" s="7"/>
      <c r="D28" s="74"/>
      <c r="E28" s="7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G8" sqref="G8"/>
      <selection pane="topRight" activeCell="G8" sqref="G8"/>
      <selection pane="bottomLeft" activeCell="G8" sqref="G8"/>
      <selection pane="bottomRight" activeCell="G8" sqref="G8"/>
    </sheetView>
  </sheetViews>
  <sheetFormatPr defaultColWidth="9.140625" defaultRowHeight="12.75"/>
  <cols>
    <col min="1" max="1" width="10.5703125" style="4" bestFit="1" customWidth="1"/>
    <col min="2" max="2" width="65" style="4" customWidth="1"/>
    <col min="3" max="3" width="13.7109375" style="292" customWidth="1"/>
    <col min="4" max="4" width="14.85546875" style="292" bestFit="1" customWidth="1"/>
    <col min="5" max="5" width="17.7109375" style="292" customWidth="1"/>
    <col min="6" max="6" width="15.85546875" style="292" customWidth="1"/>
    <col min="7" max="7" width="17.42578125" style="292" customWidth="1"/>
    <col min="8" max="8" width="15.28515625" style="292" customWidth="1"/>
    <col min="9" max="16384" width="9.140625" style="46"/>
  </cols>
  <sheetData>
    <row r="1" spans="1:9">
      <c r="A1" s="2" t="s">
        <v>30</v>
      </c>
      <c r="B1" s="4" t="str">
        <f>'Info '!C2</f>
        <v>JSC ProCredit Bank</v>
      </c>
    </row>
    <row r="2" spans="1:9">
      <c r="A2" s="2" t="s">
        <v>31</v>
      </c>
      <c r="B2" s="377">
        <f>'1. key ratios '!B2</f>
        <v>43281</v>
      </c>
    </row>
    <row r="4" spans="1:9" ht="13.5" thickBot="1">
      <c r="A4" s="2" t="s">
        <v>258</v>
      </c>
      <c r="B4" s="167" t="s">
        <v>381</v>
      </c>
    </row>
    <row r="5" spans="1:9">
      <c r="A5" s="168"/>
      <c r="B5" s="183"/>
      <c r="C5" s="293" t="s">
        <v>0</v>
      </c>
      <c r="D5" s="293" t="s">
        <v>1</v>
      </c>
      <c r="E5" s="293" t="s">
        <v>2</v>
      </c>
      <c r="F5" s="293" t="s">
        <v>3</v>
      </c>
      <c r="G5" s="294" t="s">
        <v>4</v>
      </c>
      <c r="H5" s="295" t="s">
        <v>5</v>
      </c>
      <c r="I5" s="184"/>
    </row>
    <row r="6" spans="1:9" s="184" customFormat="1" ht="12.75" customHeight="1">
      <c r="A6" s="185"/>
      <c r="B6" s="502" t="s">
        <v>257</v>
      </c>
      <c r="C6" s="504" t="s">
        <v>373</v>
      </c>
      <c r="D6" s="506" t="s">
        <v>372</v>
      </c>
      <c r="E6" s="507"/>
      <c r="F6" s="504" t="s">
        <v>377</v>
      </c>
      <c r="G6" s="504" t="s">
        <v>378</v>
      </c>
      <c r="H6" s="500" t="s">
        <v>376</v>
      </c>
    </row>
    <row r="7" spans="1:9" ht="38.25">
      <c r="A7" s="187"/>
      <c r="B7" s="503"/>
      <c r="C7" s="505"/>
      <c r="D7" s="296" t="s">
        <v>375</v>
      </c>
      <c r="E7" s="296" t="s">
        <v>374</v>
      </c>
      <c r="F7" s="505"/>
      <c r="G7" s="505"/>
      <c r="H7" s="501"/>
      <c r="I7" s="184"/>
    </row>
    <row r="8" spans="1:9">
      <c r="A8" s="185">
        <v>1</v>
      </c>
      <c r="B8" s="1" t="s">
        <v>96</v>
      </c>
      <c r="C8" s="297">
        <v>149024460.01710001</v>
      </c>
      <c r="D8" s="298"/>
      <c r="E8" s="297"/>
      <c r="F8" s="297">
        <v>120291327.12710001</v>
      </c>
      <c r="G8" s="299">
        <v>13577500.072099999</v>
      </c>
      <c r="H8" s="301">
        <f>IFERROR(G8/(C8+E8),"")</f>
        <v>9.1109204962339943E-2</v>
      </c>
    </row>
    <row r="9" spans="1:9" ht="15" customHeight="1">
      <c r="A9" s="185">
        <v>2</v>
      </c>
      <c r="B9" s="1" t="s">
        <v>97</v>
      </c>
      <c r="C9" s="297">
        <v>0</v>
      </c>
      <c r="D9" s="298"/>
      <c r="E9" s="297"/>
      <c r="F9" s="297">
        <v>0</v>
      </c>
      <c r="G9" s="299">
        <v>0</v>
      </c>
      <c r="H9" s="301" t="str">
        <f t="shared" ref="H9:H21" si="0">IFERROR(G9/(C9+E9),"")</f>
        <v/>
      </c>
    </row>
    <row r="10" spans="1:9">
      <c r="A10" s="185">
        <v>3</v>
      </c>
      <c r="B10" s="1" t="s">
        <v>276</v>
      </c>
      <c r="C10" s="297">
        <v>0</v>
      </c>
      <c r="D10" s="298"/>
      <c r="E10" s="297"/>
      <c r="F10" s="297">
        <v>0</v>
      </c>
      <c r="G10" s="299">
        <v>0</v>
      </c>
      <c r="H10" s="301" t="str">
        <f t="shared" si="0"/>
        <v/>
      </c>
    </row>
    <row r="11" spans="1:9">
      <c r="A11" s="185">
        <v>4</v>
      </c>
      <c r="B11" s="1" t="s">
        <v>98</v>
      </c>
      <c r="C11" s="297">
        <v>0</v>
      </c>
      <c r="D11" s="298"/>
      <c r="E11" s="297"/>
      <c r="F11" s="297">
        <v>0</v>
      </c>
      <c r="G11" s="299">
        <v>0</v>
      </c>
      <c r="H11" s="301" t="str">
        <f t="shared" si="0"/>
        <v/>
      </c>
    </row>
    <row r="12" spans="1:9">
      <c r="A12" s="185">
        <v>5</v>
      </c>
      <c r="B12" s="1" t="s">
        <v>99</v>
      </c>
      <c r="C12" s="297">
        <v>0</v>
      </c>
      <c r="D12" s="298"/>
      <c r="E12" s="297"/>
      <c r="F12" s="297">
        <v>0</v>
      </c>
      <c r="G12" s="299">
        <v>0</v>
      </c>
      <c r="H12" s="301" t="str">
        <f t="shared" si="0"/>
        <v/>
      </c>
    </row>
    <row r="13" spans="1:9">
      <c r="A13" s="185">
        <v>6</v>
      </c>
      <c r="B13" s="1" t="s">
        <v>100</v>
      </c>
      <c r="C13" s="297">
        <v>70989009.774599999</v>
      </c>
      <c r="D13" s="298"/>
      <c r="E13" s="297"/>
      <c r="F13" s="297">
        <v>14910597.64965</v>
      </c>
      <c r="G13" s="299">
        <v>14910597.64965</v>
      </c>
      <c r="H13" s="301">
        <f t="shared" si="0"/>
        <v>0.21004093023685252</v>
      </c>
    </row>
    <row r="14" spans="1:9">
      <c r="A14" s="185">
        <v>7</v>
      </c>
      <c r="B14" s="1" t="s">
        <v>101</v>
      </c>
      <c r="C14" s="297">
        <v>441508857.12558013</v>
      </c>
      <c r="D14" s="298">
        <v>69487861.229769006</v>
      </c>
      <c r="E14" s="297">
        <v>45835738.420172408</v>
      </c>
      <c r="F14" s="297">
        <v>487344595.54575253</v>
      </c>
      <c r="G14" s="299">
        <v>481043990.22557163</v>
      </c>
      <c r="H14" s="301">
        <f t="shared" si="0"/>
        <v>0.98707156008752872</v>
      </c>
    </row>
    <row r="15" spans="1:9">
      <c r="A15" s="185">
        <v>8</v>
      </c>
      <c r="B15" s="1" t="s">
        <v>102</v>
      </c>
      <c r="C15" s="297">
        <v>500974480.67499995</v>
      </c>
      <c r="D15" s="298"/>
      <c r="E15" s="297"/>
      <c r="F15" s="297">
        <v>375730860.50624996</v>
      </c>
      <c r="G15" s="299">
        <v>375215160.88504994</v>
      </c>
      <c r="H15" s="301">
        <f t="shared" si="0"/>
        <v>0.74897060700476159</v>
      </c>
    </row>
    <row r="16" spans="1:9">
      <c r="A16" s="185">
        <v>9</v>
      </c>
      <c r="B16" s="1" t="s">
        <v>103</v>
      </c>
      <c r="C16" s="297">
        <v>0</v>
      </c>
      <c r="D16" s="298"/>
      <c r="E16" s="297"/>
      <c r="F16" s="297">
        <v>0</v>
      </c>
      <c r="G16" s="299">
        <v>0</v>
      </c>
      <c r="H16" s="301" t="str">
        <f t="shared" si="0"/>
        <v/>
      </c>
    </row>
    <row r="17" spans="1:8">
      <c r="A17" s="185">
        <v>10</v>
      </c>
      <c r="B17" s="1" t="s">
        <v>104</v>
      </c>
      <c r="C17" s="297">
        <v>3622915.7281999998</v>
      </c>
      <c r="D17" s="298"/>
      <c r="E17" s="297"/>
      <c r="F17" s="297">
        <v>3622915.7281999998</v>
      </c>
      <c r="G17" s="299">
        <v>3622915.7281999998</v>
      </c>
      <c r="H17" s="301">
        <f t="shared" si="0"/>
        <v>1</v>
      </c>
    </row>
    <row r="18" spans="1:8">
      <c r="A18" s="185">
        <v>11</v>
      </c>
      <c r="B18" s="1" t="s">
        <v>105</v>
      </c>
      <c r="C18" s="297">
        <v>9494061.0128000006</v>
      </c>
      <c r="D18" s="298"/>
      <c r="E18" s="297"/>
      <c r="F18" s="297">
        <v>19126733.6492</v>
      </c>
      <c r="G18" s="299">
        <v>19126733.6492</v>
      </c>
      <c r="H18" s="301">
        <f t="shared" si="0"/>
        <v>2.0145998243968646</v>
      </c>
    </row>
    <row r="19" spans="1:8">
      <c r="A19" s="185">
        <v>12</v>
      </c>
      <c r="B19" s="1" t="s">
        <v>106</v>
      </c>
      <c r="C19" s="297">
        <v>0</v>
      </c>
      <c r="D19" s="298"/>
      <c r="E19" s="297"/>
      <c r="F19" s="297">
        <v>0</v>
      </c>
      <c r="G19" s="299">
        <v>0</v>
      </c>
      <c r="H19" s="301" t="str">
        <f t="shared" si="0"/>
        <v/>
      </c>
    </row>
    <row r="20" spans="1:8">
      <c r="A20" s="185">
        <v>13</v>
      </c>
      <c r="B20" s="1" t="s">
        <v>252</v>
      </c>
      <c r="C20" s="297">
        <v>0</v>
      </c>
      <c r="D20" s="298"/>
      <c r="E20" s="297"/>
      <c r="F20" s="297">
        <v>0</v>
      </c>
      <c r="G20" s="299">
        <v>0</v>
      </c>
      <c r="H20" s="301" t="str">
        <f t="shared" si="0"/>
        <v/>
      </c>
    </row>
    <row r="21" spans="1:8">
      <c r="A21" s="185">
        <v>14</v>
      </c>
      <c r="B21" s="1" t="s">
        <v>108</v>
      </c>
      <c r="C21" s="297">
        <v>117674997.1848</v>
      </c>
      <c r="D21" s="298"/>
      <c r="E21" s="297"/>
      <c r="F21" s="297">
        <v>73860151.004799992</v>
      </c>
      <c r="G21" s="299">
        <v>73860151.004799992</v>
      </c>
      <c r="H21" s="301">
        <f t="shared" si="0"/>
        <v>0.62766222878091948</v>
      </c>
    </row>
    <row r="22" spans="1:8" ht="13.5" thickBot="1">
      <c r="A22" s="188"/>
      <c r="B22" s="189" t="s">
        <v>109</v>
      </c>
      <c r="C22" s="300">
        <f>SUM(C8:C21)</f>
        <v>1293288781.51808</v>
      </c>
      <c r="D22" s="300">
        <f>SUM(D8:D21)</f>
        <v>69487861.229769006</v>
      </c>
      <c r="E22" s="300">
        <f>SUM(E8:E21)</f>
        <v>45835738.420172408</v>
      </c>
      <c r="F22" s="300">
        <f>SUM(F8:F21)</f>
        <v>1094887181.2109525</v>
      </c>
      <c r="G22" s="300">
        <f>SUM(G8:G21)</f>
        <v>981357049.21457148</v>
      </c>
      <c r="H22" s="302">
        <f>G22/(C22+E22)</f>
        <v>0.73283479960461195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pane xSplit="2" ySplit="6" topLeftCell="C7" activePane="bottomRight" state="frozen"/>
      <selection activeCell="G8" sqref="G8"/>
      <selection pane="topRight" activeCell="G8" sqref="G8"/>
      <selection pane="bottomLeft" activeCell="G8" sqref="G8"/>
      <selection pane="bottomRight" activeCell="G8" sqref="G8"/>
    </sheetView>
  </sheetViews>
  <sheetFormatPr defaultColWidth="9.140625" defaultRowHeight="12.75"/>
  <cols>
    <col min="1" max="1" width="10.5703125" style="292" bestFit="1" customWidth="1"/>
    <col min="2" max="2" width="74.140625" style="292" customWidth="1"/>
    <col min="3" max="4" width="12.7109375" style="292" customWidth="1"/>
    <col min="5" max="5" width="13.5703125" style="292" bestFit="1" customWidth="1"/>
    <col min="6" max="11" width="12.7109375" style="292" customWidth="1"/>
    <col min="12" max="16384" width="9.140625" style="292"/>
  </cols>
  <sheetData>
    <row r="1" spans="1:11">
      <c r="A1" s="292" t="s">
        <v>30</v>
      </c>
      <c r="B1" s="292" t="str">
        <f>'Info '!C2</f>
        <v>JSC ProCredit Bank</v>
      </c>
    </row>
    <row r="2" spans="1:11">
      <c r="A2" s="292" t="s">
        <v>31</v>
      </c>
      <c r="B2" s="378">
        <f>'1. key ratios '!B2</f>
        <v>43281</v>
      </c>
      <c r="C2" s="317"/>
      <c r="D2" s="317"/>
    </row>
    <row r="3" spans="1:11">
      <c r="B3" s="317"/>
      <c r="C3" s="317"/>
      <c r="D3" s="317"/>
    </row>
    <row r="4" spans="1:11" ht="13.5" thickBot="1">
      <c r="A4" s="292" t="s">
        <v>254</v>
      </c>
      <c r="B4" s="344" t="s">
        <v>382</v>
      </c>
      <c r="C4" s="317"/>
      <c r="D4" s="317"/>
    </row>
    <row r="5" spans="1:11" ht="30" customHeight="1">
      <c r="A5" s="508"/>
      <c r="B5" s="509"/>
      <c r="C5" s="510" t="s">
        <v>413</v>
      </c>
      <c r="D5" s="510"/>
      <c r="E5" s="510"/>
      <c r="F5" s="510" t="s">
        <v>414</v>
      </c>
      <c r="G5" s="510"/>
      <c r="H5" s="510"/>
      <c r="I5" s="510" t="s">
        <v>415</v>
      </c>
      <c r="J5" s="510"/>
      <c r="K5" s="511"/>
    </row>
    <row r="6" spans="1:11">
      <c r="A6" s="318"/>
      <c r="B6" s="319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3" t="s">
        <v>71</v>
      </c>
      <c r="I6" s="53" t="s">
        <v>69</v>
      </c>
      <c r="J6" s="53" t="s">
        <v>70</v>
      </c>
      <c r="K6" s="53" t="s">
        <v>71</v>
      </c>
    </row>
    <row r="7" spans="1:11">
      <c r="A7" s="320" t="s">
        <v>385</v>
      </c>
      <c r="B7" s="321"/>
      <c r="C7" s="321"/>
      <c r="D7" s="321"/>
      <c r="E7" s="321"/>
      <c r="F7" s="321"/>
      <c r="G7" s="321"/>
      <c r="H7" s="321"/>
      <c r="I7" s="321"/>
      <c r="J7" s="321"/>
      <c r="K7" s="322"/>
    </row>
    <row r="8" spans="1:11">
      <c r="A8" s="323">
        <v>1</v>
      </c>
      <c r="B8" s="324" t="s">
        <v>383</v>
      </c>
      <c r="C8" s="433"/>
      <c r="D8" s="433"/>
      <c r="E8" s="433"/>
      <c r="F8" s="434">
        <v>74416289.756666675</v>
      </c>
      <c r="G8" s="434">
        <v>132108996.83500001</v>
      </c>
      <c r="H8" s="434">
        <v>206525286.5916667</v>
      </c>
      <c r="I8" s="434">
        <v>51520269.556666672</v>
      </c>
      <c r="J8" s="434">
        <v>143888618.54999998</v>
      </c>
      <c r="K8" s="435">
        <v>195408888.10666665</v>
      </c>
    </row>
    <row r="9" spans="1:11">
      <c r="A9" s="320" t="s">
        <v>386</v>
      </c>
      <c r="B9" s="321"/>
      <c r="C9" s="436"/>
      <c r="D9" s="436"/>
      <c r="E9" s="436"/>
      <c r="F9" s="436"/>
      <c r="G9" s="436"/>
      <c r="H9" s="436"/>
      <c r="I9" s="436"/>
      <c r="J9" s="436"/>
      <c r="K9" s="437"/>
    </row>
    <row r="10" spans="1:11">
      <c r="A10" s="326">
        <v>2</v>
      </c>
      <c r="B10" s="327" t="s">
        <v>394</v>
      </c>
      <c r="C10" s="438">
        <v>44824328.941499993</v>
      </c>
      <c r="D10" s="439">
        <v>282085325.20669997</v>
      </c>
      <c r="E10" s="439">
        <v>326909654.14819998</v>
      </c>
      <c r="F10" s="439">
        <v>8948651.688271001</v>
      </c>
      <c r="G10" s="439">
        <v>53364548.281432025</v>
      </c>
      <c r="H10" s="439">
        <v>62313199.969703026</v>
      </c>
      <c r="I10" s="439">
        <v>2179364.4023899999</v>
      </c>
      <c r="J10" s="439">
        <v>13804338.542110002</v>
      </c>
      <c r="K10" s="440">
        <v>15983702.944500001</v>
      </c>
    </row>
    <row r="11" spans="1:11">
      <c r="A11" s="326">
        <v>3</v>
      </c>
      <c r="B11" s="327" t="s">
        <v>388</v>
      </c>
      <c r="C11" s="438">
        <v>92776065.493500009</v>
      </c>
      <c r="D11" s="439">
        <v>608174132.21390009</v>
      </c>
      <c r="E11" s="439">
        <v>700950197.70740008</v>
      </c>
      <c r="F11" s="439">
        <v>29838839.077942491</v>
      </c>
      <c r="G11" s="439">
        <v>44041390.813510008</v>
      </c>
      <c r="H11" s="439">
        <v>73880229.891452491</v>
      </c>
      <c r="I11" s="439">
        <v>28132625.29214</v>
      </c>
      <c r="J11" s="439">
        <v>42895292.100260004</v>
      </c>
      <c r="K11" s="440">
        <v>71027917.392399997</v>
      </c>
    </row>
    <row r="12" spans="1:11">
      <c r="A12" s="326">
        <v>4</v>
      </c>
      <c r="B12" s="327" t="s">
        <v>389</v>
      </c>
      <c r="C12" s="438">
        <v>0</v>
      </c>
      <c r="D12" s="439">
        <v>0</v>
      </c>
      <c r="E12" s="439">
        <v>0</v>
      </c>
      <c r="F12" s="439">
        <v>0</v>
      </c>
      <c r="G12" s="439">
        <v>0</v>
      </c>
      <c r="H12" s="439">
        <v>0</v>
      </c>
      <c r="I12" s="439">
        <v>0</v>
      </c>
      <c r="J12" s="439">
        <v>0</v>
      </c>
      <c r="K12" s="440">
        <v>0</v>
      </c>
    </row>
    <row r="13" spans="1:11">
      <c r="A13" s="326">
        <v>5</v>
      </c>
      <c r="B13" s="327" t="s">
        <v>397</v>
      </c>
      <c r="C13" s="438">
        <v>33970148.880000003</v>
      </c>
      <c r="D13" s="439">
        <v>45115216.119999997</v>
      </c>
      <c r="E13" s="439">
        <v>79085365</v>
      </c>
      <c r="F13" s="439">
        <v>6927093.2694499986</v>
      </c>
      <c r="G13" s="439">
        <v>10423237.26275</v>
      </c>
      <c r="H13" s="439">
        <v>17350330.532199997</v>
      </c>
      <c r="I13" s="439">
        <v>3306369.9</v>
      </c>
      <c r="J13" s="439">
        <v>3611781.0834999997</v>
      </c>
      <c r="K13" s="440">
        <v>6918150.9835000001</v>
      </c>
    </row>
    <row r="14" spans="1:11">
      <c r="A14" s="326">
        <v>6</v>
      </c>
      <c r="B14" s="327" t="s">
        <v>408</v>
      </c>
      <c r="C14" s="438"/>
      <c r="D14" s="439"/>
      <c r="E14" s="439">
        <v>0</v>
      </c>
      <c r="F14" s="439"/>
      <c r="G14" s="439"/>
      <c r="H14" s="439">
        <v>0</v>
      </c>
      <c r="I14" s="439"/>
      <c r="J14" s="439"/>
      <c r="K14" s="440">
        <v>0</v>
      </c>
    </row>
    <row r="15" spans="1:11">
      <c r="A15" s="326">
        <v>7</v>
      </c>
      <c r="B15" s="327" t="s">
        <v>409</v>
      </c>
      <c r="C15" s="438">
        <v>9206861.0199999996</v>
      </c>
      <c r="D15" s="439">
        <v>13495179.799999999</v>
      </c>
      <c r="E15" s="439">
        <v>22702040.82</v>
      </c>
      <c r="F15" s="439">
        <v>2928489.99</v>
      </c>
      <c r="G15" s="439">
        <v>7321537.21</v>
      </c>
      <c r="H15" s="439">
        <v>10250027.199999999</v>
      </c>
      <c r="I15" s="439">
        <v>2928489.99</v>
      </c>
      <c r="J15" s="439">
        <v>7321537.21</v>
      </c>
      <c r="K15" s="440">
        <v>10250027.199999999</v>
      </c>
    </row>
    <row r="16" spans="1:11">
      <c r="A16" s="326">
        <v>8</v>
      </c>
      <c r="B16" s="328" t="s">
        <v>390</v>
      </c>
      <c r="C16" s="438">
        <v>180777404.33500001</v>
      </c>
      <c r="D16" s="439">
        <v>948869853.34060001</v>
      </c>
      <c r="E16" s="439">
        <v>1129647257.6756001</v>
      </c>
      <c r="F16" s="439">
        <v>48643074.025663495</v>
      </c>
      <c r="G16" s="439">
        <v>115150713.56769203</v>
      </c>
      <c r="H16" s="439">
        <v>163793787.59335551</v>
      </c>
      <c r="I16" s="439">
        <v>36546849.584530003</v>
      </c>
      <c r="J16" s="439">
        <v>67632948.935870007</v>
      </c>
      <c r="K16" s="440">
        <v>104179798.5204</v>
      </c>
    </row>
    <row r="17" spans="1:11">
      <c r="A17" s="320" t="s">
        <v>387</v>
      </c>
      <c r="B17" s="321"/>
      <c r="C17" s="436"/>
      <c r="D17" s="436"/>
      <c r="E17" s="436"/>
      <c r="F17" s="436"/>
      <c r="G17" s="436"/>
      <c r="H17" s="436"/>
      <c r="I17" s="436"/>
      <c r="J17" s="436"/>
      <c r="K17" s="437"/>
    </row>
    <row r="18" spans="1:11">
      <c r="A18" s="326">
        <v>9</v>
      </c>
      <c r="B18" s="327" t="s">
        <v>393</v>
      </c>
      <c r="C18" s="438">
        <v>7171395.3499999996</v>
      </c>
      <c r="D18" s="439">
        <v>0</v>
      </c>
      <c r="E18" s="439">
        <v>7171395.3499999996</v>
      </c>
      <c r="F18" s="439">
        <v>0</v>
      </c>
      <c r="G18" s="439">
        <v>0</v>
      </c>
      <c r="H18" s="439">
        <v>0</v>
      </c>
      <c r="I18" s="439">
        <v>0</v>
      </c>
      <c r="J18" s="439">
        <v>0</v>
      </c>
      <c r="K18" s="440">
        <v>0</v>
      </c>
    </row>
    <row r="19" spans="1:11">
      <c r="A19" s="326">
        <v>10</v>
      </c>
      <c r="B19" s="327" t="s">
        <v>410</v>
      </c>
      <c r="C19" s="438">
        <v>211629522.02520001</v>
      </c>
      <c r="D19" s="439">
        <v>723476240.34229994</v>
      </c>
      <c r="E19" s="439">
        <v>935105762.36749995</v>
      </c>
      <c r="F19" s="439">
        <v>3918718.9437500001</v>
      </c>
      <c r="G19" s="439">
        <v>10217844.849100001</v>
      </c>
      <c r="H19" s="439">
        <v>14136563.792850001</v>
      </c>
      <c r="I19" s="439">
        <v>26814739.143750001</v>
      </c>
      <c r="J19" s="439">
        <v>28827358.6591</v>
      </c>
      <c r="K19" s="440">
        <v>55642097.802850001</v>
      </c>
    </row>
    <row r="20" spans="1:11">
      <c r="A20" s="326">
        <v>11</v>
      </c>
      <c r="B20" s="327" t="s">
        <v>392</v>
      </c>
      <c r="C20" s="438">
        <v>202022.47191011236</v>
      </c>
      <c r="D20" s="439">
        <v>0</v>
      </c>
      <c r="E20" s="439">
        <v>202022.47191011236</v>
      </c>
      <c r="F20" s="439">
        <v>202022.47191011236</v>
      </c>
      <c r="G20" s="439">
        <v>0</v>
      </c>
      <c r="H20" s="439">
        <v>202022.47191011236</v>
      </c>
      <c r="I20" s="439">
        <v>202022.47191011236</v>
      </c>
      <c r="J20" s="439">
        <v>0</v>
      </c>
      <c r="K20" s="440">
        <v>202022.47191011236</v>
      </c>
    </row>
    <row r="21" spans="1:11" ht="13.5" thickBot="1">
      <c r="A21" s="329">
        <v>12</v>
      </c>
      <c r="B21" s="330" t="s">
        <v>391</v>
      </c>
      <c r="C21" s="441">
        <v>219002939.84711012</v>
      </c>
      <c r="D21" s="442">
        <v>723476240.34229994</v>
      </c>
      <c r="E21" s="441">
        <v>942479180.18941009</v>
      </c>
      <c r="F21" s="442">
        <v>4120741.4156601126</v>
      </c>
      <c r="G21" s="442">
        <v>10217844.849100001</v>
      </c>
      <c r="H21" s="442">
        <v>14338586.264760112</v>
      </c>
      <c r="I21" s="442">
        <v>27016761.615660112</v>
      </c>
      <c r="J21" s="442">
        <v>28827358.6591</v>
      </c>
      <c r="K21" s="443">
        <v>55844120.274760112</v>
      </c>
    </row>
    <row r="22" spans="1:11" ht="38.25" customHeight="1" thickBot="1">
      <c r="A22" s="331"/>
      <c r="B22" s="332"/>
      <c r="C22" s="332"/>
      <c r="D22" s="332"/>
      <c r="E22" s="332"/>
      <c r="F22" s="512" t="s">
        <v>412</v>
      </c>
      <c r="G22" s="510"/>
      <c r="H22" s="510"/>
      <c r="I22" s="512" t="s">
        <v>398</v>
      </c>
      <c r="J22" s="510"/>
      <c r="K22" s="511"/>
    </row>
    <row r="23" spans="1:11">
      <c r="A23" s="333">
        <v>13</v>
      </c>
      <c r="B23" s="334" t="s">
        <v>383</v>
      </c>
      <c r="C23" s="335"/>
      <c r="D23" s="335"/>
      <c r="E23" s="335"/>
      <c r="F23" s="444">
        <v>84049706.730000004</v>
      </c>
      <c r="G23" s="444">
        <v>142568238.39250001</v>
      </c>
      <c r="H23" s="444">
        <v>226617945.1225</v>
      </c>
      <c r="I23" s="444">
        <v>48021428.439999998</v>
      </c>
      <c r="J23" s="444">
        <v>142505411.63000003</v>
      </c>
      <c r="K23" s="445">
        <v>190526840.07000002</v>
      </c>
    </row>
    <row r="24" spans="1:11" ht="13.5" thickBot="1">
      <c r="A24" s="336">
        <v>14</v>
      </c>
      <c r="B24" s="337" t="s">
        <v>395</v>
      </c>
      <c r="C24" s="338"/>
      <c r="D24" s="339"/>
      <c r="E24" s="340"/>
      <c r="F24" s="446">
        <v>49642211.905185997</v>
      </c>
      <c r="G24" s="446">
        <v>98899902.533141494</v>
      </c>
      <c r="H24" s="446">
        <v>148542114.43832749</v>
      </c>
      <c r="I24" s="446">
        <v>9860005.4648350012</v>
      </c>
      <c r="J24" s="446">
        <v>21692856.232165009</v>
      </c>
      <c r="K24" s="447">
        <v>31552861.697000012</v>
      </c>
    </row>
    <row r="25" spans="1:11" ht="13.5" thickBot="1">
      <c r="A25" s="341">
        <v>15</v>
      </c>
      <c r="B25" s="342" t="s">
        <v>396</v>
      </c>
      <c r="C25" s="343"/>
      <c r="D25" s="343"/>
      <c r="E25" s="343"/>
      <c r="F25" s="448">
        <f>F23/F24</f>
        <v>1.693109623933166</v>
      </c>
      <c r="G25" s="448">
        <f t="shared" ref="G25:H25" si="0">G23/G24</f>
        <v>1.4415407370570987</v>
      </c>
      <c r="H25" s="449">
        <f t="shared" si="0"/>
        <v>1.5256141060021631</v>
      </c>
      <c r="I25" s="449">
        <f>I23/I24</f>
        <v>4.8703247286489812</v>
      </c>
      <c r="J25" s="449">
        <f>J23/J24</f>
        <v>6.5692322903380793</v>
      </c>
      <c r="K25" s="450">
        <f>K23/K24</f>
        <v>6.0383378819840914</v>
      </c>
    </row>
    <row r="26" spans="1:11">
      <c r="F26" s="455"/>
      <c r="G26" s="455"/>
      <c r="H26" s="455"/>
      <c r="I26" s="455"/>
      <c r="J26" s="455"/>
      <c r="K26" s="455"/>
    </row>
    <row r="27" spans="1:11" ht="38.25">
      <c r="B27" s="316" t="s">
        <v>411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activeCell="G8" sqref="G8"/>
      <selection pane="topRight" activeCell="G8" sqref="G8"/>
      <selection pane="bottomLeft" activeCell="G8" sqref="G8"/>
      <selection pane="bottomRight" activeCell="G8" sqref="G8"/>
    </sheetView>
  </sheetViews>
  <sheetFormatPr defaultColWidth="9.140625" defaultRowHeight="12.75"/>
  <cols>
    <col min="1" max="1" width="10.5703125" style="4" bestFit="1" customWidth="1"/>
    <col min="2" max="2" width="39.570312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46"/>
  </cols>
  <sheetData>
    <row r="1" spans="1:14">
      <c r="A1" s="4" t="s">
        <v>30</v>
      </c>
      <c r="B1" s="4" t="str">
        <f>'Info '!C2</f>
        <v>JSC ProCredit Bank</v>
      </c>
    </row>
    <row r="2" spans="1:14" ht="14.25" customHeight="1">
      <c r="A2" s="4" t="s">
        <v>31</v>
      </c>
      <c r="B2" s="377">
        <f>'1. key ratios '!B2</f>
        <v>43281</v>
      </c>
    </row>
    <row r="3" spans="1:14" ht="14.25" customHeight="1"/>
    <row r="4" spans="1:14" ht="13.5" thickBot="1">
      <c r="A4" s="4" t="s">
        <v>270</v>
      </c>
      <c r="B4" s="258" t="s">
        <v>28</v>
      </c>
    </row>
    <row r="5" spans="1:14" s="195" customFormat="1">
      <c r="A5" s="191"/>
      <c r="B5" s="192"/>
      <c r="C5" s="193" t="s">
        <v>0</v>
      </c>
      <c r="D5" s="193" t="s">
        <v>1</v>
      </c>
      <c r="E5" s="193" t="s">
        <v>2</v>
      </c>
      <c r="F5" s="193" t="s">
        <v>3</v>
      </c>
      <c r="G5" s="193" t="s">
        <v>4</v>
      </c>
      <c r="H5" s="193" t="s">
        <v>5</v>
      </c>
      <c r="I5" s="193" t="s">
        <v>8</v>
      </c>
      <c r="J5" s="193" t="s">
        <v>9</v>
      </c>
      <c r="K5" s="193" t="s">
        <v>10</v>
      </c>
      <c r="L5" s="193" t="s">
        <v>11</v>
      </c>
      <c r="M5" s="193" t="s">
        <v>12</v>
      </c>
      <c r="N5" s="194" t="s">
        <v>13</v>
      </c>
    </row>
    <row r="6" spans="1:14" ht="25.5">
      <c r="A6" s="196"/>
      <c r="B6" s="197"/>
      <c r="C6" s="198" t="s">
        <v>269</v>
      </c>
      <c r="D6" s="199" t="s">
        <v>268</v>
      </c>
      <c r="E6" s="200" t="s">
        <v>267</v>
      </c>
      <c r="F6" s="201">
        <v>0</v>
      </c>
      <c r="G6" s="201">
        <v>0.2</v>
      </c>
      <c r="H6" s="201">
        <v>0.35</v>
      </c>
      <c r="I6" s="201">
        <v>0.5</v>
      </c>
      <c r="J6" s="201">
        <v>0.75</v>
      </c>
      <c r="K6" s="201">
        <v>1</v>
      </c>
      <c r="L6" s="201">
        <v>1.5</v>
      </c>
      <c r="M6" s="201">
        <v>2.5</v>
      </c>
      <c r="N6" s="257" t="s">
        <v>282</v>
      </c>
    </row>
    <row r="7" spans="1:14" ht="15">
      <c r="A7" s="202">
        <v>1</v>
      </c>
      <c r="B7" s="203" t="s">
        <v>266</v>
      </c>
      <c r="C7" s="204">
        <f>SUM(C8:C13)</f>
        <v>25683300</v>
      </c>
      <c r="D7" s="197"/>
      <c r="E7" s="205">
        <f t="shared" ref="E7:M7" si="0">SUM(E8:E13)</f>
        <v>513666</v>
      </c>
      <c r="F7" s="206">
        <f>SUM(F8:F13)</f>
        <v>0</v>
      </c>
      <c r="G7" s="206">
        <f t="shared" si="0"/>
        <v>513666</v>
      </c>
      <c r="H7" s="206">
        <f t="shared" si="0"/>
        <v>0</v>
      </c>
      <c r="I7" s="206">
        <f t="shared" si="0"/>
        <v>0</v>
      </c>
      <c r="J7" s="206">
        <f t="shared" si="0"/>
        <v>0</v>
      </c>
      <c r="K7" s="206">
        <f t="shared" si="0"/>
        <v>0</v>
      </c>
      <c r="L7" s="206">
        <f t="shared" si="0"/>
        <v>0</v>
      </c>
      <c r="M7" s="206">
        <f t="shared" si="0"/>
        <v>0</v>
      </c>
      <c r="N7" s="207">
        <f>SUM(N8:N13)</f>
        <v>102733.20000000001</v>
      </c>
    </row>
    <row r="8" spans="1:14" ht="14.25">
      <c r="A8" s="202">
        <v>1.1000000000000001</v>
      </c>
      <c r="B8" s="208" t="s">
        <v>264</v>
      </c>
      <c r="C8" s="206">
        <v>25683300</v>
      </c>
      <c r="D8" s="209">
        <v>0.02</v>
      </c>
      <c r="E8" s="205">
        <f>C8*D8</f>
        <v>513666</v>
      </c>
      <c r="F8" s="206">
        <v>0</v>
      </c>
      <c r="G8" s="206">
        <v>513666</v>
      </c>
      <c r="H8" s="206">
        <v>0</v>
      </c>
      <c r="I8" s="206">
        <v>0</v>
      </c>
      <c r="J8" s="206">
        <v>0</v>
      </c>
      <c r="K8" s="206">
        <v>0</v>
      </c>
      <c r="L8" s="206">
        <v>0</v>
      </c>
      <c r="M8" s="206">
        <v>0</v>
      </c>
      <c r="N8" s="207">
        <f>SUMPRODUCT($F$6:$M$6,F8:M8)</f>
        <v>102733.20000000001</v>
      </c>
    </row>
    <row r="9" spans="1:14" ht="14.25">
      <c r="A9" s="202">
        <v>1.2</v>
      </c>
      <c r="B9" s="208" t="s">
        <v>263</v>
      </c>
      <c r="C9" s="206"/>
      <c r="D9" s="209">
        <v>0.05</v>
      </c>
      <c r="E9" s="205">
        <f>C9*D9</f>
        <v>0</v>
      </c>
      <c r="F9" s="206"/>
      <c r="G9" s="206"/>
      <c r="H9" s="206"/>
      <c r="I9" s="206"/>
      <c r="J9" s="206"/>
      <c r="K9" s="206"/>
      <c r="L9" s="206"/>
      <c r="M9" s="206"/>
      <c r="N9" s="207">
        <f t="shared" ref="N9:N12" si="1">SUMPRODUCT($F$6:$M$6,F9:M9)</f>
        <v>0</v>
      </c>
    </row>
    <row r="10" spans="1:14" ht="14.25">
      <c r="A10" s="202">
        <v>1.3</v>
      </c>
      <c r="B10" s="208" t="s">
        <v>262</v>
      </c>
      <c r="C10" s="206"/>
      <c r="D10" s="209">
        <v>0.08</v>
      </c>
      <c r="E10" s="205">
        <f>C10*D10</f>
        <v>0</v>
      </c>
      <c r="F10" s="206"/>
      <c r="G10" s="206"/>
      <c r="H10" s="206"/>
      <c r="I10" s="206"/>
      <c r="J10" s="206"/>
      <c r="K10" s="206"/>
      <c r="L10" s="206"/>
      <c r="M10" s="206"/>
      <c r="N10" s="207">
        <f>SUMPRODUCT($F$6:$M$6,F10:M10)</f>
        <v>0</v>
      </c>
    </row>
    <row r="11" spans="1:14" ht="14.25">
      <c r="A11" s="202">
        <v>1.4</v>
      </c>
      <c r="B11" s="208" t="s">
        <v>261</v>
      </c>
      <c r="C11" s="206"/>
      <c r="D11" s="209">
        <v>0.11</v>
      </c>
      <c r="E11" s="205">
        <f>C11*D11</f>
        <v>0</v>
      </c>
      <c r="F11" s="206"/>
      <c r="G11" s="206"/>
      <c r="H11" s="206"/>
      <c r="I11" s="206"/>
      <c r="J11" s="206"/>
      <c r="K11" s="206"/>
      <c r="L11" s="206"/>
      <c r="M11" s="206"/>
      <c r="N11" s="207">
        <f t="shared" si="1"/>
        <v>0</v>
      </c>
    </row>
    <row r="12" spans="1:14" ht="14.25">
      <c r="A12" s="202">
        <v>1.5</v>
      </c>
      <c r="B12" s="208" t="s">
        <v>260</v>
      </c>
      <c r="C12" s="206"/>
      <c r="D12" s="209">
        <v>0.14000000000000001</v>
      </c>
      <c r="E12" s="205">
        <f>C12*D12</f>
        <v>0</v>
      </c>
      <c r="F12" s="206"/>
      <c r="G12" s="206"/>
      <c r="H12" s="206"/>
      <c r="I12" s="206"/>
      <c r="J12" s="206"/>
      <c r="K12" s="206"/>
      <c r="L12" s="206"/>
      <c r="M12" s="206"/>
      <c r="N12" s="207">
        <f t="shared" si="1"/>
        <v>0</v>
      </c>
    </row>
    <row r="13" spans="1:14" ht="14.25">
      <c r="A13" s="202">
        <v>1.6</v>
      </c>
      <c r="B13" s="210" t="s">
        <v>259</v>
      </c>
      <c r="C13" s="206"/>
      <c r="D13" s="211"/>
      <c r="E13" s="206"/>
      <c r="F13" s="206"/>
      <c r="G13" s="206"/>
      <c r="H13" s="206"/>
      <c r="I13" s="206"/>
      <c r="J13" s="206"/>
      <c r="K13" s="206"/>
      <c r="L13" s="206"/>
      <c r="M13" s="206"/>
      <c r="N13" s="207">
        <f>SUMPRODUCT($F$6:$M$6,F13:M13)</f>
        <v>0</v>
      </c>
    </row>
    <row r="14" spans="1:14" ht="15">
      <c r="A14" s="202">
        <v>2</v>
      </c>
      <c r="B14" s="212" t="s">
        <v>265</v>
      </c>
      <c r="C14" s="204">
        <f>SUM(C15:C20)</f>
        <v>0</v>
      </c>
      <c r="D14" s="197"/>
      <c r="E14" s="205">
        <f t="shared" ref="E14:M14" si="2">SUM(E15:E20)</f>
        <v>0</v>
      </c>
      <c r="F14" s="206">
        <f t="shared" si="2"/>
        <v>0</v>
      </c>
      <c r="G14" s="206">
        <f t="shared" si="2"/>
        <v>0</v>
      </c>
      <c r="H14" s="206">
        <f t="shared" si="2"/>
        <v>0</v>
      </c>
      <c r="I14" s="206">
        <f t="shared" si="2"/>
        <v>0</v>
      </c>
      <c r="J14" s="206">
        <f t="shared" si="2"/>
        <v>0</v>
      </c>
      <c r="K14" s="206">
        <f t="shared" si="2"/>
        <v>0</v>
      </c>
      <c r="L14" s="206">
        <f t="shared" si="2"/>
        <v>0</v>
      </c>
      <c r="M14" s="206">
        <f t="shared" si="2"/>
        <v>0</v>
      </c>
      <c r="N14" s="207">
        <f>SUM(N15:N20)</f>
        <v>0</v>
      </c>
    </row>
    <row r="15" spans="1:14" ht="14.25">
      <c r="A15" s="202">
        <v>2.1</v>
      </c>
      <c r="B15" s="210" t="s">
        <v>264</v>
      </c>
      <c r="C15" s="206"/>
      <c r="D15" s="209">
        <v>5.0000000000000001E-3</v>
      </c>
      <c r="E15" s="205">
        <f>C15*D15</f>
        <v>0</v>
      </c>
      <c r="F15" s="206"/>
      <c r="G15" s="206"/>
      <c r="H15" s="206"/>
      <c r="I15" s="206"/>
      <c r="J15" s="206"/>
      <c r="K15" s="206"/>
      <c r="L15" s="206"/>
      <c r="M15" s="206"/>
      <c r="N15" s="207">
        <f>SUMPRODUCT($F$6:$M$6,F15:M15)</f>
        <v>0</v>
      </c>
    </row>
    <row r="16" spans="1:14" ht="14.25">
      <c r="A16" s="202">
        <v>2.2000000000000002</v>
      </c>
      <c r="B16" s="210" t="s">
        <v>263</v>
      </c>
      <c r="C16" s="206"/>
      <c r="D16" s="209">
        <v>0.01</v>
      </c>
      <c r="E16" s="205">
        <f>C16*D16</f>
        <v>0</v>
      </c>
      <c r="F16" s="206"/>
      <c r="G16" s="206"/>
      <c r="H16" s="206"/>
      <c r="I16" s="206"/>
      <c r="J16" s="206"/>
      <c r="K16" s="206"/>
      <c r="L16" s="206"/>
      <c r="M16" s="206"/>
      <c r="N16" s="207">
        <f t="shared" ref="N16:N20" si="3">SUMPRODUCT($F$6:$M$6,F16:M16)</f>
        <v>0</v>
      </c>
    </row>
    <row r="17" spans="1:14" ht="14.25">
      <c r="A17" s="202">
        <v>2.2999999999999998</v>
      </c>
      <c r="B17" s="210" t="s">
        <v>262</v>
      </c>
      <c r="C17" s="206"/>
      <c r="D17" s="209">
        <v>0.02</v>
      </c>
      <c r="E17" s="205">
        <f>C17*D17</f>
        <v>0</v>
      </c>
      <c r="F17" s="206"/>
      <c r="G17" s="206"/>
      <c r="H17" s="206"/>
      <c r="I17" s="206"/>
      <c r="J17" s="206"/>
      <c r="K17" s="206"/>
      <c r="L17" s="206"/>
      <c r="M17" s="206"/>
      <c r="N17" s="207">
        <f t="shared" si="3"/>
        <v>0</v>
      </c>
    </row>
    <row r="18" spans="1:14" ht="14.25">
      <c r="A18" s="202">
        <v>2.4</v>
      </c>
      <c r="B18" s="210" t="s">
        <v>261</v>
      </c>
      <c r="C18" s="206"/>
      <c r="D18" s="209">
        <v>0.03</v>
      </c>
      <c r="E18" s="205">
        <f>C18*D18</f>
        <v>0</v>
      </c>
      <c r="F18" s="206"/>
      <c r="G18" s="206"/>
      <c r="H18" s="206"/>
      <c r="I18" s="206"/>
      <c r="J18" s="206"/>
      <c r="K18" s="206"/>
      <c r="L18" s="206"/>
      <c r="M18" s="206"/>
      <c r="N18" s="207">
        <f t="shared" si="3"/>
        <v>0</v>
      </c>
    </row>
    <row r="19" spans="1:14" ht="14.25">
      <c r="A19" s="202">
        <v>2.5</v>
      </c>
      <c r="B19" s="210" t="s">
        <v>260</v>
      </c>
      <c r="C19" s="206"/>
      <c r="D19" s="209">
        <v>0.04</v>
      </c>
      <c r="E19" s="205">
        <f>C19*D19</f>
        <v>0</v>
      </c>
      <c r="F19" s="206"/>
      <c r="G19" s="206"/>
      <c r="H19" s="206"/>
      <c r="I19" s="206"/>
      <c r="J19" s="206"/>
      <c r="K19" s="206"/>
      <c r="L19" s="206"/>
      <c r="M19" s="206"/>
      <c r="N19" s="207">
        <f t="shared" si="3"/>
        <v>0</v>
      </c>
    </row>
    <row r="20" spans="1:14" ht="14.25">
      <c r="A20" s="202">
        <v>2.6</v>
      </c>
      <c r="B20" s="210" t="s">
        <v>259</v>
      </c>
      <c r="C20" s="206"/>
      <c r="D20" s="211"/>
      <c r="E20" s="213"/>
      <c r="F20" s="206"/>
      <c r="G20" s="206"/>
      <c r="H20" s="206"/>
      <c r="I20" s="206"/>
      <c r="J20" s="206"/>
      <c r="K20" s="206"/>
      <c r="L20" s="206"/>
      <c r="M20" s="206"/>
      <c r="N20" s="207">
        <f t="shared" si="3"/>
        <v>0</v>
      </c>
    </row>
    <row r="21" spans="1:14" ht="15.75" thickBot="1">
      <c r="A21" s="214"/>
      <c r="B21" s="215" t="s">
        <v>109</v>
      </c>
      <c r="C21" s="190">
        <f>C14+C7</f>
        <v>25683300</v>
      </c>
      <c r="D21" s="216"/>
      <c r="E21" s="217">
        <f>E14+E7</f>
        <v>513666</v>
      </c>
      <c r="F21" s="218">
        <f>F7+F14</f>
        <v>0</v>
      </c>
      <c r="G21" s="218">
        <f t="shared" ref="G21:L21" si="4">G7+G14</f>
        <v>513666</v>
      </c>
      <c r="H21" s="218">
        <f t="shared" si="4"/>
        <v>0</v>
      </c>
      <c r="I21" s="218">
        <f t="shared" si="4"/>
        <v>0</v>
      </c>
      <c r="J21" s="218">
        <f t="shared" si="4"/>
        <v>0</v>
      </c>
      <c r="K21" s="218">
        <f t="shared" si="4"/>
        <v>0</v>
      </c>
      <c r="L21" s="218">
        <f t="shared" si="4"/>
        <v>0</v>
      </c>
      <c r="M21" s="218">
        <f>M7+M14</f>
        <v>0</v>
      </c>
      <c r="N21" s="219">
        <f>N14+N7</f>
        <v>102733.20000000001</v>
      </c>
    </row>
    <row r="22" spans="1:14">
      <c r="E22" s="220"/>
      <c r="F22" s="220"/>
      <c r="G22" s="220"/>
      <c r="H22" s="220"/>
      <c r="I22" s="220"/>
      <c r="J22" s="220"/>
      <c r="K22" s="220"/>
      <c r="L22" s="220"/>
      <c r="M22" s="220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G8" sqref="G8"/>
      <selection pane="topRight" activeCell="G8" sqref="G8"/>
      <selection pane="bottomLeft" activeCell="G8" sqref="G8"/>
      <selection pane="bottomRight" activeCell="G8" sqref="G8"/>
    </sheetView>
  </sheetViews>
  <sheetFormatPr defaultColWidth="9.140625" defaultRowHeight="14.25"/>
  <cols>
    <col min="1" max="1" width="9.5703125" style="3" bestFit="1" customWidth="1"/>
    <col min="2" max="2" width="84.28515625" style="3" bestFit="1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30</v>
      </c>
      <c r="B1" s="3" t="str">
        <f>'Info '!C2</f>
        <v>JSC ProCredit Bank</v>
      </c>
    </row>
    <row r="2" spans="1:8">
      <c r="A2" s="2" t="s">
        <v>31</v>
      </c>
      <c r="B2" s="376">
        <v>43281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144</v>
      </c>
      <c r="B4" s="10" t="s">
        <v>143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408">
        <v>43281</v>
      </c>
      <c r="D5" s="409">
        <v>43190</v>
      </c>
      <c r="E5" s="409">
        <v>43100</v>
      </c>
      <c r="F5" s="409">
        <v>43008</v>
      </c>
      <c r="G5" s="410">
        <v>42916</v>
      </c>
    </row>
    <row r="6" spans="1:8">
      <c r="B6" s="234" t="s">
        <v>142</v>
      </c>
      <c r="C6" s="325"/>
      <c r="D6" s="325"/>
      <c r="E6" s="325"/>
      <c r="F6" s="325"/>
      <c r="G6" s="354"/>
    </row>
    <row r="7" spans="1:8">
      <c r="A7" s="13"/>
      <c r="B7" s="235" t="s">
        <v>136</v>
      </c>
      <c r="C7" s="325"/>
      <c r="D7" s="325"/>
      <c r="E7" s="325"/>
      <c r="F7" s="325"/>
      <c r="G7" s="354"/>
    </row>
    <row r="8" spans="1:8" ht="15">
      <c r="A8" s="370">
        <v>1</v>
      </c>
      <c r="B8" s="14" t="s">
        <v>141</v>
      </c>
      <c r="C8" s="411">
        <v>186457105.54820001</v>
      </c>
      <c r="D8" s="412">
        <v>179007000.33090001</v>
      </c>
      <c r="E8" s="412">
        <v>170795356.76350001</v>
      </c>
      <c r="F8" s="412">
        <v>164493368.35699999</v>
      </c>
      <c r="G8" s="413">
        <v>157220301.04800001</v>
      </c>
    </row>
    <row r="9" spans="1:8" ht="15">
      <c r="A9" s="370">
        <v>2</v>
      </c>
      <c r="B9" s="14" t="s">
        <v>140</v>
      </c>
      <c r="C9" s="411">
        <v>186457105.54820001</v>
      </c>
      <c r="D9" s="412">
        <v>179007000.33090001</v>
      </c>
      <c r="E9" s="412">
        <v>170795356.76350001</v>
      </c>
      <c r="F9" s="412">
        <v>164493368.35699999</v>
      </c>
      <c r="G9" s="413">
        <v>157220301.04800001</v>
      </c>
    </row>
    <row r="10" spans="1:8" ht="15">
      <c r="A10" s="370">
        <v>3</v>
      </c>
      <c r="B10" s="14" t="s">
        <v>139</v>
      </c>
      <c r="C10" s="411">
        <v>230596152.82838216</v>
      </c>
      <c r="D10" s="412">
        <v>222229810.27691144</v>
      </c>
      <c r="E10" s="412">
        <v>217192974.80569807</v>
      </c>
      <c r="F10" s="412">
        <v>220449414.8519851</v>
      </c>
      <c r="G10" s="413">
        <v>212241188.28175902</v>
      </c>
    </row>
    <row r="11" spans="1:8" ht="15">
      <c r="A11" s="371"/>
      <c r="B11" s="234" t="s">
        <v>138</v>
      </c>
      <c r="C11" s="325"/>
      <c r="D11" s="325"/>
      <c r="E11" s="325"/>
      <c r="F11" s="325"/>
      <c r="G11" s="354"/>
    </row>
    <row r="12" spans="1:8" ht="15" customHeight="1">
      <c r="A12" s="370">
        <v>4</v>
      </c>
      <c r="B12" s="14" t="s">
        <v>271</v>
      </c>
      <c r="C12" s="414">
        <v>1143607668.793762</v>
      </c>
      <c r="D12" s="412">
        <v>1109187541.5441453</v>
      </c>
      <c r="E12" s="412">
        <v>1187966917.8514235</v>
      </c>
      <c r="F12" s="412">
        <v>1445514378.9472353</v>
      </c>
      <c r="G12" s="413">
        <v>1455304670.4348392</v>
      </c>
    </row>
    <row r="13" spans="1:8" ht="15">
      <c r="A13" s="371"/>
      <c r="B13" s="234" t="s">
        <v>137</v>
      </c>
      <c r="C13" s="325"/>
      <c r="D13" s="325"/>
      <c r="E13" s="325"/>
      <c r="F13" s="325"/>
      <c r="G13" s="354"/>
    </row>
    <row r="14" spans="1:8" s="15" customFormat="1" ht="15">
      <c r="A14" s="370"/>
      <c r="B14" s="235" t="s">
        <v>136</v>
      </c>
      <c r="C14" s="325"/>
      <c r="D14" s="325"/>
      <c r="E14" s="325"/>
      <c r="F14" s="325"/>
      <c r="G14" s="354"/>
    </row>
    <row r="15" spans="1:8" ht="15">
      <c r="A15" s="372">
        <v>5</v>
      </c>
      <c r="B15" s="14" t="s">
        <v>399</v>
      </c>
      <c r="C15" s="415">
        <v>0.16304289542310305</v>
      </c>
      <c r="D15" s="416">
        <v>0.16138569324507293</v>
      </c>
      <c r="E15" s="416">
        <v>0.14377113890713666</v>
      </c>
      <c r="F15" s="416">
        <v>0.11379573302951169</v>
      </c>
      <c r="G15" s="417">
        <v>0.10803256819138993</v>
      </c>
    </row>
    <row r="16" spans="1:8" ht="15" customHeight="1">
      <c r="A16" s="372">
        <v>6</v>
      </c>
      <c r="B16" s="14" t="s">
        <v>400</v>
      </c>
      <c r="C16" s="415">
        <v>0.16304289542310305</v>
      </c>
      <c r="D16" s="416">
        <v>0.16138569324507293</v>
      </c>
      <c r="E16" s="416">
        <v>0.14377113890713666</v>
      </c>
      <c r="F16" s="416">
        <v>0.11379573302951169</v>
      </c>
      <c r="G16" s="417">
        <v>0.10803256819138993</v>
      </c>
    </row>
    <row r="17" spans="1:7" ht="15">
      <c r="A17" s="372">
        <v>7</v>
      </c>
      <c r="B17" s="14" t="s">
        <v>401</v>
      </c>
      <c r="C17" s="415">
        <v>0.20163921519659539</v>
      </c>
      <c r="D17" s="416">
        <v>0.20035368407360241</v>
      </c>
      <c r="E17" s="416">
        <v>0.18282746054790552</v>
      </c>
      <c r="F17" s="416">
        <v>0.15250586093272755</v>
      </c>
      <c r="G17" s="417">
        <v>0.14583969432211208</v>
      </c>
    </row>
    <row r="18" spans="1:7" ht="15">
      <c r="A18" s="371"/>
      <c r="B18" s="236" t="s">
        <v>135</v>
      </c>
      <c r="C18" s="418"/>
      <c r="D18" s="418"/>
      <c r="E18" s="418"/>
      <c r="F18" s="418"/>
      <c r="G18" s="419"/>
    </row>
    <row r="19" spans="1:7" ht="15" customHeight="1">
      <c r="A19" s="373">
        <v>8</v>
      </c>
      <c r="B19" s="14" t="s">
        <v>134</v>
      </c>
      <c r="C19" s="420">
        <v>6.5383484772480432E-2</v>
      </c>
      <c r="D19" s="421">
        <v>6.546949268948811E-2</v>
      </c>
      <c r="E19" s="421">
        <v>6.3483830051664289E-2</v>
      </c>
      <c r="F19" s="421">
        <v>6.2737241284059678E-2</v>
      </c>
      <c r="G19" s="422">
        <v>6.1863778890423618E-2</v>
      </c>
    </row>
    <row r="20" spans="1:7" ht="15">
      <c r="A20" s="373">
        <v>9</v>
      </c>
      <c r="B20" s="14" t="s">
        <v>133</v>
      </c>
      <c r="C20" s="420">
        <v>2.3109024523697681E-2</v>
      </c>
      <c r="D20" s="421">
        <v>2.3095333326691538E-2</v>
      </c>
      <c r="E20" s="421">
        <v>2.3639256726301218E-2</v>
      </c>
      <c r="F20" s="421">
        <v>2.3967688754072378E-2</v>
      </c>
      <c r="G20" s="422">
        <v>2.4584466835268801E-2</v>
      </c>
    </row>
    <row r="21" spans="1:7" ht="15">
      <c r="A21" s="373">
        <v>10</v>
      </c>
      <c r="B21" s="14" t="s">
        <v>132</v>
      </c>
      <c r="C21" s="420">
        <v>2.4697752699274853E-2</v>
      </c>
      <c r="D21" s="421">
        <v>2.8579254364433093E-2</v>
      </c>
      <c r="E21" s="421">
        <v>2.2490988761229312E-2</v>
      </c>
      <c r="F21" s="421">
        <v>2.0660054756092758E-2</v>
      </c>
      <c r="G21" s="422">
        <v>1.9433939672665046E-2</v>
      </c>
    </row>
    <row r="22" spans="1:7" ht="15">
      <c r="A22" s="373">
        <v>11</v>
      </c>
      <c r="B22" s="14" t="s">
        <v>131</v>
      </c>
      <c r="C22" s="420">
        <v>4.2274460248782751E-2</v>
      </c>
      <c r="D22" s="421">
        <v>4.2374159362796572E-2</v>
      </c>
      <c r="E22" s="421">
        <v>3.9844573325363064E-2</v>
      </c>
      <c r="F22" s="421">
        <v>3.8769552529987289E-2</v>
      </c>
      <c r="G22" s="422">
        <v>3.7279312055154813E-2</v>
      </c>
    </row>
    <row r="23" spans="1:7" ht="15">
      <c r="A23" s="373">
        <v>12</v>
      </c>
      <c r="B23" s="14" t="s">
        <v>277</v>
      </c>
      <c r="C23" s="420">
        <v>2.4407929067174983E-2</v>
      </c>
      <c r="D23" s="421">
        <v>2.539718179318954E-2</v>
      </c>
      <c r="E23" s="421">
        <v>1.5502869850186776E-2</v>
      </c>
      <c r="F23" s="421">
        <v>1.4289598852692643E-2</v>
      </c>
      <c r="G23" s="422">
        <v>1.0142605090359512E-2</v>
      </c>
    </row>
    <row r="24" spans="1:7" ht="15">
      <c r="A24" s="373">
        <v>13</v>
      </c>
      <c r="B24" s="14" t="s">
        <v>278</v>
      </c>
      <c r="C24" s="420">
        <v>9.9125624127692144E-2</v>
      </c>
      <c r="D24" s="421">
        <v>0.17825237452843656</v>
      </c>
      <c r="E24" s="421">
        <v>0.11382261829145118</v>
      </c>
      <c r="F24" s="421">
        <v>0.10363357397439342</v>
      </c>
      <c r="G24" s="422">
        <v>7.2880648311789129E-2</v>
      </c>
    </row>
    <row r="25" spans="1:7" ht="15">
      <c r="A25" s="371"/>
      <c r="B25" s="236" t="s">
        <v>356</v>
      </c>
      <c r="C25" s="418"/>
      <c r="D25" s="418"/>
      <c r="E25" s="418"/>
      <c r="F25" s="418"/>
      <c r="G25" s="419"/>
    </row>
    <row r="26" spans="1:7" ht="15">
      <c r="A26" s="373">
        <v>14</v>
      </c>
      <c r="B26" s="14" t="s">
        <v>130</v>
      </c>
      <c r="C26" s="420">
        <v>2.4285244715634435E-2</v>
      </c>
      <c r="D26" s="421">
        <v>2.7282886776936712E-2</v>
      </c>
      <c r="E26" s="421">
        <v>3.0729110979612922E-2</v>
      </c>
      <c r="F26" s="421">
        <v>3.4062278938097913E-2</v>
      </c>
      <c r="G26" s="422">
        <v>3.790214181284262E-2</v>
      </c>
    </row>
    <row r="27" spans="1:7" ht="15" customHeight="1">
      <c r="A27" s="373">
        <v>15</v>
      </c>
      <c r="B27" s="14" t="s">
        <v>129</v>
      </c>
      <c r="C27" s="420">
        <v>3.1787715393308068E-2</v>
      </c>
      <c r="D27" s="421">
        <v>3.3386900760871613E-2</v>
      </c>
      <c r="E27" s="421">
        <v>3.4349126903304536E-2</v>
      </c>
      <c r="F27" s="421">
        <v>3.58823984031214E-2</v>
      </c>
      <c r="G27" s="422">
        <v>3.719692054589837E-2</v>
      </c>
    </row>
    <row r="28" spans="1:7" ht="15">
      <c r="A28" s="373">
        <v>16</v>
      </c>
      <c r="B28" s="14" t="s">
        <v>128</v>
      </c>
      <c r="C28" s="420">
        <v>0.79030580418380825</v>
      </c>
      <c r="D28" s="421">
        <v>0.79203924995787611</v>
      </c>
      <c r="E28" s="421">
        <v>0.80437688298028487</v>
      </c>
      <c r="F28" s="421">
        <v>0.79800524084904112</v>
      </c>
      <c r="G28" s="422">
        <v>0.79997981990811362</v>
      </c>
    </row>
    <row r="29" spans="1:7" ht="15" customHeight="1">
      <c r="A29" s="373">
        <v>17</v>
      </c>
      <c r="B29" s="14" t="s">
        <v>127</v>
      </c>
      <c r="C29" s="420">
        <v>0.71490791822550959</v>
      </c>
      <c r="D29" s="421">
        <v>0.72237372214286721</v>
      </c>
      <c r="E29" s="421">
        <v>0.73646459122571173</v>
      </c>
      <c r="F29" s="421">
        <v>0.72145303719478282</v>
      </c>
      <c r="G29" s="422">
        <v>0.70932102566462218</v>
      </c>
    </row>
    <row r="30" spans="1:7" ht="15">
      <c r="A30" s="373">
        <v>18</v>
      </c>
      <c r="B30" s="14" t="s">
        <v>126</v>
      </c>
      <c r="C30" s="420">
        <v>-4.8461074335390757E-2</v>
      </c>
      <c r="D30" s="421">
        <v>-7.0893799148876072E-2</v>
      </c>
      <c r="E30" s="421">
        <v>0.15350013314374994</v>
      </c>
      <c r="F30" s="421">
        <v>7.019049999661417E-2</v>
      </c>
      <c r="G30" s="422">
        <v>2.45002543945054E-2</v>
      </c>
    </row>
    <row r="31" spans="1:7" ht="15" customHeight="1">
      <c r="A31" s="371"/>
      <c r="B31" s="236" t="s">
        <v>357</v>
      </c>
      <c r="C31" s="418"/>
      <c r="D31" s="418"/>
      <c r="E31" s="418"/>
      <c r="F31" s="418"/>
      <c r="G31" s="419"/>
    </row>
    <row r="32" spans="1:7" ht="15" customHeight="1">
      <c r="A32" s="373">
        <v>19</v>
      </c>
      <c r="B32" s="14" t="s">
        <v>125</v>
      </c>
      <c r="C32" s="420">
        <v>0.20463841568512603</v>
      </c>
      <c r="D32" s="420">
        <v>0.19515857925829594</v>
      </c>
      <c r="E32" s="420">
        <v>0.21257213879282313</v>
      </c>
      <c r="F32" s="420">
        <v>0.22225002741701022</v>
      </c>
      <c r="G32" s="423">
        <v>0.22740376716858457</v>
      </c>
    </row>
    <row r="33" spans="1:7" ht="15" customHeight="1">
      <c r="A33" s="373">
        <v>20</v>
      </c>
      <c r="B33" s="14" t="s">
        <v>124</v>
      </c>
      <c r="C33" s="420">
        <v>0.85356628978791238</v>
      </c>
      <c r="D33" s="420">
        <v>0.86374069145877574</v>
      </c>
      <c r="E33" s="420">
        <v>0.86676806270269524</v>
      </c>
      <c r="F33" s="420">
        <v>0.8469096562890196</v>
      </c>
      <c r="G33" s="423">
        <v>0.83883542055566906</v>
      </c>
    </row>
    <row r="34" spans="1:7" ht="15" customHeight="1">
      <c r="A34" s="373">
        <v>21</v>
      </c>
      <c r="B34" s="14" t="s">
        <v>123</v>
      </c>
      <c r="C34" s="420">
        <v>0.28946552991531188</v>
      </c>
      <c r="D34" s="420">
        <v>0.28589177999030968</v>
      </c>
      <c r="E34" s="420">
        <v>0.31458118432323923</v>
      </c>
      <c r="F34" s="420">
        <v>0.32865953397011727</v>
      </c>
      <c r="G34" s="423">
        <v>0.35933940739090603</v>
      </c>
    </row>
    <row r="35" spans="1:7" ht="15" customHeight="1">
      <c r="A35" s="374"/>
      <c r="B35" s="236" t="s">
        <v>403</v>
      </c>
      <c r="C35" s="325"/>
      <c r="D35" s="325"/>
      <c r="E35" s="325"/>
      <c r="F35" s="325"/>
      <c r="G35" s="354"/>
    </row>
    <row r="36" spans="1:7" ht="15">
      <c r="A36" s="373">
        <v>22</v>
      </c>
      <c r="B36" s="14" t="s">
        <v>383</v>
      </c>
      <c r="C36" s="430">
        <v>226617945.1225</v>
      </c>
      <c r="D36" s="424">
        <v>205001536.9375</v>
      </c>
      <c r="E36" s="424">
        <v>248201149.42749995</v>
      </c>
      <c r="F36" s="424"/>
      <c r="G36" s="425"/>
    </row>
    <row r="37" spans="1:7" ht="15" customHeight="1">
      <c r="A37" s="373">
        <v>23</v>
      </c>
      <c r="B37" s="14" t="s">
        <v>395</v>
      </c>
      <c r="C37" s="430">
        <v>148542114.43832749</v>
      </c>
      <c r="D37" s="426">
        <v>163896084.60692155</v>
      </c>
      <c r="E37" s="426">
        <v>182086960.35534555</v>
      </c>
      <c r="F37" s="426"/>
      <c r="G37" s="427"/>
    </row>
    <row r="38" spans="1:7" ht="15.75" thickBot="1">
      <c r="A38" s="375">
        <v>24</v>
      </c>
      <c r="B38" s="237" t="s">
        <v>384</v>
      </c>
      <c r="C38" s="431">
        <v>1.5256141060021631</v>
      </c>
      <c r="D38" s="432">
        <v>1.2508019177466214</v>
      </c>
      <c r="E38" s="428">
        <v>1.363091288597116</v>
      </c>
      <c r="F38" s="428"/>
      <c r="G38" s="429"/>
    </row>
    <row r="39" spans="1:7">
      <c r="A39" s="16"/>
    </row>
    <row r="40" spans="1:7" ht="38.25">
      <c r="B40" s="316" t="s">
        <v>404</v>
      </c>
    </row>
    <row r="41" spans="1:7" ht="51">
      <c r="B41" s="316" t="s">
        <v>402</v>
      </c>
    </row>
    <row r="43" spans="1:7">
      <c r="B43" s="31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G8" sqref="G8"/>
      <selection pane="topRight" activeCell="G8" sqref="G8"/>
      <selection pane="bottomLeft" activeCell="G8" sqref="G8"/>
      <selection pane="bottomRight" activeCell="G8" sqref="G8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30</v>
      </c>
      <c r="B1" s="4" t="str">
        <f>'Info '!C2</f>
        <v>JSC ProCredit Bank</v>
      </c>
    </row>
    <row r="2" spans="1:8">
      <c r="A2" s="2" t="s">
        <v>31</v>
      </c>
      <c r="B2" s="377">
        <f>'1. key ratios '!B2</f>
        <v>43281</v>
      </c>
    </row>
    <row r="3" spans="1:8">
      <c r="A3" s="2"/>
    </row>
    <row r="4" spans="1:8" ht="15" thickBot="1">
      <c r="A4" s="17" t="s">
        <v>32</v>
      </c>
      <c r="B4" s="18" t="s">
        <v>33</v>
      </c>
      <c r="C4" s="17"/>
      <c r="D4" s="19"/>
      <c r="E4" s="19"/>
      <c r="F4" s="20"/>
      <c r="G4" s="20"/>
      <c r="H4" s="21" t="s">
        <v>73</v>
      </c>
    </row>
    <row r="5" spans="1:8">
      <c r="A5" s="22"/>
      <c r="B5" s="23"/>
      <c r="C5" s="464" t="s">
        <v>68</v>
      </c>
      <c r="D5" s="465"/>
      <c r="E5" s="466"/>
      <c r="F5" s="464" t="s">
        <v>72</v>
      </c>
      <c r="G5" s="465"/>
      <c r="H5" s="467"/>
    </row>
    <row r="6" spans="1:8">
      <c r="A6" s="24" t="s">
        <v>6</v>
      </c>
      <c r="B6" s="25" t="s">
        <v>34</v>
      </c>
      <c r="C6" s="26" t="s">
        <v>69</v>
      </c>
      <c r="D6" s="26" t="s">
        <v>70</v>
      </c>
      <c r="E6" s="26" t="s">
        <v>71</v>
      </c>
      <c r="F6" s="26" t="s">
        <v>69</v>
      </c>
      <c r="G6" s="26" t="s">
        <v>70</v>
      </c>
      <c r="H6" s="27" t="s">
        <v>71</v>
      </c>
    </row>
    <row r="7" spans="1:8">
      <c r="A7" s="24">
        <v>1</v>
      </c>
      <c r="B7" s="28" t="s">
        <v>35</v>
      </c>
      <c r="C7" s="29">
        <v>20680149.73</v>
      </c>
      <c r="D7" s="29">
        <v>23134696.449999999</v>
      </c>
      <c r="E7" s="30">
        <v>43814846.18</v>
      </c>
      <c r="F7" s="31">
        <v>30123250.859999999</v>
      </c>
      <c r="G7" s="32">
        <v>28315536.140000001</v>
      </c>
      <c r="H7" s="33">
        <v>58438787</v>
      </c>
    </row>
    <row r="8" spans="1:8">
      <c r="A8" s="24">
        <v>2</v>
      </c>
      <c r="B8" s="28" t="s">
        <v>36</v>
      </c>
      <c r="C8" s="29">
        <v>10447845.09</v>
      </c>
      <c r="D8" s="29">
        <v>120283663.95999999</v>
      </c>
      <c r="E8" s="30">
        <v>130731509.05</v>
      </c>
      <c r="F8" s="31">
        <v>14090211.23</v>
      </c>
      <c r="G8" s="32">
        <v>115484619.93000001</v>
      </c>
      <c r="H8" s="33">
        <v>129574831.16000001</v>
      </c>
    </row>
    <row r="9" spans="1:8">
      <c r="A9" s="24">
        <v>3</v>
      </c>
      <c r="B9" s="28" t="s">
        <v>37</v>
      </c>
      <c r="C9" s="29">
        <v>39028278.289999999</v>
      </c>
      <c r="D9" s="29">
        <v>30666064.169999998</v>
      </c>
      <c r="E9" s="30">
        <v>69694342.459999993</v>
      </c>
      <c r="F9" s="31">
        <v>22005363.719999999</v>
      </c>
      <c r="G9" s="32">
        <v>25143807.220000003</v>
      </c>
      <c r="H9" s="33">
        <v>47149170.939999998</v>
      </c>
    </row>
    <row r="10" spans="1:8">
      <c r="A10" s="24">
        <v>4</v>
      </c>
      <c r="B10" s="28" t="s">
        <v>38</v>
      </c>
      <c r="C10" s="29">
        <v>0</v>
      </c>
      <c r="D10" s="29">
        <v>0</v>
      </c>
      <c r="E10" s="30">
        <v>0</v>
      </c>
      <c r="F10" s="31">
        <v>0</v>
      </c>
      <c r="G10" s="32">
        <v>0</v>
      </c>
      <c r="H10" s="33">
        <v>0</v>
      </c>
    </row>
    <row r="11" spans="1:8">
      <c r="A11" s="24">
        <v>5</v>
      </c>
      <c r="B11" s="28" t="s">
        <v>39</v>
      </c>
      <c r="C11" s="29">
        <v>18100390.539999999</v>
      </c>
      <c r="D11" s="29">
        <v>0</v>
      </c>
      <c r="E11" s="30">
        <v>18100390.539999999</v>
      </c>
      <c r="F11" s="31">
        <v>21378897.439999998</v>
      </c>
      <c r="G11" s="32">
        <v>0</v>
      </c>
      <c r="H11" s="33">
        <v>21378897.439999998</v>
      </c>
    </row>
    <row r="12" spans="1:8">
      <c r="A12" s="24">
        <v>6.1</v>
      </c>
      <c r="B12" s="34" t="s">
        <v>40</v>
      </c>
      <c r="C12" s="29">
        <v>200637468.56000003</v>
      </c>
      <c r="D12" s="29">
        <v>756172364.8217001</v>
      </c>
      <c r="E12" s="30">
        <v>956809833.38170016</v>
      </c>
      <c r="F12" s="31">
        <v>178635309.35999998</v>
      </c>
      <c r="G12" s="32">
        <v>714451124.60850012</v>
      </c>
      <c r="H12" s="33">
        <v>893086433.96850014</v>
      </c>
    </row>
    <row r="13" spans="1:8">
      <c r="A13" s="24">
        <v>6.2</v>
      </c>
      <c r="B13" s="34" t="s">
        <v>41</v>
      </c>
      <c r="C13" s="29">
        <v>-5324025.7432000004</v>
      </c>
      <c r="D13" s="29">
        <v>-25090772.925855998</v>
      </c>
      <c r="E13" s="30">
        <v>-30414798.669055998</v>
      </c>
      <c r="F13" s="31">
        <v>-4303691.5391999995</v>
      </c>
      <c r="G13" s="32">
        <v>-28916373.585746009</v>
      </c>
      <c r="H13" s="33">
        <v>-33220065.124946009</v>
      </c>
    </row>
    <row r="14" spans="1:8">
      <c r="A14" s="24">
        <v>6</v>
      </c>
      <c r="B14" s="28" t="s">
        <v>42</v>
      </c>
      <c r="C14" s="30">
        <v>195313442.81680003</v>
      </c>
      <c r="D14" s="30">
        <v>731081591.8958441</v>
      </c>
      <c r="E14" s="30">
        <v>926395034.7126441</v>
      </c>
      <c r="F14" s="30">
        <v>174331617.82079998</v>
      </c>
      <c r="G14" s="30">
        <v>685534751.02275407</v>
      </c>
      <c r="H14" s="33">
        <v>859866368.84355402</v>
      </c>
    </row>
    <row r="15" spans="1:8">
      <c r="A15" s="24">
        <v>7</v>
      </c>
      <c r="B15" s="28" t="s">
        <v>43</v>
      </c>
      <c r="C15" s="29">
        <v>1549888.1999999997</v>
      </c>
      <c r="D15" s="29">
        <v>4791953.34</v>
      </c>
      <c r="E15" s="30">
        <v>6341841.5399999991</v>
      </c>
      <c r="F15" s="31">
        <v>1079673.9600000002</v>
      </c>
      <c r="G15" s="32">
        <v>4302290.6399999997</v>
      </c>
      <c r="H15" s="33">
        <v>5381964.5999999996</v>
      </c>
    </row>
    <row r="16" spans="1:8">
      <c r="A16" s="24">
        <v>8</v>
      </c>
      <c r="B16" s="28" t="s">
        <v>204</v>
      </c>
      <c r="C16" s="29">
        <v>0</v>
      </c>
      <c r="D16" s="29" t="s">
        <v>432</v>
      </c>
      <c r="E16" s="30">
        <v>0</v>
      </c>
      <c r="F16" s="31">
        <v>0</v>
      </c>
      <c r="G16" s="32" t="s">
        <v>432</v>
      </c>
      <c r="H16" s="33">
        <v>0</v>
      </c>
    </row>
    <row r="17" spans="1:8">
      <c r="A17" s="24">
        <v>9</v>
      </c>
      <c r="B17" s="28" t="s">
        <v>44</v>
      </c>
      <c r="C17" s="29">
        <v>6298572.1799999997</v>
      </c>
      <c r="D17" s="29">
        <v>47086.05</v>
      </c>
      <c r="E17" s="30">
        <v>6345658.2299999995</v>
      </c>
      <c r="F17" s="31">
        <v>6298572.1799999997</v>
      </c>
      <c r="G17" s="32">
        <v>45282.6</v>
      </c>
      <c r="H17" s="33">
        <v>6343854.7799999993</v>
      </c>
    </row>
    <row r="18" spans="1:8">
      <c r="A18" s="24">
        <v>10</v>
      </c>
      <c r="B18" s="28" t="s">
        <v>45</v>
      </c>
      <c r="C18" s="29">
        <v>65737627.649999991</v>
      </c>
      <c r="D18" s="29" t="s">
        <v>432</v>
      </c>
      <c r="E18" s="30">
        <v>65737627.649999991</v>
      </c>
      <c r="F18" s="31">
        <v>74430719.24000001</v>
      </c>
      <c r="G18" s="32" t="s">
        <v>432</v>
      </c>
      <c r="H18" s="33">
        <v>74430719.24000001</v>
      </c>
    </row>
    <row r="19" spans="1:8">
      <c r="A19" s="24">
        <v>11</v>
      </c>
      <c r="B19" s="28" t="s">
        <v>46</v>
      </c>
      <c r="C19" s="29">
        <v>8480904.459999999</v>
      </c>
      <c r="D19" s="29">
        <v>6880659.1431999989</v>
      </c>
      <c r="E19" s="30">
        <v>15361563.603199998</v>
      </c>
      <c r="F19" s="31">
        <v>9798131.629999999</v>
      </c>
      <c r="G19" s="32">
        <v>3880860.23</v>
      </c>
      <c r="H19" s="33">
        <v>13678991.859999999</v>
      </c>
    </row>
    <row r="20" spans="1:8">
      <c r="A20" s="24">
        <v>12</v>
      </c>
      <c r="B20" s="36" t="s">
        <v>47</v>
      </c>
      <c r="C20" s="30">
        <v>365637098.95679998</v>
      </c>
      <c r="D20" s="30">
        <v>916885715.00904417</v>
      </c>
      <c r="E20" s="30">
        <v>1282522813.9658442</v>
      </c>
      <c r="F20" s="30">
        <v>353536438.0808</v>
      </c>
      <c r="G20" s="30">
        <v>862707147.78275406</v>
      </c>
      <c r="H20" s="33">
        <v>1216243585.863554</v>
      </c>
    </row>
    <row r="21" spans="1:8">
      <c r="A21" s="24"/>
      <c r="B21" s="25" t="s">
        <v>48</v>
      </c>
      <c r="C21" s="37"/>
      <c r="D21" s="37"/>
      <c r="E21" s="37"/>
      <c r="F21" s="38"/>
      <c r="G21" s="39"/>
      <c r="H21" s="40"/>
    </row>
    <row r="22" spans="1:8">
      <c r="A22" s="24">
        <v>13</v>
      </c>
      <c r="B22" s="28" t="s">
        <v>49</v>
      </c>
      <c r="C22" s="29">
        <v>0</v>
      </c>
      <c r="D22" s="29">
        <v>156746400</v>
      </c>
      <c r="E22" s="30">
        <v>156746400</v>
      </c>
      <c r="F22" s="31">
        <v>0</v>
      </c>
      <c r="G22" s="32">
        <v>0</v>
      </c>
      <c r="H22" s="33">
        <v>0</v>
      </c>
    </row>
    <row r="23" spans="1:8">
      <c r="A23" s="24">
        <v>14</v>
      </c>
      <c r="B23" s="28" t="s">
        <v>50</v>
      </c>
      <c r="C23" s="29">
        <v>88601676.099999994</v>
      </c>
      <c r="D23" s="29">
        <v>118657648.25</v>
      </c>
      <c r="E23" s="30">
        <v>207259324.34999999</v>
      </c>
      <c r="F23" s="31">
        <v>89011717.149999991</v>
      </c>
      <c r="G23" s="32">
        <v>110064892.38</v>
      </c>
      <c r="H23" s="33">
        <v>199076609.52999997</v>
      </c>
    </row>
    <row r="24" spans="1:8">
      <c r="A24" s="24">
        <v>15</v>
      </c>
      <c r="B24" s="28" t="s">
        <v>51</v>
      </c>
      <c r="C24" s="29">
        <v>39750238.469999999</v>
      </c>
      <c r="D24" s="29">
        <v>124236583.15310001</v>
      </c>
      <c r="E24" s="30">
        <v>163986821.62310001</v>
      </c>
      <c r="F24" s="31">
        <v>45403520.24000001</v>
      </c>
      <c r="G24" s="32">
        <v>192564119.61720005</v>
      </c>
      <c r="H24" s="33">
        <v>237967639.85720006</v>
      </c>
    </row>
    <row r="25" spans="1:8">
      <c r="A25" s="24">
        <v>16</v>
      </c>
      <c r="B25" s="28" t="s">
        <v>52</v>
      </c>
      <c r="C25" s="29">
        <v>21842274.619999997</v>
      </c>
      <c r="D25" s="29">
        <v>152908630.80000001</v>
      </c>
      <c r="E25" s="30">
        <v>174750905.42000002</v>
      </c>
      <c r="F25" s="31">
        <v>28074355.82</v>
      </c>
      <c r="G25" s="32">
        <v>197264895.31</v>
      </c>
      <c r="H25" s="33">
        <v>225339251.13</v>
      </c>
    </row>
    <row r="26" spans="1:8">
      <c r="A26" s="24">
        <v>17</v>
      </c>
      <c r="B26" s="28" t="s">
        <v>53</v>
      </c>
      <c r="C26" s="37"/>
      <c r="D26" s="37"/>
      <c r="E26" s="30">
        <v>0</v>
      </c>
      <c r="F26" s="38"/>
      <c r="G26" s="39"/>
      <c r="H26" s="33">
        <v>0</v>
      </c>
    </row>
    <row r="27" spans="1:8">
      <c r="A27" s="24">
        <v>18</v>
      </c>
      <c r="B27" s="28" t="s">
        <v>54</v>
      </c>
      <c r="C27" s="29">
        <v>0</v>
      </c>
      <c r="D27" s="29">
        <v>300893175.3021391</v>
      </c>
      <c r="E27" s="30">
        <v>300893175.3021391</v>
      </c>
      <c r="F27" s="31">
        <v>0</v>
      </c>
      <c r="G27" s="32">
        <v>307300994.53781509</v>
      </c>
      <c r="H27" s="33">
        <v>307300994.53781509</v>
      </c>
    </row>
    <row r="28" spans="1:8">
      <c r="A28" s="24">
        <v>19</v>
      </c>
      <c r="B28" s="28" t="s">
        <v>55</v>
      </c>
      <c r="C28" s="29">
        <v>796799.46</v>
      </c>
      <c r="D28" s="29">
        <v>6404395.7800000003</v>
      </c>
      <c r="E28" s="30">
        <v>7201195.2400000002</v>
      </c>
      <c r="F28" s="31">
        <v>1101825.5299999998</v>
      </c>
      <c r="G28" s="32">
        <v>7322668.79</v>
      </c>
      <c r="H28" s="33">
        <v>8424494.3200000003</v>
      </c>
    </row>
    <row r="29" spans="1:8">
      <c r="A29" s="24">
        <v>20</v>
      </c>
      <c r="B29" s="28" t="s">
        <v>56</v>
      </c>
      <c r="C29" s="29">
        <v>8415167.7100000009</v>
      </c>
      <c r="D29" s="29">
        <v>8046216.5499999998</v>
      </c>
      <c r="E29" s="30">
        <v>16461384.260000002</v>
      </c>
      <c r="F29" s="31">
        <v>5854716.2018000009</v>
      </c>
      <c r="G29" s="32">
        <v>7241999.1855000006</v>
      </c>
      <c r="H29" s="33">
        <v>13096715.387300001</v>
      </c>
    </row>
    <row r="30" spans="1:8">
      <c r="A30" s="24">
        <v>21</v>
      </c>
      <c r="B30" s="28" t="s">
        <v>57</v>
      </c>
      <c r="C30" s="29">
        <v>0</v>
      </c>
      <c r="D30" s="29">
        <v>61289999.999999985</v>
      </c>
      <c r="E30" s="30">
        <v>61289999.999999985</v>
      </c>
      <c r="F30" s="31">
        <v>0</v>
      </c>
      <c r="G30" s="32">
        <v>60180000.000000015</v>
      </c>
      <c r="H30" s="33">
        <v>60180000.000000015</v>
      </c>
    </row>
    <row r="31" spans="1:8">
      <c r="A31" s="24">
        <v>22</v>
      </c>
      <c r="B31" s="36" t="s">
        <v>58</v>
      </c>
      <c r="C31" s="30">
        <v>159406156.36000001</v>
      </c>
      <c r="D31" s="30">
        <v>929183049.83523893</v>
      </c>
      <c r="E31" s="30">
        <v>1088589206.1952391</v>
      </c>
      <c r="F31" s="30">
        <v>169446134.94179997</v>
      </c>
      <c r="G31" s="30">
        <v>881939569.82051504</v>
      </c>
      <c r="H31" s="33">
        <v>1051385704.762315</v>
      </c>
    </row>
    <row r="32" spans="1:8">
      <c r="A32" s="24"/>
      <c r="B32" s="25" t="s">
        <v>59</v>
      </c>
      <c r="C32" s="37"/>
      <c r="D32" s="37"/>
      <c r="E32" s="29"/>
      <c r="F32" s="38"/>
      <c r="G32" s="39"/>
      <c r="H32" s="40"/>
    </row>
    <row r="33" spans="1:8">
      <c r="A33" s="24">
        <v>23</v>
      </c>
      <c r="B33" s="28" t="s">
        <v>60</v>
      </c>
      <c r="C33" s="29">
        <v>88914815</v>
      </c>
      <c r="D33" s="37" t="s">
        <v>432</v>
      </c>
      <c r="E33" s="30">
        <v>88914815</v>
      </c>
      <c r="F33" s="31">
        <v>88914815</v>
      </c>
      <c r="G33" s="39" t="s">
        <v>432</v>
      </c>
      <c r="H33" s="33">
        <v>88914815</v>
      </c>
    </row>
    <row r="34" spans="1:8">
      <c r="A34" s="24">
        <v>24</v>
      </c>
      <c r="B34" s="28" t="s">
        <v>61</v>
      </c>
      <c r="C34" s="29">
        <v>0</v>
      </c>
      <c r="D34" s="37" t="s">
        <v>432</v>
      </c>
      <c r="E34" s="30">
        <v>0</v>
      </c>
      <c r="F34" s="31">
        <v>0</v>
      </c>
      <c r="G34" s="39" t="s">
        <v>432</v>
      </c>
      <c r="H34" s="33">
        <v>0</v>
      </c>
    </row>
    <row r="35" spans="1:8">
      <c r="A35" s="24">
        <v>25</v>
      </c>
      <c r="B35" s="35" t="s">
        <v>62</v>
      </c>
      <c r="C35" s="29">
        <v>0</v>
      </c>
      <c r="D35" s="37" t="s">
        <v>432</v>
      </c>
      <c r="E35" s="30">
        <v>0</v>
      </c>
      <c r="F35" s="31">
        <v>0</v>
      </c>
      <c r="G35" s="39" t="s">
        <v>432</v>
      </c>
      <c r="H35" s="33">
        <v>0</v>
      </c>
    </row>
    <row r="36" spans="1:8">
      <c r="A36" s="24">
        <v>26</v>
      </c>
      <c r="B36" s="28" t="s">
        <v>63</v>
      </c>
      <c r="C36" s="29">
        <v>36388151.469999999</v>
      </c>
      <c r="D36" s="37" t="s">
        <v>432</v>
      </c>
      <c r="E36" s="30">
        <v>36388151.469999999</v>
      </c>
      <c r="F36" s="31">
        <v>36388151.469999999</v>
      </c>
      <c r="G36" s="39" t="s">
        <v>432</v>
      </c>
      <c r="H36" s="33">
        <v>36388151.469999999</v>
      </c>
    </row>
    <row r="37" spans="1:8">
      <c r="A37" s="24">
        <v>27</v>
      </c>
      <c r="B37" s="28" t="s">
        <v>64</v>
      </c>
      <c r="C37" s="29">
        <v>0</v>
      </c>
      <c r="D37" s="37" t="s">
        <v>432</v>
      </c>
      <c r="E37" s="30">
        <v>0</v>
      </c>
      <c r="F37" s="31">
        <v>0</v>
      </c>
      <c r="G37" s="39" t="s">
        <v>432</v>
      </c>
      <c r="H37" s="33">
        <v>0</v>
      </c>
    </row>
    <row r="38" spans="1:8">
      <c r="A38" s="24">
        <v>28</v>
      </c>
      <c r="B38" s="28" t="s">
        <v>65</v>
      </c>
      <c r="C38" s="29">
        <v>68630641.238200009</v>
      </c>
      <c r="D38" s="37" t="s">
        <v>432</v>
      </c>
      <c r="E38" s="30">
        <v>68630641.238200009</v>
      </c>
      <c r="F38" s="31">
        <v>39554914.618000008</v>
      </c>
      <c r="G38" s="39" t="s">
        <v>432</v>
      </c>
      <c r="H38" s="33">
        <v>39554914.618000008</v>
      </c>
    </row>
    <row r="39" spans="1:8">
      <c r="A39" s="24">
        <v>29</v>
      </c>
      <c r="B39" s="28" t="s">
        <v>66</v>
      </c>
      <c r="C39" s="29">
        <v>0</v>
      </c>
      <c r="D39" s="37" t="s">
        <v>432</v>
      </c>
      <c r="E39" s="30">
        <v>0</v>
      </c>
      <c r="F39" s="31">
        <v>0</v>
      </c>
      <c r="G39" s="39" t="s">
        <v>432</v>
      </c>
      <c r="H39" s="33">
        <v>0</v>
      </c>
    </row>
    <row r="40" spans="1:8">
      <c r="A40" s="24">
        <v>30</v>
      </c>
      <c r="B40" s="283" t="s">
        <v>272</v>
      </c>
      <c r="C40" s="29">
        <v>193933607.70820001</v>
      </c>
      <c r="D40" s="37" t="s">
        <v>432</v>
      </c>
      <c r="E40" s="30">
        <v>193933607.70820001</v>
      </c>
      <c r="F40" s="31">
        <v>164857881.088</v>
      </c>
      <c r="G40" s="39" t="s">
        <v>432</v>
      </c>
      <c r="H40" s="33">
        <v>164857881.088</v>
      </c>
    </row>
    <row r="41" spans="1:8" ht="15" thickBot="1">
      <c r="A41" s="41">
        <v>31</v>
      </c>
      <c r="B41" s="42" t="s">
        <v>67</v>
      </c>
      <c r="C41" s="43">
        <v>353339764.06819999</v>
      </c>
      <c r="D41" s="43">
        <v>929183049.83523893</v>
      </c>
      <c r="E41" s="43">
        <v>1282522813.903439</v>
      </c>
      <c r="F41" s="43">
        <v>334304016.02979994</v>
      </c>
      <c r="G41" s="43">
        <v>881939569.82051504</v>
      </c>
      <c r="H41" s="44">
        <v>1216243585.8503151</v>
      </c>
    </row>
    <row r="43" spans="1:8">
      <c r="B43" s="45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Normal="100" workbookViewId="0">
      <pane xSplit="1" ySplit="6" topLeftCell="B8" activePane="bottomRight" state="frozen"/>
      <selection activeCell="G8" sqref="G8"/>
      <selection pane="topRight" activeCell="G8" sqref="G8"/>
      <selection pane="bottomLeft" activeCell="G8" sqref="G8"/>
      <selection pane="bottomRight" activeCell="G8" sqref="G8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30</v>
      </c>
      <c r="B1" s="3" t="str">
        <f>'Info '!C2</f>
        <v>JSC ProCredit Bank</v>
      </c>
      <c r="C1" s="3"/>
    </row>
    <row r="2" spans="1:8">
      <c r="A2" s="2" t="s">
        <v>31</v>
      </c>
      <c r="B2" s="376">
        <f>'1. key ratios '!B2</f>
        <v>43281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47" t="s">
        <v>199</v>
      </c>
      <c r="B4" s="238" t="s">
        <v>22</v>
      </c>
      <c r="C4" s="17"/>
      <c r="D4" s="19"/>
      <c r="E4" s="19"/>
      <c r="F4" s="20"/>
      <c r="G4" s="20"/>
      <c r="H4" s="48" t="s">
        <v>73</v>
      </c>
    </row>
    <row r="5" spans="1:8">
      <c r="A5" s="49" t="s">
        <v>6</v>
      </c>
      <c r="B5" s="50"/>
      <c r="C5" s="464" t="s">
        <v>68</v>
      </c>
      <c r="D5" s="465"/>
      <c r="E5" s="466"/>
      <c r="F5" s="464" t="s">
        <v>72</v>
      </c>
      <c r="G5" s="465"/>
      <c r="H5" s="467"/>
    </row>
    <row r="6" spans="1:8">
      <c r="A6" s="51" t="s">
        <v>6</v>
      </c>
      <c r="B6" s="52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4" t="s">
        <v>71</v>
      </c>
    </row>
    <row r="7" spans="1:8">
      <c r="A7" s="55"/>
      <c r="B7" s="238" t="s">
        <v>198</v>
      </c>
      <c r="C7" s="56"/>
      <c r="D7" s="56"/>
      <c r="E7" s="56"/>
      <c r="F7" s="56"/>
      <c r="G7" s="56"/>
      <c r="H7" s="57"/>
    </row>
    <row r="8" spans="1:8">
      <c r="A8" s="55">
        <v>1</v>
      </c>
      <c r="B8" s="58" t="s">
        <v>197</v>
      </c>
      <c r="C8" s="388">
        <v>1065275.79</v>
      </c>
      <c r="D8" s="388">
        <v>470248.33999999997</v>
      </c>
      <c r="E8" s="389">
        <v>1535524.13</v>
      </c>
      <c r="F8" s="388">
        <v>1681709.39</v>
      </c>
      <c r="G8" s="388">
        <v>267458.77999999997</v>
      </c>
      <c r="H8" s="390">
        <v>1949168.17</v>
      </c>
    </row>
    <row r="9" spans="1:8">
      <c r="A9" s="55">
        <v>2</v>
      </c>
      <c r="B9" s="58" t="s">
        <v>196</v>
      </c>
      <c r="C9" s="391">
        <v>10986600.319999998</v>
      </c>
      <c r="D9" s="391">
        <v>28329159.520000003</v>
      </c>
      <c r="E9" s="389">
        <v>39315759.840000004</v>
      </c>
      <c r="F9" s="391">
        <v>8542226.7699999996</v>
      </c>
      <c r="G9" s="391">
        <v>27908975.640000004</v>
      </c>
      <c r="H9" s="390">
        <v>36451202.410000004</v>
      </c>
    </row>
    <row r="10" spans="1:8">
      <c r="A10" s="55">
        <v>2.1</v>
      </c>
      <c r="B10" s="59" t="s">
        <v>195</v>
      </c>
      <c r="C10" s="388">
        <v>180489.87</v>
      </c>
      <c r="D10" s="388">
        <v>0</v>
      </c>
      <c r="E10" s="389">
        <v>180489.87</v>
      </c>
      <c r="F10" s="388">
        <v>481121.49</v>
      </c>
      <c r="G10" s="388">
        <v>0</v>
      </c>
      <c r="H10" s="390">
        <v>481121.49</v>
      </c>
    </row>
    <row r="11" spans="1:8">
      <c r="A11" s="55">
        <v>2.2000000000000002</v>
      </c>
      <c r="B11" s="59" t="s">
        <v>194</v>
      </c>
      <c r="C11" s="388">
        <v>8138199.8899999978</v>
      </c>
      <c r="D11" s="388">
        <v>18924601.590000004</v>
      </c>
      <c r="E11" s="389">
        <v>27062801.48</v>
      </c>
      <c r="F11" s="388">
        <v>5880213.4999999991</v>
      </c>
      <c r="G11" s="388">
        <v>19014781.665400002</v>
      </c>
      <c r="H11" s="390">
        <v>24894995.165400002</v>
      </c>
    </row>
    <row r="12" spans="1:8">
      <c r="A12" s="55">
        <v>2.2999999999999998</v>
      </c>
      <c r="B12" s="59" t="s">
        <v>193</v>
      </c>
      <c r="C12" s="388">
        <v>8165.45</v>
      </c>
      <c r="D12" s="388">
        <v>53296.576800000003</v>
      </c>
      <c r="E12" s="389">
        <v>61462.0268</v>
      </c>
      <c r="F12" s="388">
        <v>289.68</v>
      </c>
      <c r="G12" s="388">
        <v>33537.398399999998</v>
      </c>
      <c r="H12" s="390">
        <v>33827.078399999999</v>
      </c>
    </row>
    <row r="13" spans="1:8">
      <c r="A13" s="55">
        <v>2.4</v>
      </c>
      <c r="B13" s="59" t="s">
        <v>192</v>
      </c>
      <c r="C13" s="388">
        <v>272810.31</v>
      </c>
      <c r="D13" s="388">
        <v>769784.98979999998</v>
      </c>
      <c r="E13" s="389">
        <v>1042595.2997999999</v>
      </c>
      <c r="F13" s="388">
        <v>139274.60999999999</v>
      </c>
      <c r="G13" s="388">
        <v>590316.24959999998</v>
      </c>
      <c r="H13" s="390">
        <v>729590.85959999997</v>
      </c>
    </row>
    <row r="14" spans="1:8">
      <c r="A14" s="55">
        <v>2.5</v>
      </c>
      <c r="B14" s="59" t="s">
        <v>191</v>
      </c>
      <c r="C14" s="388">
        <v>913639.04</v>
      </c>
      <c r="D14" s="388">
        <v>1207280.2985999999</v>
      </c>
      <c r="E14" s="389">
        <v>2120919.3385999999</v>
      </c>
      <c r="F14" s="388">
        <v>335169.23</v>
      </c>
      <c r="G14" s="388">
        <v>883777.94620000001</v>
      </c>
      <c r="H14" s="390">
        <v>1218947.1762000001</v>
      </c>
    </row>
    <row r="15" spans="1:8">
      <c r="A15" s="55">
        <v>2.6</v>
      </c>
      <c r="B15" s="59" t="s">
        <v>190</v>
      </c>
      <c r="C15" s="388">
        <v>50607.040000000001</v>
      </c>
      <c r="D15" s="388">
        <v>530664.39489999996</v>
      </c>
      <c r="E15" s="389">
        <v>581271.43489999999</v>
      </c>
      <c r="F15" s="388">
        <v>73743.8</v>
      </c>
      <c r="G15" s="388">
        <v>253987.8597</v>
      </c>
      <c r="H15" s="390">
        <v>327731.65970000002</v>
      </c>
    </row>
    <row r="16" spans="1:8">
      <c r="A16" s="55">
        <v>2.7</v>
      </c>
      <c r="B16" s="59" t="s">
        <v>189</v>
      </c>
      <c r="C16" s="388">
        <v>139671.72</v>
      </c>
      <c r="D16" s="388">
        <v>541815.66240000003</v>
      </c>
      <c r="E16" s="389">
        <v>681487.3824</v>
      </c>
      <c r="F16" s="388">
        <v>98936.51</v>
      </c>
      <c r="G16" s="388">
        <v>567829.12109999999</v>
      </c>
      <c r="H16" s="390">
        <v>666765.6311</v>
      </c>
    </row>
    <row r="17" spans="1:8">
      <c r="A17" s="55">
        <v>2.8</v>
      </c>
      <c r="B17" s="59" t="s">
        <v>188</v>
      </c>
      <c r="C17" s="388">
        <v>816194.64</v>
      </c>
      <c r="D17" s="388">
        <v>4958059.67</v>
      </c>
      <c r="E17" s="389">
        <v>5774254.3099999996</v>
      </c>
      <c r="F17" s="388">
        <v>1126939.58</v>
      </c>
      <c r="G17" s="388">
        <v>4908214.3899999997</v>
      </c>
      <c r="H17" s="390">
        <v>6035153.9699999997</v>
      </c>
    </row>
    <row r="18" spans="1:8">
      <c r="A18" s="55">
        <v>2.9</v>
      </c>
      <c r="B18" s="59" t="s">
        <v>187</v>
      </c>
      <c r="C18" s="388">
        <v>466822.36</v>
      </c>
      <c r="D18" s="388">
        <v>1343656.3375000001</v>
      </c>
      <c r="E18" s="389">
        <v>1810478.6975000002</v>
      </c>
      <c r="F18" s="388">
        <v>406538.37</v>
      </c>
      <c r="G18" s="388">
        <v>1656531.0096</v>
      </c>
      <c r="H18" s="390">
        <v>2063069.3796000001</v>
      </c>
    </row>
    <row r="19" spans="1:8">
      <c r="A19" s="55">
        <v>3</v>
      </c>
      <c r="B19" s="58" t="s">
        <v>186</v>
      </c>
      <c r="C19" s="388">
        <v>122321.52</v>
      </c>
      <c r="D19" s="388">
        <v>197608.63999999998</v>
      </c>
      <c r="E19" s="389">
        <v>319930.15999999997</v>
      </c>
      <c r="F19" s="388">
        <v>127442.12999999999</v>
      </c>
      <c r="G19" s="388">
        <v>445953.14</v>
      </c>
      <c r="H19" s="390">
        <v>573395.27</v>
      </c>
    </row>
    <row r="20" spans="1:8">
      <c r="A20" s="55">
        <v>4</v>
      </c>
      <c r="B20" s="58" t="s">
        <v>185</v>
      </c>
      <c r="C20" s="388">
        <v>537378.93999999994</v>
      </c>
      <c r="D20" s="388">
        <v>0</v>
      </c>
      <c r="E20" s="389">
        <v>537378.93999999994</v>
      </c>
      <c r="F20" s="388">
        <v>880832.25</v>
      </c>
      <c r="G20" s="388">
        <v>0</v>
      </c>
      <c r="H20" s="390">
        <v>880832.25</v>
      </c>
    </row>
    <row r="21" spans="1:8">
      <c r="A21" s="55">
        <v>5</v>
      </c>
      <c r="B21" s="58" t="s">
        <v>184</v>
      </c>
      <c r="C21" s="388"/>
      <c r="D21" s="388"/>
      <c r="E21" s="389">
        <v>0</v>
      </c>
      <c r="F21" s="388"/>
      <c r="G21" s="388"/>
      <c r="H21" s="390">
        <v>0</v>
      </c>
    </row>
    <row r="22" spans="1:8">
      <c r="A22" s="55">
        <v>6</v>
      </c>
      <c r="B22" s="60" t="s">
        <v>183</v>
      </c>
      <c r="C22" s="391">
        <v>12711576.569999998</v>
      </c>
      <c r="D22" s="391">
        <v>28997016.500000004</v>
      </c>
      <c r="E22" s="389">
        <v>41708593.07</v>
      </c>
      <c r="F22" s="391">
        <v>11232210.540000001</v>
      </c>
      <c r="G22" s="391">
        <v>28622387.560000006</v>
      </c>
      <c r="H22" s="390">
        <v>39854598.100000009</v>
      </c>
    </row>
    <row r="23" spans="1:8">
      <c r="A23" s="55"/>
      <c r="B23" s="238" t="s">
        <v>182</v>
      </c>
      <c r="C23" s="392"/>
      <c r="D23" s="392"/>
      <c r="E23" s="393"/>
      <c r="F23" s="392"/>
      <c r="G23" s="392"/>
      <c r="H23" s="394"/>
    </row>
    <row r="24" spans="1:8">
      <c r="A24" s="55">
        <v>7</v>
      </c>
      <c r="B24" s="58" t="s">
        <v>181</v>
      </c>
      <c r="C24" s="388">
        <v>905085.19</v>
      </c>
      <c r="D24" s="388">
        <v>831870.42738700006</v>
      </c>
      <c r="E24" s="389">
        <v>1736955.617387</v>
      </c>
      <c r="F24" s="388">
        <v>893430.55</v>
      </c>
      <c r="G24" s="388">
        <v>1526504.824698</v>
      </c>
      <c r="H24" s="390">
        <v>2419935.374698</v>
      </c>
    </row>
    <row r="25" spans="1:8">
      <c r="A25" s="55">
        <v>8</v>
      </c>
      <c r="B25" s="58" t="s">
        <v>180</v>
      </c>
      <c r="C25" s="388">
        <v>966452.13000000012</v>
      </c>
      <c r="D25" s="388">
        <v>2569488.9426130001</v>
      </c>
      <c r="E25" s="389">
        <v>3535941.0726129999</v>
      </c>
      <c r="F25" s="388">
        <v>1281346.2899999998</v>
      </c>
      <c r="G25" s="388">
        <v>3748229.4953020001</v>
      </c>
      <c r="H25" s="390">
        <v>5029575.7853020001</v>
      </c>
    </row>
    <row r="26" spans="1:8">
      <c r="A26" s="55">
        <v>9</v>
      </c>
      <c r="B26" s="58" t="s">
        <v>179</v>
      </c>
      <c r="C26" s="388">
        <v>0</v>
      </c>
      <c r="D26" s="388">
        <v>1276937.95</v>
      </c>
      <c r="E26" s="389">
        <v>1276937.95</v>
      </c>
      <c r="F26" s="388">
        <v>191.09</v>
      </c>
      <c r="G26" s="388">
        <v>3505.5</v>
      </c>
      <c r="H26" s="390">
        <v>3696.59</v>
      </c>
    </row>
    <row r="27" spans="1:8">
      <c r="A27" s="55">
        <v>10</v>
      </c>
      <c r="B27" s="58" t="s">
        <v>178</v>
      </c>
      <c r="C27" s="388">
        <v>0</v>
      </c>
      <c r="D27" s="388">
        <v>0</v>
      </c>
      <c r="E27" s="389">
        <v>0</v>
      </c>
      <c r="F27" s="388">
        <v>0</v>
      </c>
      <c r="G27" s="388">
        <v>0</v>
      </c>
      <c r="H27" s="390">
        <v>0</v>
      </c>
    </row>
    <row r="28" spans="1:8">
      <c r="A28" s="55">
        <v>11</v>
      </c>
      <c r="B28" s="58" t="s">
        <v>177</v>
      </c>
      <c r="C28" s="388">
        <v>0</v>
      </c>
      <c r="D28" s="388">
        <v>8191577.5599999996</v>
      </c>
      <c r="E28" s="389">
        <v>8191577.5599999996</v>
      </c>
      <c r="F28" s="388">
        <v>0</v>
      </c>
      <c r="G28" s="388">
        <v>8384881.3999999994</v>
      </c>
      <c r="H28" s="390">
        <v>8384881.3999999994</v>
      </c>
    </row>
    <row r="29" spans="1:8">
      <c r="A29" s="55">
        <v>12</v>
      </c>
      <c r="B29" s="58" t="s">
        <v>176</v>
      </c>
      <c r="C29" s="388">
        <v>0</v>
      </c>
      <c r="D29" s="388">
        <v>0</v>
      </c>
      <c r="E29" s="389">
        <v>0</v>
      </c>
      <c r="F29" s="388">
        <v>0</v>
      </c>
      <c r="G29" s="388">
        <v>0</v>
      </c>
      <c r="H29" s="390">
        <v>0</v>
      </c>
    </row>
    <row r="30" spans="1:8">
      <c r="A30" s="55">
        <v>13</v>
      </c>
      <c r="B30" s="61" t="s">
        <v>175</v>
      </c>
      <c r="C30" s="391">
        <v>1871537.32</v>
      </c>
      <c r="D30" s="391">
        <v>12869874.879999999</v>
      </c>
      <c r="E30" s="389">
        <v>14741412.199999999</v>
      </c>
      <c r="F30" s="391">
        <v>2174967.9299999997</v>
      </c>
      <c r="G30" s="391">
        <v>13663121.219999999</v>
      </c>
      <c r="H30" s="390">
        <v>15838089.149999999</v>
      </c>
    </row>
    <row r="31" spans="1:8">
      <c r="A31" s="55">
        <v>14</v>
      </c>
      <c r="B31" s="61" t="s">
        <v>174</v>
      </c>
      <c r="C31" s="391">
        <v>10840039.249999998</v>
      </c>
      <c r="D31" s="391">
        <v>16127141.620000005</v>
      </c>
      <c r="E31" s="389">
        <v>26967180.870000005</v>
      </c>
      <c r="F31" s="391">
        <v>9057242.6100000013</v>
      </c>
      <c r="G31" s="391">
        <v>14959266.340000007</v>
      </c>
      <c r="H31" s="390">
        <v>24016508.95000001</v>
      </c>
    </row>
    <row r="32" spans="1:8">
      <c r="A32" s="55"/>
      <c r="B32" s="62"/>
      <c r="C32" s="395"/>
      <c r="D32" s="396"/>
      <c r="E32" s="393"/>
      <c r="F32" s="396"/>
      <c r="G32" s="396"/>
      <c r="H32" s="394"/>
    </row>
    <row r="33" spans="1:8">
      <c r="A33" s="55"/>
      <c r="B33" s="62" t="s">
        <v>173</v>
      </c>
      <c r="C33" s="392"/>
      <c r="D33" s="392"/>
      <c r="E33" s="393"/>
      <c r="F33" s="392"/>
      <c r="G33" s="392"/>
      <c r="H33" s="394"/>
    </row>
    <row r="34" spans="1:8">
      <c r="A34" s="55">
        <v>15</v>
      </c>
      <c r="B34" s="63" t="s">
        <v>172</v>
      </c>
      <c r="C34" s="389">
        <v>-208858.21850000042</v>
      </c>
      <c r="D34" s="389">
        <v>1740741.8728</v>
      </c>
      <c r="E34" s="389">
        <v>1531883.6542999996</v>
      </c>
      <c r="F34" s="389">
        <v>-508766.76850000024</v>
      </c>
      <c r="G34" s="389">
        <v>1703641.6324</v>
      </c>
      <c r="H34" s="389">
        <v>1194874.8638999998</v>
      </c>
    </row>
    <row r="35" spans="1:8">
      <c r="A35" s="55">
        <v>15.1</v>
      </c>
      <c r="B35" s="59" t="s">
        <v>171</v>
      </c>
      <c r="C35" s="388">
        <v>2617186.2015</v>
      </c>
      <c r="D35" s="388">
        <v>2525760.1828000001</v>
      </c>
      <c r="E35" s="389">
        <v>5142946.3843</v>
      </c>
      <c r="F35" s="388">
        <v>2285403.7314999998</v>
      </c>
      <c r="G35" s="388">
        <v>2704546.1623999998</v>
      </c>
      <c r="H35" s="389">
        <v>4989949.8938999996</v>
      </c>
    </row>
    <row r="36" spans="1:8">
      <c r="A36" s="55">
        <v>15.2</v>
      </c>
      <c r="B36" s="59" t="s">
        <v>170</v>
      </c>
      <c r="C36" s="388">
        <v>2826044.4200000004</v>
      </c>
      <c r="D36" s="388">
        <v>785018.31</v>
      </c>
      <c r="E36" s="389">
        <v>3611062.7300000004</v>
      </c>
      <c r="F36" s="388">
        <v>2794170.5</v>
      </c>
      <c r="G36" s="388">
        <v>1000904.5299999999</v>
      </c>
      <c r="H36" s="389">
        <v>3795075.03</v>
      </c>
    </row>
    <row r="37" spans="1:8">
      <c r="A37" s="55">
        <v>16</v>
      </c>
      <c r="B37" s="58" t="s">
        <v>169</v>
      </c>
      <c r="C37" s="388">
        <v>0</v>
      </c>
      <c r="D37" s="388">
        <v>7819.02</v>
      </c>
      <c r="E37" s="389">
        <v>7819.02</v>
      </c>
      <c r="F37" s="388">
        <v>0</v>
      </c>
      <c r="G37" s="388">
        <v>7517.39</v>
      </c>
      <c r="H37" s="389">
        <v>7517.39</v>
      </c>
    </row>
    <row r="38" spans="1:8">
      <c r="A38" s="55">
        <v>17</v>
      </c>
      <c r="B38" s="58" t="s">
        <v>168</v>
      </c>
      <c r="C38" s="388"/>
      <c r="D38" s="388"/>
      <c r="E38" s="389">
        <v>0</v>
      </c>
      <c r="F38" s="388"/>
      <c r="G38" s="388"/>
      <c r="H38" s="389">
        <v>0</v>
      </c>
    </row>
    <row r="39" spans="1:8">
      <c r="A39" s="55">
        <v>18</v>
      </c>
      <c r="B39" s="58" t="s">
        <v>167</v>
      </c>
      <c r="C39" s="388"/>
      <c r="D39" s="388">
        <v>0</v>
      </c>
      <c r="E39" s="389">
        <v>0</v>
      </c>
      <c r="F39" s="388"/>
      <c r="G39" s="388">
        <v>0</v>
      </c>
      <c r="H39" s="389">
        <v>0</v>
      </c>
    </row>
    <row r="40" spans="1:8">
      <c r="A40" s="55">
        <v>19</v>
      </c>
      <c r="B40" s="58" t="s">
        <v>166</v>
      </c>
      <c r="C40" s="388">
        <v>2269126.5699999998</v>
      </c>
      <c r="D40" s="388"/>
      <c r="E40" s="389">
        <v>2269126.5699999998</v>
      </c>
      <c r="F40" s="388">
        <v>5499452.7300000004</v>
      </c>
      <c r="G40" s="388"/>
      <c r="H40" s="389">
        <v>5499452.7300000004</v>
      </c>
    </row>
    <row r="41" spans="1:8">
      <c r="A41" s="55">
        <v>20</v>
      </c>
      <c r="B41" s="58" t="s">
        <v>165</v>
      </c>
      <c r="C41" s="388">
        <v>137967.87000000011</v>
      </c>
      <c r="D41" s="388"/>
      <c r="E41" s="389">
        <v>137967.87000000011</v>
      </c>
      <c r="F41" s="388">
        <v>-3848411.74</v>
      </c>
      <c r="G41" s="388"/>
      <c r="H41" s="389">
        <v>-3848411.74</v>
      </c>
    </row>
    <row r="42" spans="1:8">
      <c r="A42" s="55">
        <v>21</v>
      </c>
      <c r="B42" s="58" t="s">
        <v>164</v>
      </c>
      <c r="C42" s="388">
        <v>25999.470000000205</v>
      </c>
      <c r="D42" s="388"/>
      <c r="E42" s="389">
        <v>25999.470000000205</v>
      </c>
      <c r="F42" s="388">
        <v>-23259.32</v>
      </c>
      <c r="G42" s="388"/>
      <c r="H42" s="389">
        <v>-23259.32</v>
      </c>
    </row>
    <row r="43" spans="1:8">
      <c r="A43" s="55">
        <v>22</v>
      </c>
      <c r="B43" s="58" t="s">
        <v>163</v>
      </c>
      <c r="C43" s="388">
        <v>736366.58</v>
      </c>
      <c r="D43" s="388">
        <v>217972</v>
      </c>
      <c r="E43" s="389">
        <v>954338.58</v>
      </c>
      <c r="F43" s="388">
        <v>731646.86</v>
      </c>
      <c r="G43" s="388">
        <v>340497.86</v>
      </c>
      <c r="H43" s="389">
        <v>1072144.72</v>
      </c>
    </row>
    <row r="44" spans="1:8">
      <c r="A44" s="55">
        <v>23</v>
      </c>
      <c r="B44" s="58" t="s">
        <v>162</v>
      </c>
      <c r="C44" s="388">
        <v>441140.98999999976</v>
      </c>
      <c r="D44" s="388">
        <v>54686.583899999998</v>
      </c>
      <c r="E44" s="389">
        <v>495827.57389999973</v>
      </c>
      <c r="F44" s="388">
        <v>178828.37</v>
      </c>
      <c r="G44" s="388">
        <v>57818.024099999995</v>
      </c>
      <c r="H44" s="389">
        <v>236646.39409999998</v>
      </c>
    </row>
    <row r="45" spans="1:8">
      <c r="A45" s="55">
        <v>24</v>
      </c>
      <c r="B45" s="61" t="s">
        <v>279</v>
      </c>
      <c r="C45" s="391">
        <v>3401743.2614999996</v>
      </c>
      <c r="D45" s="391">
        <v>2021219.4767</v>
      </c>
      <c r="E45" s="389">
        <v>5422962.7381999996</v>
      </c>
      <c r="F45" s="391">
        <v>2029490.1315000001</v>
      </c>
      <c r="G45" s="391">
        <v>2109474.9065</v>
      </c>
      <c r="H45" s="389">
        <v>4138965.0380000002</v>
      </c>
    </row>
    <row r="46" spans="1:8">
      <c r="A46" s="55"/>
      <c r="B46" s="238" t="s">
        <v>161</v>
      </c>
      <c r="C46" s="392"/>
      <c r="D46" s="392"/>
      <c r="E46" s="393"/>
      <c r="F46" s="392"/>
      <c r="G46" s="392"/>
      <c r="H46" s="394"/>
    </row>
    <row r="47" spans="1:8">
      <c r="A47" s="55">
        <v>25</v>
      </c>
      <c r="B47" s="58" t="s">
        <v>160</v>
      </c>
      <c r="C47" s="388">
        <v>920572.46000000008</v>
      </c>
      <c r="D47" s="388">
        <v>2231109.83</v>
      </c>
      <c r="E47" s="389">
        <v>3151682.29</v>
      </c>
      <c r="F47" s="388">
        <v>1618318.98</v>
      </c>
      <c r="G47" s="388">
        <v>2035481.7000000002</v>
      </c>
      <c r="H47" s="390">
        <v>3653800.68</v>
      </c>
    </row>
    <row r="48" spans="1:8">
      <c r="A48" s="55">
        <v>26</v>
      </c>
      <c r="B48" s="58" t="s">
        <v>159</v>
      </c>
      <c r="C48" s="388">
        <v>1457948.57</v>
      </c>
      <c r="D48" s="388">
        <v>1175608.6199999999</v>
      </c>
      <c r="E48" s="389">
        <v>2633557.19</v>
      </c>
      <c r="F48" s="388">
        <v>1952298.17</v>
      </c>
      <c r="G48" s="388">
        <v>581683.87</v>
      </c>
      <c r="H48" s="390">
        <v>2533982.04</v>
      </c>
    </row>
    <row r="49" spans="1:8">
      <c r="A49" s="55">
        <v>27</v>
      </c>
      <c r="B49" s="58" t="s">
        <v>158</v>
      </c>
      <c r="C49" s="388">
        <v>6252372.3899999997</v>
      </c>
      <c r="D49" s="388"/>
      <c r="E49" s="389">
        <v>6252372.3899999997</v>
      </c>
      <c r="F49" s="388">
        <v>7831189.6699999999</v>
      </c>
      <c r="G49" s="388"/>
      <c r="H49" s="390">
        <v>7831189.6699999999</v>
      </c>
    </row>
    <row r="50" spans="1:8">
      <c r="A50" s="55">
        <v>28</v>
      </c>
      <c r="B50" s="58" t="s">
        <v>157</v>
      </c>
      <c r="C50" s="388">
        <v>131500.26999999999</v>
      </c>
      <c r="D50" s="388"/>
      <c r="E50" s="389">
        <v>131500.26999999999</v>
      </c>
      <c r="F50" s="388">
        <v>125369.54000000001</v>
      </c>
      <c r="G50" s="388"/>
      <c r="H50" s="390">
        <v>125369.54000000001</v>
      </c>
    </row>
    <row r="51" spans="1:8">
      <c r="A51" s="55">
        <v>29</v>
      </c>
      <c r="B51" s="58" t="s">
        <v>156</v>
      </c>
      <c r="C51" s="388">
        <v>2416065.7600000002</v>
      </c>
      <c r="D51" s="388"/>
      <c r="E51" s="389">
        <v>2416065.7600000002</v>
      </c>
      <c r="F51" s="388">
        <v>3225520.53</v>
      </c>
      <c r="G51" s="388"/>
      <c r="H51" s="390">
        <v>3225520.53</v>
      </c>
    </row>
    <row r="52" spans="1:8">
      <c r="A52" s="55">
        <v>30</v>
      </c>
      <c r="B52" s="58" t="s">
        <v>155</v>
      </c>
      <c r="C52" s="388">
        <v>1885828.81</v>
      </c>
      <c r="D52" s="388">
        <v>296.28000000000003</v>
      </c>
      <c r="E52" s="389">
        <v>1886125.09</v>
      </c>
      <c r="F52" s="388">
        <v>2127890.7599999998</v>
      </c>
      <c r="G52" s="388">
        <v>9434.77</v>
      </c>
      <c r="H52" s="390">
        <v>2137325.5299999998</v>
      </c>
    </row>
    <row r="53" spans="1:8">
      <c r="A53" s="55">
        <v>31</v>
      </c>
      <c r="B53" s="61" t="s">
        <v>280</v>
      </c>
      <c r="C53" s="391">
        <v>13064288.26</v>
      </c>
      <c r="D53" s="391">
        <v>3407014.73</v>
      </c>
      <c r="E53" s="389">
        <v>16471302.99</v>
      </c>
      <c r="F53" s="391">
        <v>16880587.649999999</v>
      </c>
      <c r="G53" s="391">
        <v>2626600.3400000003</v>
      </c>
      <c r="H53" s="389">
        <v>19507187.989999998</v>
      </c>
    </row>
    <row r="54" spans="1:8">
      <c r="A54" s="55">
        <v>32</v>
      </c>
      <c r="B54" s="61" t="s">
        <v>281</v>
      </c>
      <c r="C54" s="391">
        <v>-9662544.9985000007</v>
      </c>
      <c r="D54" s="391">
        <v>-1385795.2533</v>
      </c>
      <c r="E54" s="389">
        <v>-11048340.251800001</v>
      </c>
      <c r="F54" s="391">
        <v>-14851097.518499998</v>
      </c>
      <c r="G54" s="391">
        <v>-517125.43350000028</v>
      </c>
      <c r="H54" s="389">
        <v>-15368222.952</v>
      </c>
    </row>
    <row r="55" spans="1:8">
      <c r="A55" s="55"/>
      <c r="B55" s="62"/>
      <c r="C55" s="396"/>
      <c r="D55" s="396"/>
      <c r="E55" s="393"/>
      <c r="F55" s="396"/>
      <c r="G55" s="396"/>
      <c r="H55" s="394"/>
    </row>
    <row r="56" spans="1:8">
      <c r="A56" s="55">
        <v>33</v>
      </c>
      <c r="B56" s="61" t="s">
        <v>154</v>
      </c>
      <c r="C56" s="391">
        <v>1177494.2514999975</v>
      </c>
      <c r="D56" s="391">
        <v>14741346.366700005</v>
      </c>
      <c r="E56" s="389">
        <v>15918840.618200002</v>
      </c>
      <c r="F56" s="391">
        <v>-5793854.9084999971</v>
      </c>
      <c r="G56" s="391">
        <v>14442140.906500008</v>
      </c>
      <c r="H56" s="390">
        <v>8648285.9980000108</v>
      </c>
    </row>
    <row r="57" spans="1:8">
      <c r="A57" s="55"/>
      <c r="B57" s="62"/>
      <c r="C57" s="396"/>
      <c r="D57" s="396"/>
      <c r="E57" s="393"/>
      <c r="F57" s="396"/>
      <c r="G57" s="396"/>
      <c r="H57" s="394"/>
    </row>
    <row r="58" spans="1:8">
      <c r="A58" s="55">
        <v>34</v>
      </c>
      <c r="B58" s="58" t="s">
        <v>153</v>
      </c>
      <c r="C58" s="388">
        <v>-2484500.2799999998</v>
      </c>
      <c r="D58" s="388" t="s">
        <v>432</v>
      </c>
      <c r="E58" s="389">
        <v>-2484500.2799999998</v>
      </c>
      <c r="F58" s="388">
        <v>-97157.06</v>
      </c>
      <c r="G58" s="388" t="s">
        <v>432</v>
      </c>
      <c r="H58" s="390">
        <v>-97157.06</v>
      </c>
    </row>
    <row r="59" spans="1:8" s="239" customFormat="1">
      <c r="A59" s="55">
        <v>35</v>
      </c>
      <c r="B59" s="58" t="s">
        <v>152</v>
      </c>
      <c r="C59" s="388">
        <v>0</v>
      </c>
      <c r="D59" s="388" t="s">
        <v>432</v>
      </c>
      <c r="E59" s="389">
        <v>0</v>
      </c>
      <c r="F59" s="388">
        <v>0</v>
      </c>
      <c r="G59" s="388" t="s">
        <v>432</v>
      </c>
      <c r="H59" s="390">
        <v>0</v>
      </c>
    </row>
    <row r="60" spans="1:8">
      <c r="A60" s="55">
        <v>36</v>
      </c>
      <c r="B60" s="58" t="s">
        <v>151</v>
      </c>
      <c r="C60" s="388">
        <v>2380.46</v>
      </c>
      <c r="D60" s="388" t="s">
        <v>432</v>
      </c>
      <c r="E60" s="389">
        <v>2380.46</v>
      </c>
      <c r="F60" s="388">
        <v>1161453.1499999999</v>
      </c>
      <c r="G60" s="388" t="s">
        <v>432</v>
      </c>
      <c r="H60" s="390">
        <v>1161453.1499999999</v>
      </c>
    </row>
    <row r="61" spans="1:8">
      <c r="A61" s="55">
        <v>37</v>
      </c>
      <c r="B61" s="61" t="s">
        <v>150</v>
      </c>
      <c r="C61" s="391">
        <v>-2482119.8199999998</v>
      </c>
      <c r="D61" s="391">
        <v>0</v>
      </c>
      <c r="E61" s="389">
        <v>-2482119.8199999998</v>
      </c>
      <c r="F61" s="391">
        <v>1064296.0899999999</v>
      </c>
      <c r="G61" s="391">
        <v>0</v>
      </c>
      <c r="H61" s="390">
        <v>1064296.0899999999</v>
      </c>
    </row>
    <row r="62" spans="1:8">
      <c r="A62" s="55"/>
      <c r="B62" s="64"/>
      <c r="C62" s="392"/>
      <c r="D62" s="392"/>
      <c r="E62" s="393"/>
      <c r="F62" s="392"/>
      <c r="G62" s="392"/>
      <c r="H62" s="394"/>
    </row>
    <row r="63" spans="1:8">
      <c r="A63" s="55">
        <v>38</v>
      </c>
      <c r="B63" s="65" t="s">
        <v>149</v>
      </c>
      <c r="C63" s="391">
        <v>3659614.0714999973</v>
      </c>
      <c r="D63" s="391">
        <v>14741346.366700005</v>
      </c>
      <c r="E63" s="389">
        <v>18400960.438200001</v>
      </c>
      <c r="F63" s="391">
        <v>-6858150.998499997</v>
      </c>
      <c r="G63" s="391">
        <v>14442140.906500008</v>
      </c>
      <c r="H63" s="390">
        <v>7583989.908000011</v>
      </c>
    </row>
    <row r="64" spans="1:8">
      <c r="A64" s="51">
        <v>39</v>
      </c>
      <c r="B64" s="58" t="s">
        <v>148</v>
      </c>
      <c r="C64" s="397">
        <v>2830967.73</v>
      </c>
      <c r="D64" s="397"/>
      <c r="E64" s="389">
        <v>2830967.73</v>
      </c>
      <c r="F64" s="397">
        <v>948058.03</v>
      </c>
      <c r="G64" s="397"/>
      <c r="H64" s="390">
        <v>948058.03</v>
      </c>
    </row>
    <row r="65" spans="1:8">
      <c r="A65" s="55">
        <v>40</v>
      </c>
      <c r="B65" s="61" t="s">
        <v>147</v>
      </c>
      <c r="C65" s="391">
        <v>828646.3414999973</v>
      </c>
      <c r="D65" s="391">
        <v>14741346.366700005</v>
      </c>
      <c r="E65" s="389">
        <v>15569992.708200002</v>
      </c>
      <c r="F65" s="391">
        <v>-7806209.0284999972</v>
      </c>
      <c r="G65" s="391">
        <v>14442140.906500008</v>
      </c>
      <c r="H65" s="390">
        <v>6635931.8780000107</v>
      </c>
    </row>
    <row r="66" spans="1:8">
      <c r="A66" s="51">
        <v>41</v>
      </c>
      <c r="B66" s="58" t="s">
        <v>146</v>
      </c>
      <c r="C66" s="397">
        <v>0</v>
      </c>
      <c r="D66" s="397"/>
      <c r="E66" s="389">
        <v>0</v>
      </c>
      <c r="F66" s="397">
        <v>-101745.69</v>
      </c>
      <c r="G66" s="397"/>
      <c r="H66" s="390">
        <v>-101745.69</v>
      </c>
    </row>
    <row r="67" spans="1:8" ht="13.5" thickBot="1">
      <c r="A67" s="66">
        <v>42</v>
      </c>
      <c r="B67" s="67" t="s">
        <v>145</v>
      </c>
      <c r="C67" s="398">
        <v>828646.3414999973</v>
      </c>
      <c r="D67" s="398">
        <v>14741346.366700005</v>
      </c>
      <c r="E67" s="399">
        <v>15569992.708200002</v>
      </c>
      <c r="F67" s="398">
        <v>-7907954.7184999976</v>
      </c>
      <c r="G67" s="398">
        <v>14442140.906500008</v>
      </c>
      <c r="H67" s="400">
        <v>6534186.1880000103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B4" sqref="B4"/>
    </sheetView>
  </sheetViews>
  <sheetFormatPr defaultColWidth="9.140625" defaultRowHeight="14.25"/>
  <cols>
    <col min="1" max="1" width="9.5703125" style="5" bestFit="1" customWidth="1"/>
    <col min="2" max="2" width="69.5703125" style="5" bestFit="1" customWidth="1"/>
    <col min="3" max="4" width="12.7109375" style="5" customWidth="1"/>
    <col min="5" max="5" width="14.28515625" style="5" bestFit="1" customWidth="1"/>
    <col min="6" max="7" width="10" style="5" bestFit="1" customWidth="1"/>
    <col min="8" max="8" width="16.28515625" style="5" customWidth="1"/>
    <col min="9" max="16384" width="9.140625" style="5"/>
  </cols>
  <sheetData>
    <row r="1" spans="1:8">
      <c r="A1" s="2" t="s">
        <v>30</v>
      </c>
      <c r="B1" s="5" t="str">
        <f>'Info '!C2</f>
        <v>JSC ProCredit Bank</v>
      </c>
    </row>
    <row r="2" spans="1:8">
      <c r="A2" s="2" t="s">
        <v>31</v>
      </c>
      <c r="B2" s="380">
        <f>'1. key ratios '!B2</f>
        <v>43281</v>
      </c>
    </row>
    <row r="3" spans="1:8">
      <c r="A3" s="4"/>
    </row>
    <row r="4" spans="1:8" ht="15" thickBot="1">
      <c r="A4" s="4" t="s">
        <v>74</v>
      </c>
      <c r="B4" s="4"/>
      <c r="C4" s="221"/>
      <c r="D4" s="221"/>
      <c r="E4" s="222" t="s">
        <v>73</v>
      </c>
    </row>
    <row r="5" spans="1:8">
      <c r="A5" s="468" t="s">
        <v>6</v>
      </c>
      <c r="B5" s="470" t="s">
        <v>346</v>
      </c>
      <c r="C5" s="464" t="s">
        <v>68</v>
      </c>
      <c r="D5" s="465"/>
      <c r="E5" s="467"/>
      <c r="F5" s="464" t="s">
        <v>72</v>
      </c>
      <c r="G5" s="465"/>
      <c r="H5" s="467"/>
    </row>
    <row r="6" spans="1:8">
      <c r="A6" s="469"/>
      <c r="B6" s="471"/>
      <c r="C6" s="401" t="s">
        <v>293</v>
      </c>
      <c r="D6" s="401" t="s">
        <v>122</v>
      </c>
      <c r="E6" s="402" t="s">
        <v>109</v>
      </c>
      <c r="F6" s="401" t="s">
        <v>293</v>
      </c>
      <c r="G6" s="401" t="s">
        <v>122</v>
      </c>
      <c r="H6" s="402" t="s">
        <v>109</v>
      </c>
    </row>
    <row r="7" spans="1:8" s="15" customFormat="1">
      <c r="A7" s="223">
        <v>1</v>
      </c>
      <c r="B7" s="403" t="s">
        <v>379</v>
      </c>
      <c r="C7" s="456">
        <v>33794880.859999999</v>
      </c>
      <c r="D7" s="456">
        <v>35684419.689900003</v>
      </c>
      <c r="E7" s="457">
        <v>69479300.549899995</v>
      </c>
      <c r="F7" s="456">
        <v>25709190.619999997</v>
      </c>
      <c r="G7" s="456">
        <v>38919542.772500001</v>
      </c>
      <c r="H7" s="458">
        <v>64628733.392499998</v>
      </c>
    </row>
    <row r="8" spans="1:8" s="15" customFormat="1">
      <c r="A8" s="223">
        <v>1.1000000000000001</v>
      </c>
      <c r="B8" s="404" t="s">
        <v>311</v>
      </c>
      <c r="C8" s="456">
        <v>19207959.23</v>
      </c>
      <c r="D8" s="456">
        <v>17726018.7267</v>
      </c>
      <c r="E8" s="457">
        <v>36933977.956699997</v>
      </c>
      <c r="F8" s="456">
        <v>13812872.09</v>
      </c>
      <c r="G8" s="456">
        <v>19264754.5447</v>
      </c>
      <c r="H8" s="458">
        <v>33077626.6347</v>
      </c>
    </row>
    <row r="9" spans="1:8" s="15" customFormat="1">
      <c r="A9" s="223">
        <v>1.2</v>
      </c>
      <c r="B9" s="404" t="s">
        <v>312</v>
      </c>
      <c r="C9" s="456">
        <v>0</v>
      </c>
      <c r="D9" s="456">
        <v>381008.05920000002</v>
      </c>
      <c r="E9" s="457">
        <v>381008.05920000002</v>
      </c>
      <c r="F9" s="456">
        <v>0</v>
      </c>
      <c r="G9" s="456">
        <v>1354767.2304</v>
      </c>
      <c r="H9" s="458">
        <v>1354767.2304</v>
      </c>
    </row>
    <row r="10" spans="1:8" s="15" customFormat="1">
      <c r="A10" s="223">
        <v>1.3</v>
      </c>
      <c r="B10" s="404" t="s">
        <v>313</v>
      </c>
      <c r="C10" s="456">
        <v>14586921.629999999</v>
      </c>
      <c r="D10" s="456">
        <v>17577392.904000003</v>
      </c>
      <c r="E10" s="457">
        <v>32164314.534000002</v>
      </c>
      <c r="F10" s="456">
        <v>11896318.529999999</v>
      </c>
      <c r="G10" s="456">
        <v>18300020.997400001</v>
      </c>
      <c r="H10" s="458">
        <v>30196339.527400002</v>
      </c>
    </row>
    <row r="11" spans="1:8" s="15" customFormat="1">
      <c r="A11" s="223">
        <v>1.4</v>
      </c>
      <c r="B11" s="404" t="s">
        <v>294</v>
      </c>
      <c r="C11" s="456">
        <v>0</v>
      </c>
      <c r="D11" s="456">
        <v>16670.88</v>
      </c>
      <c r="E11" s="457">
        <v>16670.88</v>
      </c>
      <c r="F11" s="456">
        <v>0</v>
      </c>
      <c r="G11" s="456">
        <v>16368.96</v>
      </c>
      <c r="H11" s="458">
        <v>16368.96</v>
      </c>
    </row>
    <row r="12" spans="1:8" s="15" customFormat="1" ht="29.25" customHeight="1">
      <c r="A12" s="223">
        <v>2</v>
      </c>
      <c r="B12" s="225" t="s">
        <v>315</v>
      </c>
      <c r="C12" s="456">
        <v>0</v>
      </c>
      <c r="D12" s="456">
        <v>158984053.56</v>
      </c>
      <c r="E12" s="457">
        <v>158984053.56</v>
      </c>
      <c r="F12" s="456">
        <v>0</v>
      </c>
      <c r="G12" s="456">
        <v>141917920.31999999</v>
      </c>
      <c r="H12" s="458">
        <v>141917920.31999999</v>
      </c>
    </row>
    <row r="13" spans="1:8" s="15" customFormat="1" ht="19.899999999999999" customHeight="1">
      <c r="A13" s="223">
        <v>3</v>
      </c>
      <c r="B13" s="225" t="s">
        <v>314</v>
      </c>
      <c r="C13" s="456">
        <v>1878000</v>
      </c>
      <c r="D13" s="456">
        <v>0</v>
      </c>
      <c r="E13" s="457">
        <v>1878000</v>
      </c>
      <c r="F13" s="456">
        <v>2439000</v>
      </c>
      <c r="G13" s="456">
        <v>0</v>
      </c>
      <c r="H13" s="458">
        <v>2439000</v>
      </c>
    </row>
    <row r="14" spans="1:8" s="15" customFormat="1">
      <c r="A14" s="223">
        <v>3.1</v>
      </c>
      <c r="B14" s="274" t="s">
        <v>295</v>
      </c>
      <c r="C14" s="456">
        <v>1878000</v>
      </c>
      <c r="D14" s="456">
        <v>0</v>
      </c>
      <c r="E14" s="457">
        <v>1878000</v>
      </c>
      <c r="F14" s="456">
        <v>2439000</v>
      </c>
      <c r="G14" s="456">
        <v>0</v>
      </c>
      <c r="H14" s="458">
        <v>2439000</v>
      </c>
    </row>
    <row r="15" spans="1:8" s="15" customFormat="1">
      <c r="A15" s="223">
        <v>3.2</v>
      </c>
      <c r="B15" s="274" t="s">
        <v>296</v>
      </c>
      <c r="C15" s="456"/>
      <c r="D15" s="456"/>
      <c r="E15" s="457">
        <v>0</v>
      </c>
      <c r="F15" s="456"/>
      <c r="G15" s="456"/>
      <c r="H15" s="458">
        <v>0</v>
      </c>
    </row>
    <row r="16" spans="1:8" s="15" customFormat="1">
      <c r="A16" s="223">
        <v>4</v>
      </c>
      <c r="B16" s="225" t="s">
        <v>325</v>
      </c>
      <c r="C16" s="456">
        <v>62487916.18</v>
      </c>
      <c r="D16" s="456">
        <v>285922543.09000003</v>
      </c>
      <c r="E16" s="457">
        <v>348410459.27000004</v>
      </c>
      <c r="F16" s="456">
        <v>41501317.170000002</v>
      </c>
      <c r="G16" s="456">
        <v>277340637.13</v>
      </c>
      <c r="H16" s="458">
        <v>318841954.30000001</v>
      </c>
    </row>
    <row r="17" spans="1:8" s="15" customFormat="1">
      <c r="A17" s="223">
        <v>4.0999999999999996</v>
      </c>
      <c r="B17" s="274" t="s">
        <v>316</v>
      </c>
      <c r="C17" s="456">
        <v>62487916.18</v>
      </c>
      <c r="D17" s="456">
        <v>126938489.53</v>
      </c>
      <c r="E17" s="457">
        <v>189426405.71000001</v>
      </c>
      <c r="F17" s="456">
        <v>41501317.170000002</v>
      </c>
      <c r="G17" s="456">
        <v>135422716.81</v>
      </c>
      <c r="H17" s="458">
        <v>176924033.98000002</v>
      </c>
    </row>
    <row r="18" spans="1:8" s="15" customFormat="1">
      <c r="A18" s="223">
        <v>4.2</v>
      </c>
      <c r="B18" s="274" t="s">
        <v>310</v>
      </c>
      <c r="C18" s="456"/>
      <c r="D18" s="456"/>
      <c r="E18" s="457">
        <v>0</v>
      </c>
      <c r="F18" s="456"/>
      <c r="G18" s="456"/>
      <c r="H18" s="458">
        <v>0</v>
      </c>
    </row>
    <row r="19" spans="1:8" s="15" customFormat="1">
      <c r="A19" s="223">
        <v>5</v>
      </c>
      <c r="B19" s="225" t="s">
        <v>324</v>
      </c>
      <c r="C19" s="456">
        <v>242711277.84999999</v>
      </c>
      <c r="D19" s="456">
        <v>993993183.93000007</v>
      </c>
      <c r="E19" s="457">
        <v>1236704461.78</v>
      </c>
      <c r="F19" s="456">
        <v>229290038.52999997</v>
      </c>
      <c r="G19" s="456">
        <v>963691294.59000003</v>
      </c>
      <c r="H19" s="458">
        <v>1192981333.1199999</v>
      </c>
    </row>
    <row r="20" spans="1:8" s="15" customFormat="1">
      <c r="A20" s="223">
        <v>5.0999999999999996</v>
      </c>
      <c r="B20" s="405" t="s">
        <v>299</v>
      </c>
      <c r="C20" s="456">
        <v>3539537.64</v>
      </c>
      <c r="D20" s="456">
        <v>6783954.4500000002</v>
      </c>
      <c r="E20" s="457">
        <v>10323492.09</v>
      </c>
      <c r="F20" s="456">
        <v>3067735.83</v>
      </c>
      <c r="G20" s="456">
        <v>8419999</v>
      </c>
      <c r="H20" s="458">
        <v>11487734.83</v>
      </c>
    </row>
    <row r="21" spans="1:8" s="15" customFormat="1">
      <c r="A21" s="223">
        <v>5.2</v>
      </c>
      <c r="B21" s="405" t="s">
        <v>298</v>
      </c>
      <c r="C21" s="456">
        <v>0</v>
      </c>
      <c r="D21" s="456">
        <v>0</v>
      </c>
      <c r="E21" s="457">
        <v>0</v>
      </c>
      <c r="F21" s="456">
        <v>0</v>
      </c>
      <c r="G21" s="456">
        <v>0</v>
      </c>
      <c r="H21" s="458">
        <v>0</v>
      </c>
    </row>
    <row r="22" spans="1:8" s="15" customFormat="1">
      <c r="A22" s="223">
        <v>5.3</v>
      </c>
      <c r="B22" s="405" t="s">
        <v>297</v>
      </c>
      <c r="C22" s="456">
        <v>211838151.41</v>
      </c>
      <c r="D22" s="456">
        <v>942427240.03999996</v>
      </c>
      <c r="E22" s="457">
        <v>1154265391.45</v>
      </c>
      <c r="F22" s="456">
        <v>210226659.95999998</v>
      </c>
      <c r="G22" s="456">
        <v>924476165.38999999</v>
      </c>
      <c r="H22" s="458">
        <v>1134702825.3499999</v>
      </c>
    </row>
    <row r="23" spans="1:8" s="15" customFormat="1">
      <c r="A23" s="223" t="s">
        <v>15</v>
      </c>
      <c r="B23" s="406" t="s">
        <v>75</v>
      </c>
      <c r="C23" s="456">
        <v>66519344.009999998</v>
      </c>
      <c r="D23" s="456">
        <v>279168828.13</v>
      </c>
      <c r="E23" s="457">
        <v>345688172.13999999</v>
      </c>
      <c r="F23" s="456">
        <v>82319129.769999996</v>
      </c>
      <c r="G23" s="456">
        <v>291868270.5</v>
      </c>
      <c r="H23" s="458">
        <v>374187400.26999998</v>
      </c>
    </row>
    <row r="24" spans="1:8" s="15" customFormat="1">
      <c r="A24" s="223" t="s">
        <v>16</v>
      </c>
      <c r="B24" s="406" t="s">
        <v>76</v>
      </c>
      <c r="C24" s="456">
        <v>94088745.049999997</v>
      </c>
      <c r="D24" s="456">
        <v>517167673.69</v>
      </c>
      <c r="E24" s="457">
        <v>611256418.74000001</v>
      </c>
      <c r="F24" s="456">
        <v>92616624.709999993</v>
      </c>
      <c r="G24" s="456">
        <v>504144077.62</v>
      </c>
      <c r="H24" s="458">
        <v>596760702.33000004</v>
      </c>
    </row>
    <row r="25" spans="1:8" s="15" customFormat="1">
      <c r="A25" s="223" t="s">
        <v>17</v>
      </c>
      <c r="B25" s="406" t="s">
        <v>77</v>
      </c>
      <c r="C25" s="456">
        <v>0</v>
      </c>
      <c r="D25" s="456">
        <v>0</v>
      </c>
      <c r="E25" s="457">
        <v>0</v>
      </c>
      <c r="F25" s="456">
        <v>0</v>
      </c>
      <c r="G25" s="456">
        <v>0</v>
      </c>
      <c r="H25" s="458">
        <v>0</v>
      </c>
    </row>
    <row r="26" spans="1:8" s="15" customFormat="1">
      <c r="A26" s="223" t="s">
        <v>18</v>
      </c>
      <c r="B26" s="406" t="s">
        <v>78</v>
      </c>
      <c r="C26" s="456">
        <v>51230062.350000001</v>
      </c>
      <c r="D26" s="456">
        <v>145082543.46000001</v>
      </c>
      <c r="E26" s="457">
        <v>196312605.81</v>
      </c>
      <c r="F26" s="456">
        <v>35036265.350000001</v>
      </c>
      <c r="G26" s="456">
        <v>127427090.84</v>
      </c>
      <c r="H26" s="458">
        <v>162463356.19</v>
      </c>
    </row>
    <row r="27" spans="1:8" s="15" customFormat="1">
      <c r="A27" s="223" t="s">
        <v>19</v>
      </c>
      <c r="B27" s="406" t="s">
        <v>79</v>
      </c>
      <c r="C27" s="456">
        <v>0</v>
      </c>
      <c r="D27" s="456">
        <v>1008194.76</v>
      </c>
      <c r="E27" s="457">
        <v>1008194.76</v>
      </c>
      <c r="F27" s="456">
        <v>254640.13</v>
      </c>
      <c r="G27" s="456">
        <v>1036726.43</v>
      </c>
      <c r="H27" s="458">
        <v>1291366.56</v>
      </c>
    </row>
    <row r="28" spans="1:8" s="15" customFormat="1">
      <c r="A28" s="223">
        <v>5.4</v>
      </c>
      <c r="B28" s="405" t="s">
        <v>300</v>
      </c>
      <c r="C28" s="456">
        <v>24913448.09</v>
      </c>
      <c r="D28" s="456">
        <v>42112709.219999999</v>
      </c>
      <c r="E28" s="457">
        <v>67026157.310000002</v>
      </c>
      <c r="F28" s="456">
        <v>15352087.359999999</v>
      </c>
      <c r="G28" s="456">
        <v>29391359.050000001</v>
      </c>
      <c r="H28" s="458">
        <v>44743446.409999996</v>
      </c>
    </row>
    <row r="29" spans="1:8" s="15" customFormat="1">
      <c r="A29" s="223">
        <v>5.5</v>
      </c>
      <c r="B29" s="405" t="s">
        <v>301</v>
      </c>
      <c r="C29" s="456">
        <v>0</v>
      </c>
      <c r="D29" s="456">
        <v>424131.87</v>
      </c>
      <c r="E29" s="457">
        <v>424131.87</v>
      </c>
      <c r="F29" s="456">
        <v>0</v>
      </c>
      <c r="G29" s="456">
        <v>1005326.33</v>
      </c>
      <c r="H29" s="458">
        <v>1005326.33</v>
      </c>
    </row>
    <row r="30" spans="1:8" s="15" customFormat="1">
      <c r="A30" s="223">
        <v>5.6</v>
      </c>
      <c r="B30" s="405" t="s">
        <v>302</v>
      </c>
      <c r="C30" s="456">
        <v>30895.94</v>
      </c>
      <c r="D30" s="456">
        <v>0</v>
      </c>
      <c r="E30" s="457">
        <v>30895.94</v>
      </c>
      <c r="F30" s="456">
        <v>30895.94</v>
      </c>
      <c r="G30" s="456">
        <v>0</v>
      </c>
      <c r="H30" s="458">
        <v>30895.94</v>
      </c>
    </row>
    <row r="31" spans="1:8" s="15" customFormat="1">
      <c r="A31" s="223">
        <v>5.7</v>
      </c>
      <c r="B31" s="405" t="s">
        <v>79</v>
      </c>
      <c r="C31" s="456">
        <v>2389244.77</v>
      </c>
      <c r="D31" s="456">
        <v>2245148.35</v>
      </c>
      <c r="E31" s="457">
        <v>4634393.12</v>
      </c>
      <c r="F31" s="456">
        <v>612659.43999999994</v>
      </c>
      <c r="G31" s="456">
        <v>398444.82</v>
      </c>
      <c r="H31" s="458">
        <v>1011104.26</v>
      </c>
    </row>
    <row r="32" spans="1:8" s="15" customFormat="1">
      <c r="A32" s="223">
        <v>6</v>
      </c>
      <c r="B32" s="225" t="s">
        <v>330</v>
      </c>
      <c r="C32" s="456">
        <v>0</v>
      </c>
      <c r="D32" s="456">
        <v>51382932.480000004</v>
      </c>
      <c r="E32" s="457">
        <v>51382932.480000004</v>
      </c>
      <c r="F32" s="456">
        <v>0</v>
      </c>
      <c r="G32" s="456">
        <v>38533153.68</v>
      </c>
      <c r="H32" s="458">
        <v>38533153.68</v>
      </c>
    </row>
    <row r="33" spans="1:8" s="15" customFormat="1">
      <c r="A33" s="223">
        <v>6.1</v>
      </c>
      <c r="B33" s="224" t="s">
        <v>320</v>
      </c>
      <c r="C33" s="456"/>
      <c r="D33" s="456">
        <v>25683300</v>
      </c>
      <c r="E33" s="457">
        <v>25683300</v>
      </c>
      <c r="F33" s="456"/>
      <c r="G33" s="456">
        <v>19210800</v>
      </c>
      <c r="H33" s="458">
        <v>19210800</v>
      </c>
    </row>
    <row r="34" spans="1:8" s="15" customFormat="1">
      <c r="A34" s="223">
        <v>6.2</v>
      </c>
      <c r="B34" s="224" t="s">
        <v>321</v>
      </c>
      <c r="C34" s="456"/>
      <c r="D34" s="456">
        <v>25699632.48</v>
      </c>
      <c r="E34" s="457">
        <v>25699632.48</v>
      </c>
      <c r="F34" s="456"/>
      <c r="G34" s="456">
        <v>19322353.68</v>
      </c>
      <c r="H34" s="458">
        <v>19322353.68</v>
      </c>
    </row>
    <row r="35" spans="1:8" s="15" customFormat="1">
      <c r="A35" s="223">
        <v>6.3</v>
      </c>
      <c r="B35" s="224" t="s">
        <v>317</v>
      </c>
      <c r="C35" s="456"/>
      <c r="D35" s="456"/>
      <c r="E35" s="457">
        <v>0</v>
      </c>
      <c r="F35" s="456"/>
      <c r="G35" s="456"/>
      <c r="H35" s="458">
        <v>0</v>
      </c>
    </row>
    <row r="36" spans="1:8" s="15" customFormat="1">
      <c r="A36" s="223">
        <v>6.4</v>
      </c>
      <c r="B36" s="224" t="s">
        <v>318</v>
      </c>
      <c r="C36" s="456"/>
      <c r="D36" s="456"/>
      <c r="E36" s="457">
        <v>0</v>
      </c>
      <c r="F36" s="456"/>
      <c r="G36" s="456"/>
      <c r="H36" s="458">
        <v>0</v>
      </c>
    </row>
    <row r="37" spans="1:8" s="15" customFormat="1">
      <c r="A37" s="223">
        <v>6.5</v>
      </c>
      <c r="B37" s="224" t="s">
        <v>319</v>
      </c>
      <c r="C37" s="456"/>
      <c r="D37" s="456"/>
      <c r="E37" s="457">
        <v>0</v>
      </c>
      <c r="F37" s="456"/>
      <c r="G37" s="456"/>
      <c r="H37" s="458">
        <v>0</v>
      </c>
    </row>
    <row r="38" spans="1:8" s="15" customFormat="1">
      <c r="A38" s="223">
        <v>6.6</v>
      </c>
      <c r="B38" s="224" t="s">
        <v>322</v>
      </c>
      <c r="C38" s="456"/>
      <c r="D38" s="456"/>
      <c r="E38" s="457">
        <v>0</v>
      </c>
      <c r="F38" s="456"/>
      <c r="G38" s="456"/>
      <c r="H38" s="458">
        <v>0</v>
      </c>
    </row>
    <row r="39" spans="1:8" s="15" customFormat="1">
      <c r="A39" s="223">
        <v>6.7</v>
      </c>
      <c r="B39" s="224" t="s">
        <v>323</v>
      </c>
      <c r="C39" s="456"/>
      <c r="D39" s="456"/>
      <c r="E39" s="457">
        <v>0</v>
      </c>
      <c r="F39" s="456"/>
      <c r="G39" s="456"/>
      <c r="H39" s="458">
        <v>0</v>
      </c>
    </row>
    <row r="40" spans="1:8" s="15" customFormat="1">
      <c r="A40" s="223">
        <v>7</v>
      </c>
      <c r="B40" s="225" t="s">
        <v>326</v>
      </c>
      <c r="C40" s="456"/>
      <c r="D40" s="456"/>
      <c r="E40" s="457">
        <v>0</v>
      </c>
      <c r="F40" s="456"/>
      <c r="G40" s="456"/>
      <c r="H40" s="458"/>
    </row>
    <row r="41" spans="1:8" s="15" customFormat="1">
      <c r="A41" s="223">
        <v>7.1</v>
      </c>
      <c r="B41" s="224" t="s">
        <v>327</v>
      </c>
      <c r="C41" s="456">
        <v>123066.74</v>
      </c>
      <c r="D41" s="456">
        <v>1778886.7456999999</v>
      </c>
      <c r="E41" s="457">
        <v>1901953.4856999998</v>
      </c>
      <c r="F41" s="456">
        <v>161340.62</v>
      </c>
      <c r="G41" s="456">
        <v>1697147.5176999997</v>
      </c>
      <c r="H41" s="458">
        <v>1858488.1376999998</v>
      </c>
    </row>
    <row r="42" spans="1:8" s="15" customFormat="1" ht="25.5">
      <c r="A42" s="223">
        <v>7.2</v>
      </c>
      <c r="B42" s="224" t="s">
        <v>328</v>
      </c>
      <c r="C42" s="456">
        <v>143238.69</v>
      </c>
      <c r="D42" s="456">
        <v>349597.13040000002</v>
      </c>
      <c r="E42" s="457">
        <v>492835.82040000003</v>
      </c>
      <c r="F42" s="456">
        <v>165072.07</v>
      </c>
      <c r="G42" s="456">
        <v>484214.29800000001</v>
      </c>
      <c r="H42" s="458">
        <v>649286.36800000002</v>
      </c>
    </row>
    <row r="43" spans="1:8" s="15" customFormat="1" ht="25.5">
      <c r="A43" s="223">
        <v>7.3</v>
      </c>
      <c r="B43" s="224" t="s">
        <v>331</v>
      </c>
      <c r="C43" s="456">
        <v>6403732.4200000009</v>
      </c>
      <c r="D43" s="456">
        <v>33643645.342700005</v>
      </c>
      <c r="E43" s="457">
        <v>40047377.762700006</v>
      </c>
      <c r="F43" s="456">
        <v>7782462.8900000025</v>
      </c>
      <c r="G43" s="456">
        <v>30174278.543699998</v>
      </c>
      <c r="H43" s="458">
        <v>37956741.433700003</v>
      </c>
    </row>
    <row r="44" spans="1:8" s="15" customFormat="1" ht="25.5">
      <c r="A44" s="223">
        <v>7.4</v>
      </c>
      <c r="B44" s="224" t="s">
        <v>332</v>
      </c>
      <c r="C44" s="456">
        <v>2209678.110000011</v>
      </c>
      <c r="D44" s="456">
        <v>10778353.948800003</v>
      </c>
      <c r="E44" s="457">
        <v>12988032.058800014</v>
      </c>
      <c r="F44" s="456">
        <v>2655099.5700000105</v>
      </c>
      <c r="G44" s="456">
        <v>11220536.847800009</v>
      </c>
      <c r="H44" s="458">
        <v>13875636.41780002</v>
      </c>
    </row>
    <row r="45" spans="1:8" s="15" customFormat="1">
      <c r="A45" s="223">
        <v>8</v>
      </c>
      <c r="B45" s="225" t="s">
        <v>309</v>
      </c>
      <c r="C45" s="456">
        <v>325105.10200000001</v>
      </c>
      <c r="D45" s="456">
        <v>276148.59713999997</v>
      </c>
      <c r="E45" s="457">
        <v>601253.69913999992</v>
      </c>
      <c r="F45" s="456">
        <v>325204.18</v>
      </c>
      <c r="G45" s="456">
        <v>879670.9299600001</v>
      </c>
      <c r="H45" s="458">
        <v>1204875.10996</v>
      </c>
    </row>
    <row r="46" spans="1:8" s="15" customFormat="1">
      <c r="A46" s="223">
        <v>8.1</v>
      </c>
      <c r="B46" s="274" t="s">
        <v>333</v>
      </c>
      <c r="C46" s="456"/>
      <c r="D46" s="456"/>
      <c r="E46" s="457">
        <v>0</v>
      </c>
      <c r="F46" s="456">
        <v>0</v>
      </c>
      <c r="G46" s="456">
        <v>0</v>
      </c>
      <c r="H46" s="458">
        <v>0</v>
      </c>
    </row>
    <row r="47" spans="1:8" s="15" customFormat="1">
      <c r="A47" s="223">
        <v>8.1999999999999993</v>
      </c>
      <c r="B47" s="274" t="s">
        <v>334</v>
      </c>
      <c r="C47" s="456">
        <v>5025.0219999999999</v>
      </c>
      <c r="D47" s="456">
        <v>276148.59713999997</v>
      </c>
      <c r="E47" s="457">
        <v>281173.61913999997</v>
      </c>
      <c r="F47" s="456">
        <v>5124.1000000000004</v>
      </c>
      <c r="G47" s="456">
        <v>879670.9299600001</v>
      </c>
      <c r="H47" s="458">
        <v>884795.02996000007</v>
      </c>
    </row>
    <row r="48" spans="1:8" s="15" customFormat="1">
      <c r="A48" s="223">
        <v>8.3000000000000007</v>
      </c>
      <c r="B48" s="274" t="s">
        <v>335</v>
      </c>
      <c r="C48" s="456">
        <v>320080.08</v>
      </c>
      <c r="D48" s="456"/>
      <c r="E48" s="457">
        <v>320080.08</v>
      </c>
      <c r="F48" s="456">
        <v>320080.08</v>
      </c>
      <c r="G48" s="456"/>
      <c r="H48" s="458">
        <v>320080.08</v>
      </c>
    </row>
    <row r="49" spans="1:8" s="15" customFormat="1">
      <c r="A49" s="223">
        <v>8.4</v>
      </c>
      <c r="B49" s="274" t="s">
        <v>336</v>
      </c>
      <c r="C49" s="456"/>
      <c r="D49" s="456"/>
      <c r="E49" s="457">
        <v>0</v>
      </c>
      <c r="F49" s="456"/>
      <c r="G49" s="456"/>
      <c r="H49" s="458">
        <v>0</v>
      </c>
    </row>
    <row r="50" spans="1:8" s="15" customFormat="1">
      <c r="A50" s="223">
        <v>8.5</v>
      </c>
      <c r="B50" s="274" t="s">
        <v>337</v>
      </c>
      <c r="C50" s="456"/>
      <c r="D50" s="456"/>
      <c r="E50" s="457">
        <v>0</v>
      </c>
      <c r="F50" s="456"/>
      <c r="G50" s="456"/>
      <c r="H50" s="458">
        <v>0</v>
      </c>
    </row>
    <row r="51" spans="1:8" s="15" customFormat="1">
      <c r="A51" s="223">
        <v>8.6</v>
      </c>
      <c r="B51" s="274" t="s">
        <v>338</v>
      </c>
      <c r="C51" s="456"/>
      <c r="D51" s="456"/>
      <c r="E51" s="457">
        <v>0</v>
      </c>
      <c r="F51" s="456"/>
      <c r="G51" s="456"/>
      <c r="H51" s="458">
        <v>0</v>
      </c>
    </row>
    <row r="52" spans="1:8" s="15" customFormat="1">
      <c r="A52" s="223">
        <v>8.6999999999999993</v>
      </c>
      <c r="B52" s="274" t="s">
        <v>339</v>
      </c>
      <c r="C52" s="456"/>
      <c r="D52" s="456"/>
      <c r="E52" s="457">
        <v>0</v>
      </c>
      <c r="F52" s="456"/>
      <c r="G52" s="456"/>
      <c r="H52" s="458">
        <v>0</v>
      </c>
    </row>
    <row r="53" spans="1:8" s="15" customFormat="1" ht="15" thickBot="1">
      <c r="A53" s="226">
        <v>9</v>
      </c>
      <c r="B53" s="227" t="s">
        <v>329</v>
      </c>
      <c r="C53" s="459"/>
      <c r="D53" s="459"/>
      <c r="E53" s="460">
        <v>0</v>
      </c>
      <c r="F53" s="459"/>
      <c r="G53" s="459"/>
      <c r="H53" s="461"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G8" sqref="G8"/>
      <selection pane="topRight" activeCell="G8" sqref="G8"/>
      <selection pane="bottomLeft" activeCell="G8" sqref="G8"/>
      <selection pane="bottomRight" activeCell="G8" sqref="G8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46" customWidth="1"/>
    <col min="12" max="16384" width="9.140625" style="46"/>
  </cols>
  <sheetData>
    <row r="1" spans="1:8">
      <c r="A1" s="2" t="s">
        <v>30</v>
      </c>
      <c r="B1" s="3" t="str">
        <f>'Info '!C2</f>
        <v>JSC ProCredit Bank</v>
      </c>
      <c r="C1" s="3"/>
    </row>
    <row r="2" spans="1:8">
      <c r="A2" s="2" t="s">
        <v>31</v>
      </c>
      <c r="B2" s="376">
        <f>'1. key ratios '!B2</f>
        <v>43281</v>
      </c>
      <c r="C2" s="6"/>
      <c r="D2" s="7"/>
      <c r="E2" s="68"/>
      <c r="F2" s="68"/>
      <c r="G2" s="68"/>
      <c r="H2" s="68"/>
    </row>
    <row r="3" spans="1:8">
      <c r="A3" s="2"/>
      <c r="B3" s="3"/>
      <c r="C3" s="6"/>
      <c r="D3" s="7"/>
      <c r="E3" s="68"/>
      <c r="F3" s="68"/>
      <c r="G3" s="68"/>
      <c r="H3" s="68"/>
    </row>
    <row r="4" spans="1:8" ht="15" customHeight="1" thickBot="1">
      <c r="A4" s="7" t="s">
        <v>203</v>
      </c>
      <c r="B4" s="167" t="s">
        <v>303</v>
      </c>
      <c r="D4" s="69" t="s">
        <v>73</v>
      </c>
    </row>
    <row r="5" spans="1:8" ht="15" customHeight="1">
      <c r="A5" s="260" t="s">
        <v>6</v>
      </c>
      <c r="B5" s="261"/>
      <c r="C5" s="451">
        <v>43281</v>
      </c>
      <c r="D5" s="452">
        <v>43189</v>
      </c>
    </row>
    <row r="6" spans="1:8" ht="15" customHeight="1">
      <c r="A6" s="70">
        <v>1</v>
      </c>
      <c r="B6" s="355" t="s">
        <v>307</v>
      </c>
      <c r="C6" s="357">
        <f>C7+C9+C10</f>
        <v>981459782.41457152</v>
      </c>
      <c r="D6" s="358">
        <f>D7+D9+D10</f>
        <v>946848795.68091369</v>
      </c>
    </row>
    <row r="7" spans="1:8" ht="15" customHeight="1">
      <c r="A7" s="70">
        <v>1.1000000000000001</v>
      </c>
      <c r="B7" s="355" t="s">
        <v>202</v>
      </c>
      <c r="C7" s="359">
        <v>940186627.70387995</v>
      </c>
      <c r="D7" s="360">
        <v>903708038.23785472</v>
      </c>
    </row>
    <row r="8" spans="1:8">
      <c r="A8" s="70" t="s">
        <v>14</v>
      </c>
      <c r="B8" s="355" t="s">
        <v>201</v>
      </c>
      <c r="C8" s="359"/>
      <c r="D8" s="360"/>
    </row>
    <row r="9" spans="1:8" ht="15" customHeight="1">
      <c r="A9" s="70">
        <v>1.2</v>
      </c>
      <c r="B9" s="356" t="s">
        <v>200</v>
      </c>
      <c r="C9" s="359">
        <v>41170421.510691486</v>
      </c>
      <c r="D9" s="360">
        <v>43033614.24305892</v>
      </c>
    </row>
    <row r="10" spans="1:8" ht="15" customHeight="1">
      <c r="A10" s="70">
        <v>1.3</v>
      </c>
      <c r="B10" s="355" t="s">
        <v>28</v>
      </c>
      <c r="C10" s="361">
        <v>102733.20000000001</v>
      </c>
      <c r="D10" s="360">
        <v>107143.20000000001</v>
      </c>
    </row>
    <row r="11" spans="1:8" ht="15" customHeight="1">
      <c r="A11" s="70">
        <v>2</v>
      </c>
      <c r="B11" s="355" t="s">
        <v>304</v>
      </c>
      <c r="C11" s="359">
        <v>13186161.137002949</v>
      </c>
      <c r="D11" s="360">
        <v>13377020.621044101</v>
      </c>
    </row>
    <row r="12" spans="1:8" ht="15" customHeight="1">
      <c r="A12" s="70">
        <v>3</v>
      </c>
      <c r="B12" s="355" t="s">
        <v>305</v>
      </c>
      <c r="C12" s="361">
        <v>148961725.24218747</v>
      </c>
      <c r="D12" s="360">
        <v>148961725.24218747</v>
      </c>
    </row>
    <row r="13" spans="1:8" ht="15" customHeight="1" thickBot="1">
      <c r="A13" s="72">
        <v>4</v>
      </c>
      <c r="B13" s="73" t="s">
        <v>306</v>
      </c>
      <c r="C13" s="362">
        <f>C6+C11+C12</f>
        <v>1143607668.793762</v>
      </c>
      <c r="D13" s="363">
        <f>D6+D11+D12</f>
        <v>1109187541.5441453</v>
      </c>
    </row>
    <row r="14" spans="1:8">
      <c r="B14" s="76"/>
    </row>
    <row r="15" spans="1:8">
      <c r="B15" s="77"/>
    </row>
    <row r="16" spans="1:8">
      <c r="B16" s="77"/>
    </row>
    <row r="17" spans="1:4" ht="11.25">
      <c r="A17" s="46"/>
      <c r="B17" s="46"/>
      <c r="C17" s="46"/>
      <c r="D17" s="46"/>
    </row>
    <row r="18" spans="1:4" ht="11.25">
      <c r="A18" s="46"/>
      <c r="B18" s="46"/>
      <c r="C18" s="46"/>
      <c r="D18" s="46"/>
    </row>
    <row r="19" spans="1:4" ht="11.25">
      <c r="A19" s="46"/>
      <c r="B19" s="46"/>
      <c r="C19" s="46"/>
      <c r="D19" s="46"/>
    </row>
    <row r="20" spans="1:4" ht="11.25">
      <c r="A20" s="46"/>
      <c r="B20" s="46"/>
      <c r="C20" s="46"/>
      <c r="D20" s="46"/>
    </row>
    <row r="21" spans="1:4" ht="11.25">
      <c r="A21" s="46"/>
      <c r="B21" s="46"/>
      <c r="C21" s="46"/>
      <c r="D21" s="46"/>
    </row>
    <row r="22" spans="1:4" ht="11.25">
      <c r="A22" s="46"/>
      <c r="B22" s="46"/>
      <c r="C22" s="46"/>
      <c r="D22" s="46"/>
    </row>
    <row r="23" spans="1:4" ht="11.25">
      <c r="A23" s="46"/>
      <c r="B23" s="46"/>
      <c r="C23" s="46"/>
      <c r="D23" s="46"/>
    </row>
    <row r="24" spans="1:4" ht="11.25">
      <c r="A24" s="46"/>
      <c r="B24" s="46"/>
      <c r="C24" s="46"/>
      <c r="D24" s="46"/>
    </row>
    <row r="25" spans="1:4" ht="11.25">
      <c r="A25" s="46"/>
      <c r="B25" s="46"/>
      <c r="C25" s="46"/>
      <c r="D25" s="46"/>
    </row>
    <row r="26" spans="1:4" ht="11.25">
      <c r="A26" s="46"/>
      <c r="B26" s="46"/>
      <c r="C26" s="46"/>
      <c r="D26" s="46"/>
    </row>
    <row r="27" spans="1:4" ht="11.25">
      <c r="A27" s="46"/>
      <c r="B27" s="46"/>
      <c r="C27" s="46"/>
      <c r="D27" s="46"/>
    </row>
    <row r="28" spans="1:4" ht="11.25">
      <c r="A28" s="46"/>
      <c r="B28" s="46"/>
      <c r="C28" s="46"/>
      <c r="D28" s="46"/>
    </row>
    <row r="29" spans="1:4" ht="11.25">
      <c r="A29" s="46"/>
      <c r="B29" s="46"/>
      <c r="C29" s="46"/>
      <c r="D29" s="4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pane xSplit="1" ySplit="4" topLeftCell="B5" activePane="bottomRight" state="frozen"/>
      <selection activeCell="G8" sqref="G8"/>
      <selection pane="topRight" activeCell="G8" sqref="G8"/>
      <selection pane="bottomLeft" activeCell="G8" sqref="G8"/>
      <selection pane="bottomRight" activeCell="A22" sqref="A22:A27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30</v>
      </c>
      <c r="B1" s="4" t="str">
        <f>'Info '!C2</f>
        <v>JSC ProCredit Bank</v>
      </c>
    </row>
    <row r="2" spans="1:8">
      <c r="A2" s="2" t="s">
        <v>31</v>
      </c>
      <c r="B2" s="377">
        <f>'1. key ratios '!B2</f>
        <v>43281</v>
      </c>
    </row>
    <row r="4" spans="1:8" ht="16.5" customHeight="1" thickBot="1">
      <c r="A4" s="78" t="s">
        <v>80</v>
      </c>
      <c r="B4" s="79" t="s">
        <v>273</v>
      </c>
      <c r="C4" s="80"/>
    </row>
    <row r="5" spans="1:8">
      <c r="A5" s="81"/>
      <c r="B5" s="472" t="s">
        <v>81</v>
      </c>
      <c r="C5" s="473"/>
    </row>
    <row r="6" spans="1:8">
      <c r="A6" s="82">
        <v>1</v>
      </c>
      <c r="B6" s="83" t="s">
        <v>417</v>
      </c>
      <c r="C6" s="84"/>
    </row>
    <row r="7" spans="1:8">
      <c r="A7" s="82">
        <v>2</v>
      </c>
      <c r="B7" s="83" t="s">
        <v>420</v>
      </c>
      <c r="C7" s="84"/>
    </row>
    <row r="8" spans="1:8">
      <c r="A8" s="82">
        <v>3</v>
      </c>
      <c r="B8" s="83" t="s">
        <v>421</v>
      </c>
      <c r="C8" s="84"/>
    </row>
    <row r="9" spans="1:8">
      <c r="A9" s="82">
        <v>4</v>
      </c>
      <c r="B9" s="83" t="s">
        <v>422</v>
      </c>
      <c r="C9" s="84"/>
    </row>
    <row r="10" spans="1:8">
      <c r="A10" s="82">
        <v>5</v>
      </c>
      <c r="B10" s="83" t="s">
        <v>423</v>
      </c>
      <c r="C10" s="84"/>
    </row>
    <row r="11" spans="1:8">
      <c r="A11" s="82"/>
      <c r="B11" s="83"/>
      <c r="C11" s="84"/>
    </row>
    <row r="12" spans="1:8">
      <c r="A12" s="82"/>
      <c r="B12" s="83"/>
      <c r="C12" s="84"/>
      <c r="H12" s="85"/>
    </row>
    <row r="13" spans="1:8">
      <c r="A13" s="82"/>
      <c r="B13" s="83"/>
      <c r="C13" s="84"/>
    </row>
    <row r="14" spans="1:8">
      <c r="A14" s="82"/>
      <c r="B14" s="83"/>
      <c r="C14" s="84"/>
    </row>
    <row r="15" spans="1:8">
      <c r="A15" s="82"/>
      <c r="B15" s="83"/>
      <c r="C15" s="84"/>
    </row>
    <row r="16" spans="1:8">
      <c r="A16" s="82"/>
      <c r="B16" s="474"/>
      <c r="C16" s="475"/>
    </row>
    <row r="17" spans="1:3">
      <c r="A17" s="82"/>
      <c r="B17" s="476" t="s">
        <v>82</v>
      </c>
      <c r="C17" s="477"/>
    </row>
    <row r="18" spans="1:3">
      <c r="A18" s="82">
        <v>1</v>
      </c>
      <c r="B18" s="83" t="s">
        <v>424</v>
      </c>
      <c r="C18" s="86"/>
    </row>
    <row r="19" spans="1:3">
      <c r="A19" s="82">
        <v>2</v>
      </c>
      <c r="B19" s="83" t="s">
        <v>425</v>
      </c>
      <c r="C19" s="86"/>
    </row>
    <row r="20" spans="1:3">
      <c r="A20" s="82">
        <v>3</v>
      </c>
      <c r="B20" s="83" t="s">
        <v>418</v>
      </c>
      <c r="C20" s="86"/>
    </row>
    <row r="21" spans="1:3">
      <c r="A21" s="82">
        <v>4</v>
      </c>
      <c r="B21" s="83" t="s">
        <v>426</v>
      </c>
      <c r="C21" s="86"/>
    </row>
    <row r="22" spans="1:3">
      <c r="A22" s="82"/>
      <c r="B22" s="83"/>
      <c r="C22" s="86"/>
    </row>
    <row r="23" spans="1:3">
      <c r="A23" s="82"/>
      <c r="B23" s="83"/>
      <c r="C23" s="86"/>
    </row>
    <row r="24" spans="1:3">
      <c r="A24" s="82"/>
      <c r="B24" s="83"/>
      <c r="C24" s="86"/>
    </row>
    <row r="25" spans="1:3">
      <c r="A25" s="82"/>
      <c r="B25" s="83"/>
      <c r="C25" s="86"/>
    </row>
    <row r="26" spans="1:3">
      <c r="A26" s="82"/>
      <c r="B26" s="83"/>
      <c r="C26" s="86"/>
    </row>
    <row r="27" spans="1:3" ht="15.75" customHeight="1">
      <c r="A27" s="82"/>
      <c r="B27" s="83"/>
      <c r="C27" s="87"/>
    </row>
    <row r="28" spans="1:3" ht="15.75" customHeight="1">
      <c r="A28" s="82"/>
      <c r="B28" s="83"/>
      <c r="C28" s="87"/>
    </row>
    <row r="29" spans="1:3" ht="30" customHeight="1">
      <c r="A29" s="82"/>
      <c r="B29" s="476" t="s">
        <v>83</v>
      </c>
      <c r="C29" s="477"/>
    </row>
    <row r="30" spans="1:3" ht="15">
      <c r="A30" s="82">
        <v>1</v>
      </c>
      <c r="B30" s="381" t="s">
        <v>444</v>
      </c>
      <c r="C30" s="382">
        <v>1</v>
      </c>
    </row>
    <row r="31" spans="1:3" ht="15.75" customHeight="1">
      <c r="A31" s="82"/>
      <c r="B31" s="83"/>
      <c r="C31" s="84"/>
    </row>
    <row r="32" spans="1:3" ht="29.25" customHeight="1">
      <c r="A32" s="82"/>
      <c r="B32" s="476" t="s">
        <v>84</v>
      </c>
      <c r="C32" s="477"/>
    </row>
    <row r="33" spans="1:3">
      <c r="A33" s="82">
        <v>1</v>
      </c>
      <c r="B33" s="83" t="s">
        <v>427</v>
      </c>
      <c r="C33" s="386">
        <v>0.16800000000000001</v>
      </c>
    </row>
    <row r="34" spans="1:3">
      <c r="A34" s="383">
        <v>2</v>
      </c>
      <c r="B34" s="384" t="s">
        <v>428</v>
      </c>
      <c r="C34" s="387">
        <v>0.13200000000000001</v>
      </c>
    </row>
    <row r="35" spans="1:3">
      <c r="A35" s="383">
        <v>3</v>
      </c>
      <c r="B35" s="384" t="s">
        <v>429</v>
      </c>
      <c r="C35" s="387">
        <v>0.125</v>
      </c>
    </row>
    <row r="36" spans="1:3">
      <c r="A36" s="383">
        <v>4</v>
      </c>
      <c r="B36" s="384" t="s">
        <v>430</v>
      </c>
      <c r="C36" s="387">
        <v>0.1</v>
      </c>
    </row>
    <row r="37" spans="1:3">
      <c r="A37" s="383">
        <v>5</v>
      </c>
      <c r="B37" s="384" t="s">
        <v>431</v>
      </c>
      <c r="C37" s="387">
        <v>8.5999999999999993E-2</v>
      </c>
    </row>
    <row r="38" spans="1:3">
      <c r="A38" s="383"/>
      <c r="B38" s="384"/>
      <c r="C38" s="385"/>
    </row>
    <row r="39" spans="1:3" ht="15" thickBot="1">
      <c r="A39" s="88"/>
      <c r="B39" s="89"/>
      <c r="C39" s="90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workbookViewId="0">
      <pane xSplit="1" ySplit="5" topLeftCell="B6" activePane="bottomRight" state="frozen"/>
      <selection activeCell="G8" sqref="G8"/>
      <selection pane="topRight" activeCell="G8" sqref="G8"/>
      <selection pane="bottomLeft" activeCell="G8" sqref="G8"/>
      <selection pane="bottomRight" activeCell="G8" sqref="G8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06" t="s">
        <v>30</v>
      </c>
      <c r="B1" s="307" t="str">
        <f>'Info '!C2</f>
        <v>JSC ProCredit Bank</v>
      </c>
      <c r="C1" s="104"/>
      <c r="D1" s="104"/>
      <c r="E1" s="104"/>
      <c r="F1" s="15"/>
    </row>
    <row r="2" spans="1:7" s="91" customFormat="1" ht="15.75" customHeight="1">
      <c r="A2" s="306" t="s">
        <v>31</v>
      </c>
      <c r="B2" s="379">
        <f>'1. key ratios '!B2</f>
        <v>43281</v>
      </c>
    </row>
    <row r="3" spans="1:7" s="91" customFormat="1" ht="15.75" customHeight="1">
      <c r="A3" s="306"/>
    </row>
    <row r="4" spans="1:7" s="91" customFormat="1" ht="15.75" customHeight="1" thickBot="1">
      <c r="A4" s="308" t="s">
        <v>207</v>
      </c>
      <c r="B4" s="482" t="s">
        <v>352</v>
      </c>
      <c r="C4" s="483"/>
      <c r="D4" s="483"/>
      <c r="E4" s="483"/>
    </row>
    <row r="5" spans="1:7" s="95" customFormat="1" ht="17.45" customHeight="1">
      <c r="A5" s="240"/>
      <c r="B5" s="241"/>
      <c r="C5" s="93" t="s">
        <v>0</v>
      </c>
      <c r="D5" s="93" t="s">
        <v>1</v>
      </c>
      <c r="E5" s="94" t="s">
        <v>2</v>
      </c>
    </row>
    <row r="6" spans="1:7" s="15" customFormat="1" ht="14.45" customHeight="1">
      <c r="A6" s="309"/>
      <c r="B6" s="478" t="s">
        <v>359</v>
      </c>
      <c r="C6" s="478" t="s">
        <v>93</v>
      </c>
      <c r="D6" s="480" t="s">
        <v>206</v>
      </c>
      <c r="E6" s="481"/>
      <c r="G6" s="5"/>
    </row>
    <row r="7" spans="1:7" s="15" customFormat="1" ht="99.6" customHeight="1">
      <c r="A7" s="309"/>
      <c r="B7" s="479"/>
      <c r="C7" s="478"/>
      <c r="D7" s="345" t="s">
        <v>205</v>
      </c>
      <c r="E7" s="346" t="s">
        <v>360</v>
      </c>
      <c r="G7" s="5"/>
    </row>
    <row r="8" spans="1:7">
      <c r="A8" s="310">
        <v>1</v>
      </c>
      <c r="B8" s="347" t="s">
        <v>35</v>
      </c>
      <c r="C8" s="348">
        <v>43814846.18</v>
      </c>
      <c r="D8" s="348"/>
      <c r="E8" s="349">
        <v>43814846.18</v>
      </c>
      <c r="F8" s="15"/>
    </row>
    <row r="9" spans="1:7">
      <c r="A9" s="310">
        <v>2</v>
      </c>
      <c r="B9" s="347" t="s">
        <v>36</v>
      </c>
      <c r="C9" s="348">
        <v>130731509.05</v>
      </c>
      <c r="D9" s="348"/>
      <c r="E9" s="349">
        <v>130731509.05</v>
      </c>
      <c r="F9" s="15"/>
    </row>
    <row r="10" spans="1:7">
      <c r="A10" s="310">
        <v>3</v>
      </c>
      <c r="B10" s="347" t="s">
        <v>37</v>
      </c>
      <c r="C10" s="348">
        <v>69694342.459999993</v>
      </c>
      <c r="D10" s="348"/>
      <c r="E10" s="349">
        <v>69694342.459999993</v>
      </c>
      <c r="F10" s="15"/>
    </row>
    <row r="11" spans="1:7">
      <c r="A11" s="310">
        <v>4</v>
      </c>
      <c r="B11" s="347" t="s">
        <v>38</v>
      </c>
      <c r="C11" s="348">
        <v>0</v>
      </c>
      <c r="D11" s="348"/>
      <c r="E11" s="349"/>
      <c r="F11" s="15"/>
    </row>
    <row r="12" spans="1:7">
      <c r="A12" s="310">
        <v>5</v>
      </c>
      <c r="B12" s="347" t="s">
        <v>39</v>
      </c>
      <c r="C12" s="348">
        <v>18100390.539999999</v>
      </c>
      <c r="D12" s="348"/>
      <c r="E12" s="349">
        <v>18100390.539999999</v>
      </c>
      <c r="F12" s="15"/>
    </row>
    <row r="13" spans="1:7">
      <c r="A13" s="310">
        <v>6.1</v>
      </c>
      <c r="B13" s="350" t="s">
        <v>40</v>
      </c>
      <c r="C13" s="351">
        <v>956809833.38170016</v>
      </c>
      <c r="D13" s="348"/>
      <c r="E13" s="349">
        <v>956809833.38170016</v>
      </c>
      <c r="F13" s="15"/>
    </row>
    <row r="14" spans="1:7">
      <c r="A14" s="310">
        <v>6.2</v>
      </c>
      <c r="B14" s="352" t="s">
        <v>41</v>
      </c>
      <c r="C14" s="351">
        <v>-30414798.669055998</v>
      </c>
      <c r="D14" s="348"/>
      <c r="E14" s="349">
        <v>-30414798.669055998</v>
      </c>
      <c r="F14" s="15"/>
    </row>
    <row r="15" spans="1:7">
      <c r="A15" s="310">
        <v>6</v>
      </c>
      <c r="B15" s="347" t="s">
        <v>42</v>
      </c>
      <c r="C15" s="348">
        <v>926395034.7126441</v>
      </c>
      <c r="D15" s="348"/>
      <c r="E15" s="349">
        <v>926395034.7126441</v>
      </c>
      <c r="F15" s="15"/>
    </row>
    <row r="16" spans="1:7">
      <c r="A16" s="310">
        <v>7</v>
      </c>
      <c r="B16" s="347" t="s">
        <v>43</v>
      </c>
      <c r="C16" s="348">
        <v>6341841.5399999991</v>
      </c>
      <c r="D16" s="348"/>
      <c r="E16" s="349">
        <v>6341841.5399999991</v>
      </c>
      <c r="F16" s="15"/>
    </row>
    <row r="17" spans="1:7">
      <c r="A17" s="310">
        <v>8</v>
      </c>
      <c r="B17" s="347" t="s">
        <v>204</v>
      </c>
      <c r="C17" s="348">
        <v>0</v>
      </c>
      <c r="D17" s="348"/>
      <c r="E17" s="349"/>
      <c r="F17" s="311"/>
      <c r="G17" s="98"/>
    </row>
    <row r="18" spans="1:7">
      <c r="A18" s="310">
        <v>9</v>
      </c>
      <c r="B18" s="347" t="s">
        <v>44</v>
      </c>
      <c r="C18" s="348">
        <v>6345658.2299999995</v>
      </c>
      <c r="D18" s="348">
        <v>6194572.1799999997</v>
      </c>
      <c r="E18" s="349">
        <v>151086.04999999981</v>
      </c>
      <c r="F18" s="15"/>
      <c r="G18" s="98"/>
    </row>
    <row r="19" spans="1:7">
      <c r="A19" s="310">
        <v>10</v>
      </c>
      <c r="B19" s="347" t="s">
        <v>45</v>
      </c>
      <c r="C19" s="348">
        <v>65737627.649999991</v>
      </c>
      <c r="D19" s="348">
        <v>1281929.9800000004</v>
      </c>
      <c r="E19" s="349">
        <v>64455697.669999987</v>
      </c>
      <c r="F19" s="15"/>
      <c r="G19" s="98"/>
    </row>
    <row r="20" spans="1:7">
      <c r="A20" s="310">
        <v>11</v>
      </c>
      <c r="B20" s="347" t="s">
        <v>46</v>
      </c>
      <c r="C20" s="348">
        <v>15361563.603199998</v>
      </c>
      <c r="D20" s="348"/>
      <c r="E20" s="349">
        <v>15361563.603199998</v>
      </c>
      <c r="F20" s="15"/>
    </row>
    <row r="21" spans="1:7" ht="26.25" thickBot="1">
      <c r="A21" s="188"/>
      <c r="B21" s="312" t="s">
        <v>362</v>
      </c>
      <c r="C21" s="242">
        <f>SUM(C8:C12, C15:C20)</f>
        <v>1282522813.9658442</v>
      </c>
      <c r="D21" s="242">
        <f>SUM(D8:D12, D15:D20)</f>
        <v>7476502.1600000001</v>
      </c>
      <c r="E21" s="353">
        <f>SUM(E8:E12, E15:E20)</f>
        <v>1275046311.8058441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99"/>
      <c r="F25" s="5"/>
      <c r="G25" s="5"/>
    </row>
    <row r="26" spans="1:7" s="4" customFormat="1">
      <c r="B26" s="99"/>
      <c r="F26" s="5"/>
      <c r="G26" s="5"/>
    </row>
    <row r="27" spans="1:7" s="4" customFormat="1">
      <c r="B27" s="99"/>
      <c r="F27" s="5"/>
      <c r="G27" s="5"/>
    </row>
    <row r="28" spans="1:7" s="4" customFormat="1">
      <c r="B28" s="99"/>
      <c r="F28" s="5"/>
      <c r="G28" s="5"/>
    </row>
    <row r="29" spans="1:7" s="4" customFormat="1">
      <c r="B29" s="99"/>
      <c r="F29" s="5"/>
      <c r="G29" s="5"/>
    </row>
    <row r="30" spans="1:7" s="4" customFormat="1">
      <c r="B30" s="99"/>
      <c r="F30" s="5"/>
      <c r="G30" s="5"/>
    </row>
    <row r="31" spans="1:7" s="4" customFormat="1">
      <c r="B31" s="99"/>
      <c r="F31" s="5"/>
      <c r="G31" s="5"/>
    </row>
    <row r="32" spans="1:7" s="4" customFormat="1">
      <c r="B32" s="99"/>
      <c r="F32" s="5"/>
      <c r="G32" s="5"/>
    </row>
    <row r="33" spans="2:7" s="4" customFormat="1">
      <c r="B33" s="99"/>
      <c r="F33" s="5"/>
      <c r="G33" s="5"/>
    </row>
    <row r="34" spans="2:7" s="4" customFormat="1">
      <c r="B34" s="99"/>
      <c r="F34" s="5"/>
      <c r="G34" s="5"/>
    </row>
    <row r="35" spans="2:7" s="4" customFormat="1">
      <c r="B35" s="99"/>
      <c r="F35" s="5"/>
      <c r="G35" s="5"/>
    </row>
    <row r="36" spans="2:7" s="4" customFormat="1">
      <c r="B36" s="99"/>
      <c r="F36" s="5"/>
      <c r="G36" s="5"/>
    </row>
    <row r="37" spans="2:7" s="4" customFormat="1">
      <c r="B37" s="99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G8" sqref="G8"/>
      <selection pane="topRight" activeCell="G8" sqref="G8"/>
      <selection pane="bottomLeft" activeCell="G8" sqref="G8"/>
      <selection pane="bottomRight" activeCell="G8" sqref="G8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4" t="str">
        <f>'Info '!C2</f>
        <v>JSC ProCredit Bank</v>
      </c>
    </row>
    <row r="2" spans="1:6" s="91" customFormat="1" ht="15.75" customHeight="1">
      <c r="A2" s="2" t="s">
        <v>31</v>
      </c>
      <c r="B2" s="377">
        <f>'1. key ratios '!B2</f>
        <v>43281</v>
      </c>
      <c r="C2" s="4"/>
      <c r="D2" s="4"/>
      <c r="E2" s="4"/>
      <c r="F2" s="4"/>
    </row>
    <row r="3" spans="1:6" s="91" customFormat="1" ht="15.75" customHeight="1">
      <c r="C3" s="4"/>
      <c r="D3" s="4"/>
      <c r="E3" s="4"/>
      <c r="F3" s="4"/>
    </row>
    <row r="4" spans="1:6" s="91" customFormat="1" ht="13.5" thickBot="1">
      <c r="A4" s="91" t="s">
        <v>85</v>
      </c>
      <c r="B4" s="313" t="s">
        <v>340</v>
      </c>
      <c r="C4" s="92" t="s">
        <v>73</v>
      </c>
      <c r="D4" s="4"/>
      <c r="E4" s="4"/>
      <c r="F4" s="4"/>
    </row>
    <row r="5" spans="1:6">
      <c r="A5" s="247">
        <v>1</v>
      </c>
      <c r="B5" s="314" t="s">
        <v>361</v>
      </c>
      <c r="C5" s="248">
        <f>'7. LI1 '!E21</f>
        <v>1275046311.8058441</v>
      </c>
    </row>
    <row r="6" spans="1:6" s="249" customFormat="1">
      <c r="A6" s="100">
        <v>2.1</v>
      </c>
      <c r="B6" s="244" t="s">
        <v>341</v>
      </c>
      <c r="C6" s="176">
        <v>69487861.229769006</v>
      </c>
    </row>
    <row r="7" spans="1:6" s="76" customFormat="1" outlineLevel="1">
      <c r="A7" s="70">
        <v>2.2000000000000002</v>
      </c>
      <c r="B7" s="71" t="s">
        <v>342</v>
      </c>
      <c r="C7" s="250">
        <v>25683300</v>
      </c>
    </row>
    <row r="8" spans="1:6" s="76" customFormat="1" ht="25.5">
      <c r="A8" s="70">
        <v>3</v>
      </c>
      <c r="B8" s="245" t="s">
        <v>343</v>
      </c>
      <c r="C8" s="251">
        <f>SUM(C5:C7)</f>
        <v>1370217473.0356131</v>
      </c>
    </row>
    <row r="9" spans="1:6" s="249" customFormat="1">
      <c r="A9" s="100">
        <v>4</v>
      </c>
      <c r="B9" s="102" t="s">
        <v>88</v>
      </c>
      <c r="C9" s="176">
        <v>18242469.771336</v>
      </c>
    </row>
    <row r="10" spans="1:6" s="76" customFormat="1" outlineLevel="1">
      <c r="A10" s="70">
        <v>5.0999999999999996</v>
      </c>
      <c r="B10" s="71" t="s">
        <v>344</v>
      </c>
      <c r="C10" s="250">
        <v>-23652122.809596598</v>
      </c>
    </row>
    <row r="11" spans="1:6" s="76" customFormat="1" outlineLevel="1">
      <c r="A11" s="70">
        <v>5.2</v>
      </c>
      <c r="B11" s="71" t="s">
        <v>345</v>
      </c>
      <c r="C11" s="250">
        <v>-25169634</v>
      </c>
    </row>
    <row r="12" spans="1:6" s="76" customFormat="1">
      <c r="A12" s="70">
        <v>6</v>
      </c>
      <c r="B12" s="243" t="s">
        <v>87</v>
      </c>
      <c r="C12" s="250"/>
    </row>
    <row r="13" spans="1:6" s="76" customFormat="1" ht="13.5" thickBot="1">
      <c r="A13" s="72">
        <v>7</v>
      </c>
      <c r="B13" s="246" t="s">
        <v>291</v>
      </c>
      <c r="C13" s="252">
        <f>SUM(C8:C12)</f>
        <v>1339638185.9973526</v>
      </c>
    </row>
    <row r="15" spans="1:6">
      <c r="A15" s="267"/>
      <c r="B15" s="267"/>
    </row>
    <row r="16" spans="1:6">
      <c r="A16" s="267"/>
      <c r="B16" s="267"/>
    </row>
    <row r="17" spans="1:5" ht="15">
      <c r="A17" s="262"/>
      <c r="B17" s="263"/>
      <c r="C17" s="267"/>
      <c r="D17" s="267"/>
      <c r="E17" s="267"/>
    </row>
    <row r="18" spans="1:5" ht="15">
      <c r="A18" s="268"/>
      <c r="B18" s="269"/>
      <c r="C18" s="267"/>
      <c r="D18" s="267"/>
      <c r="E18" s="267"/>
    </row>
    <row r="19" spans="1:5">
      <c r="A19" s="270"/>
      <c r="B19" s="264"/>
      <c r="C19" s="267"/>
      <c r="D19" s="267"/>
      <c r="E19" s="267"/>
    </row>
    <row r="20" spans="1:5">
      <c r="A20" s="271"/>
      <c r="B20" s="265"/>
      <c r="C20" s="267"/>
      <c r="D20" s="267"/>
      <c r="E20" s="267"/>
    </row>
    <row r="21" spans="1:5">
      <c r="A21" s="271"/>
      <c r="B21" s="269"/>
      <c r="C21" s="267"/>
      <c r="D21" s="267"/>
      <c r="E21" s="267"/>
    </row>
    <row r="22" spans="1:5">
      <c r="A22" s="270"/>
      <c r="B22" s="266"/>
      <c r="C22" s="267"/>
      <c r="D22" s="267"/>
      <c r="E22" s="267"/>
    </row>
    <row r="23" spans="1:5">
      <c r="A23" s="271"/>
      <c r="B23" s="265"/>
      <c r="C23" s="267"/>
      <c r="D23" s="267"/>
      <c r="E23" s="267"/>
    </row>
    <row r="24" spans="1:5">
      <c r="A24" s="271"/>
      <c r="B24" s="265"/>
      <c r="C24" s="267"/>
      <c r="D24" s="267"/>
      <c r="E24" s="267"/>
    </row>
    <row r="25" spans="1:5">
      <c r="A25" s="271"/>
      <c r="B25" s="272"/>
      <c r="C25" s="267"/>
      <c r="D25" s="267"/>
      <c r="E25" s="267"/>
    </row>
    <row r="26" spans="1:5">
      <c r="A26" s="271"/>
      <c r="B26" s="269"/>
      <c r="C26" s="267"/>
      <c r="D26" s="267"/>
      <c r="E26" s="267"/>
    </row>
    <row r="27" spans="1:5">
      <c r="A27" s="267"/>
      <c r="B27" s="273"/>
      <c r="C27" s="267"/>
      <c r="D27" s="267"/>
      <c r="E27" s="267"/>
    </row>
    <row r="28" spans="1:5">
      <c r="A28" s="267"/>
      <c r="B28" s="273"/>
      <c r="C28" s="267"/>
      <c r="D28" s="267"/>
      <c r="E28" s="267"/>
    </row>
    <row r="29" spans="1:5">
      <c r="A29" s="267"/>
      <c r="B29" s="273"/>
      <c r="C29" s="267"/>
      <c r="D29" s="267"/>
      <c r="E29" s="267"/>
    </row>
    <row r="30" spans="1:5">
      <c r="A30" s="267"/>
      <c r="B30" s="273"/>
      <c r="C30" s="267"/>
      <c r="D30" s="267"/>
      <c r="E30" s="267"/>
    </row>
    <row r="31" spans="1:5">
      <c r="A31" s="267"/>
      <c r="B31" s="273"/>
      <c r="C31" s="267"/>
      <c r="D31" s="267"/>
      <c r="E31" s="267"/>
    </row>
    <row r="32" spans="1:5">
      <c r="A32" s="267"/>
      <c r="B32" s="273"/>
      <c r="C32" s="267"/>
      <c r="D32" s="267"/>
      <c r="E32" s="267"/>
    </row>
    <row r="33" spans="1:5">
      <c r="A33" s="267"/>
      <c r="B33" s="273"/>
      <c r="C33" s="267"/>
      <c r="D33" s="267"/>
      <c r="E33" s="267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ZgDpjjvoMXJCA8cnAsrMW8qWrRYyMG63g7oB6TNPvnE=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lAeNVILW0nJQLDjrYdlHYkG8rUbegP0MkD+bO0GMMMc=</DigestValue>
    </Reference>
  </SignedInfo>
  <SignatureValue>nQQISofxdCj0JjhBGCNVCvuwr5ZbCIPwJJrnBZtr64JsLqAezrqWI+YwfF1lWZPqOyRtiJ/Mlj3C
sLN6Y9B4DaDudWb4qZ/tWvUgIilJMJiTVJUhzzkaTvh/Ke3LhIz+N55Pw0a5sKBEriUL/7BhMZFM
fLoSc4eTkxrZjKSw0tPTieKHk+KO/GUGdOBo/4iJBp71TR+Xh4gV3NnmJiGuH17Dtk1rIQ6BVjrY
TgE1urYxmwj0HJdvOoko0eMjiH0q6V6+qMgMAKRR1jPm/isAOmpnCh1GnBgAQhLC/mUTbbdielMY
T+waIP4or8/XQvmUmlYuWShJX866KUSZ2JoZFQ==</SignatureValue>
  <KeyInfo>
    <X509Data>
      <X509Certificate>MIIGPzCCBSegAwIBAgIKe24OkgACAAAc3TANBgkqhkiG9w0BAQsFADBKMRIwEAYKCZImiZPyLGQBGRYCZ2UxEzARBgoJkiaJk/IsZAEZFgNuYmcxHzAdBgNVBAMTFk5CRyBDbGFzcyAyIElOVCBTdWIgQ0EwHhcNMTcwMjE1MTAyMjE5WhcNMTkwMjE1MTAyMjE5WjA9MRswGQYDVQQKExJKU0MgUHJvQ3JlZGl0IEJhbmsxHjAcBgNVBAMTFUJQQyAtIE5hbmEgQ2hpa3ZhaWR6ZTCCASIwDQYJKoZIhvcNAQEBBQADggEPADCCAQoCggEBANE3CLOg7mFfTx7LhasNfvGF4Tm4fqpug5UUyuWeH9JH5r0c/+3MoEPgo0dz4rYr7CQ3F3IkmynwzRncDK4BqjENzNiUacasBat5gY33AC4gz9Ui+y4zgBolnDlsU6we843E+VtNIcA3NeZxlTSJ58rnvVx7hUld15iki0DQ4uBZe2QHFGqa5Eg/xngiOAy4vq2bnuNBDPmLRf3oPjshFfBlaQ/Q3DsB73avqQY/KZRBdwMA77SzJOeytV9vZo9fVNsOltyNhlM+Ib0Q9iosHLOv5iD2cKDY/2zatOHGP/Dc78PTNvbu3JGa5cvteqSVacyY1s0N4api+QZdLS58WiMCAwEAAaOCAzIwggMuMDwGCSsGAQQBgjcVBwQvMC0GJSsGAQQBgjcVCOayYION9USGgZkJg7ihSoO+hHEEg8SRM4SDiF0CAWQCAR0wHQYDVR0lBBYwFAYIKwYBBQUHAwIGCCsGAQUFBwMEMAsGA1UdDwQEAwIHgDAnBgkrBgEEAYI3FQoEGjAYMAoGCCsGAQUFBwMCMAoGCCsGAQUFBwMEMB0GA1UdDgQWBBSLL0yY27xN6t8tN+RMRhNoctId6T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sHEFfMlSSwqvzpA4DAHuNM1dvRBjnWpbHhdLSPwMOHwN1wRWh8/p660bw01uALZ6b4TU4qx53eRQrAx5fQEv4DjvEbfp1J0dt0Lq/Y/QYz4z2/CXD2DbgVmqZT5tG4KJbtyI+mh4v60MawsOsAQie9GhCTObpJVA5EZuiBZF2Yx0N0s1GxOF6JUN1o/R5OkKdjHDNl7DXG5wbbP77gh7G+EIgqlNdViZlYqgqwZnyDOkZaryJBdRQ9H8mEKYsX2mWPb+uHjllT99OLBBITY1BdSJlL520PssTg8MkCwxAXuPX63g6cAfpyI9e3yIkXmuhC36WMd/e4gh981GIVyyg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WY2uuzOUsgdZtKz1ixzpg/35iWM5J/6Kp7m9isn2zrA=</DigestValue>
      </Reference>
      <Reference URI="/xl/calcChain.xml?ContentType=application/vnd.openxmlformats-officedocument.spreadsheetml.calcChain+xml">
        <DigestMethod Algorithm="http://www.w3.org/2001/04/xmlenc#sha256"/>
        <DigestValue>nZ0zIicBq3Y6vsiLt1XymmJb+lBCVttR3hKJhGIfDCE=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oltjApV28Pwk8XsIWrsgBzzKHIviwcdni02Mm2CKFbI=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oltjApV28Pwk8XsIWrsgBzzKHIviwcdni02Mm2CKFbI=</DigestValue>
      </Reference>
      <Reference URI="/xl/sharedStrings.xml?ContentType=application/vnd.openxmlformats-officedocument.spreadsheetml.sharedStrings+xml">
        <DigestMethod Algorithm="http://www.w3.org/2001/04/xmlenc#sha256"/>
        <DigestValue>ML43p7RBKtuXSuS6xQ4dGD/GZUeBmj9do0Fc7Fpojt4=</DigestValue>
      </Reference>
      <Reference URI="/xl/styles.xml?ContentType=application/vnd.openxmlformats-officedocument.spreadsheetml.styles+xml">
        <DigestMethod Algorithm="http://www.w3.org/2001/04/xmlenc#sha256"/>
        <DigestValue>+/nATvnHWNcX2CTJCeUfm4uOTH9QZVBnFqdmAs0KaPk=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14N/+/dRfyl0DE8Sd5Qu/5vKC9OiW0Obh4rhLHzAxcM=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U97jctf1+uBWGuhyjNPy9PmPdUqWLu0CtCKfcDoHrRU=</DigestValue>
      </Reference>
      <Reference URI="/xl/worksheets/sheet10.xml?ContentType=application/vnd.openxmlformats-officedocument.spreadsheetml.worksheet+xml">
        <DigestMethod Algorithm="http://www.w3.org/2001/04/xmlenc#sha256"/>
        <DigestValue>XylmhKSyC+FRkPjLLc8mUiGHecfkIuHf6DV8EObTu2c=</DigestValue>
      </Reference>
      <Reference URI="/xl/worksheets/sheet11.xml?ContentType=application/vnd.openxmlformats-officedocument.spreadsheetml.worksheet+xml">
        <DigestMethod Algorithm="http://www.w3.org/2001/04/xmlenc#sha256"/>
        <DigestValue>oyzWEJvqbGGKeLIfZOwueknfjIWfIn7/qkDqexzRSdc=</DigestValue>
      </Reference>
      <Reference URI="/xl/worksheets/sheet12.xml?ContentType=application/vnd.openxmlformats-officedocument.spreadsheetml.worksheet+xml">
        <DigestMethod Algorithm="http://www.w3.org/2001/04/xmlenc#sha256"/>
        <DigestValue>2heuzSQ7kImZMrw/pE/4l8vjMKty6ALsfFkK2o1CdFQ=</DigestValue>
      </Reference>
      <Reference URI="/xl/worksheets/sheet13.xml?ContentType=application/vnd.openxmlformats-officedocument.spreadsheetml.worksheet+xml">
        <DigestMethod Algorithm="http://www.w3.org/2001/04/xmlenc#sha256"/>
        <DigestValue>TqHA7jcZbq8I4g3mg0ZtHmeV9xNR53f3l/aucEoF52Y=</DigestValue>
      </Reference>
      <Reference URI="/xl/worksheets/sheet14.xml?ContentType=application/vnd.openxmlformats-officedocument.spreadsheetml.worksheet+xml">
        <DigestMethod Algorithm="http://www.w3.org/2001/04/xmlenc#sha256"/>
        <DigestValue>/y/F8w5AC84LsufmVOOasMOErpu6a9LrJ74cJNX+nf4=</DigestValue>
      </Reference>
      <Reference URI="/xl/worksheets/sheet15.xml?ContentType=application/vnd.openxmlformats-officedocument.spreadsheetml.worksheet+xml">
        <DigestMethod Algorithm="http://www.w3.org/2001/04/xmlenc#sha256"/>
        <DigestValue>Tkh8AzTLtwNuaM1E9oYAMjYKJmjBT5AmtW7qcAZRQLU=</DigestValue>
      </Reference>
      <Reference URI="/xl/worksheets/sheet16.xml?ContentType=application/vnd.openxmlformats-officedocument.spreadsheetml.worksheet+xml">
        <DigestMethod Algorithm="http://www.w3.org/2001/04/xmlenc#sha256"/>
        <DigestValue>EeTcNz6wkOwG0IzhHlZlTHKqbpVe8VxV+XPrDLAw5iQ=</DigestValue>
      </Reference>
      <Reference URI="/xl/worksheets/sheet2.xml?ContentType=application/vnd.openxmlformats-officedocument.spreadsheetml.worksheet+xml">
        <DigestMethod Algorithm="http://www.w3.org/2001/04/xmlenc#sha256"/>
        <DigestValue>z4qjg6KWHSq6rrxOuKstiaBmRAfXPS0lOxDUJnY5kdY=</DigestValue>
      </Reference>
      <Reference URI="/xl/worksheets/sheet3.xml?ContentType=application/vnd.openxmlformats-officedocument.spreadsheetml.worksheet+xml">
        <DigestMethod Algorithm="http://www.w3.org/2001/04/xmlenc#sha256"/>
        <DigestValue>zPGhALT38vt3n/3zTLgdCLNKNNpcES80gecAkCmK6Bo=</DigestValue>
      </Reference>
      <Reference URI="/xl/worksheets/sheet4.xml?ContentType=application/vnd.openxmlformats-officedocument.spreadsheetml.worksheet+xml">
        <DigestMethod Algorithm="http://www.w3.org/2001/04/xmlenc#sha256"/>
        <DigestValue>N4FPsmc3zXUvEPeYj3qPW+eWRdipvUXZjfActYi1QWA=</DigestValue>
      </Reference>
      <Reference URI="/xl/worksheets/sheet5.xml?ContentType=application/vnd.openxmlformats-officedocument.spreadsheetml.worksheet+xml">
        <DigestMethod Algorithm="http://www.w3.org/2001/04/xmlenc#sha256"/>
        <DigestValue>3ffFAhMdUTlAQP2SzglecTdxo0LG6roefhM0hsWDRiQ=</DigestValue>
      </Reference>
      <Reference URI="/xl/worksheets/sheet6.xml?ContentType=application/vnd.openxmlformats-officedocument.spreadsheetml.worksheet+xml">
        <DigestMethod Algorithm="http://www.w3.org/2001/04/xmlenc#sha256"/>
        <DigestValue>wGeIbrCJQCGupgyDIRujavjTwvV5scsblC5UxzQQGSU=</DigestValue>
      </Reference>
      <Reference URI="/xl/worksheets/sheet7.xml?ContentType=application/vnd.openxmlformats-officedocument.spreadsheetml.worksheet+xml">
        <DigestMethod Algorithm="http://www.w3.org/2001/04/xmlenc#sha256"/>
        <DigestValue>pfLrfoEJv721gepCNEPZg2fYzlM4TXWRVuzjrmj9ftQ=</DigestValue>
      </Reference>
      <Reference URI="/xl/worksheets/sheet8.xml?ContentType=application/vnd.openxmlformats-officedocument.spreadsheetml.worksheet+xml">
        <DigestMethod Algorithm="http://www.w3.org/2001/04/xmlenc#sha256"/>
        <DigestValue>/XNrSdWgbmiyQi3Ky/HhNaU8xdPjKnqnAbdLOFj0Uac=</DigestValue>
      </Reference>
      <Reference URI="/xl/worksheets/sheet9.xml?ContentType=application/vnd.openxmlformats-officedocument.spreadsheetml.worksheet+xml">
        <DigestMethod Algorithm="http://www.w3.org/2001/04/xmlenc#sha256"/>
        <DigestValue>Kmv+W4kqqiCe/EymPdYG/AmOZkxq7ul40VQdbhA5tIM=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2018-08-01T05:51:47Z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2018-08-01T05:51:47Z</xd:SigningTime>
          <xd:SigningCertificate>
            <xd:Cert>
              <xd:CertDigest>
                <DigestMethod Algorithm="http://www.w3.org/2001/04/xmlenc#sha256"/>
                <DigestValue>FvslvZrrr1U8lBAr3ayaX1H0MGY4VfZ4bbQM3SLReFw=</DigestValue>
              </xd:CertDigest>
              <xd:IssuerSerial>
                <X509IssuerName>CN=NBG Class 2 INT Sub CA, DC=nbg, DC=ge</X509IssuerName>
                <X509SerialNumber>582881269142746132651229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IBr6eXXnmoUKSSN5I7KwwmVFtRMIrqAdTOQAaaL45Rg=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h+PE4SwuVae4BNgYamz4ImpJqIwyo7xIoKbRkAcArIU=</DigestValue>
    </Reference>
  </SignedInfo>
  <SignatureValue>bBZeLrXAa8y3ZvsPwtrff6zrketlgA+2X4+Kk7gZyFZp+/XlgQqJcozx+XcJj82ZKZozFw3woqFf
jNgKbqxLESjowss7I/HQPQmXmBdxnn8LaXOxtmSuWgxc4KQVlENTpEQf/6UQCir3jFP4nUfDlFGP
rK826NmM5mHfiipVH7H0yvnuLyP2QTkAWUTZA4k8n7mmz0rHnJeh7fhgCjGo/XLMu9cRVK0zrk1S
mw6egwqwibHgbRMM3upMyL7UEY0cYO7PSyZuahWrB20FTy+6C0qEK9jUS8L0ZYUMg/T70eV+9Fba
YEgeI2bZh6RMgJtxQlZSOriUTwG81teJZT9xng==</SignatureValue>
  <KeyInfo>
    <X509Data>
      <X509Certificate>MIIGQjCCBSqgAwIBAgIKQVXwBgACAAAa3jANBgkqhkiG9w0BAQsFADBKMRIwEAYKCZImiZPyLGQBGRYCZ2UxEzARBgoJkiaJk/IsZAEZFgNuYmcxHzAdBgNVBAMTFk5CRyBDbGFzcyAyIElOVCBTdWIgQ0EwHhcNMTcwMTEwMDcwNjEwWhcNMTkwMTEwMDcwNjEwWjBAMRswGQYDVQQKExJKU0MgUHJvQ3JlZGl0IEJhbmsxITAfBgNVBAMTGEJQQyAtIERhdmlkIEdhYmVsYXNodmlsaTCCASIwDQYJKoZIhvcNAQEBBQADggEPADCCAQoCggEBAOEKx12dATh/qbk3zo8g2ZvVFx+2XIBSaVO54i0T2jnwAs6W/Y+NmDBWysmyVsaBCgxWnyfDKX5i28G+bhlwZshiAl+WvOpjdzAj9VeuCAs7X+KGTIkjQLEMl8/W4ncBxSTq1GO12DLORJkf80qxCOPhbHG/moDrc07zbgjcP0f2jCPEHr04bx48ca1RwU9jB5H/8JGLlVqsgwimXE8YJRQv/kB95RWbLgFWR7FR9sg+A7yCoUrIbMI5409MrhzzRylTft6cYrye+HqlfQfaUTyztiVwipuf78ekrXgCqPej8HzSfiqsaw6lh9U6sVGK06UrDVY6yYKKbxaVZR5IbjcCAwEAAaOCAzIwggMuMDwGCSsGAQQBgjcVBwQvMC0GJSsGAQQBgjcVCOayYION9USGgZkJg7ihSoO+hHEEg8SRM4SDiF0CAWQCAR0wHQYDVR0lBBYwFAYIKwYBBQUHAwIGCCsGAQUFBwMEMAsGA1UdDwQEAwIHgDAnBgkrBgEEAYI3FQoEGjAYMAoGCCsGAQUFBwMCMAoGCCsGAQUFBwMEMB0GA1UdDgQWBBSPWNdilDlQxpauBmbUizRtxp0Tx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rF5yGoPOR0EmW0qUO3vG+KzzrPUShqyl5CcULuBKxRYYumslRQiMm3xmQsdDGT9v+K7zFj1J+yYR8ErLK5qJT0TU0R18c7d1XujEqS7v/h7qtyK5nUHjx5kDqs1rL8Xsbsy/ltkjPe1kFIlQAexBeJYX1qIz3JpoxloedVkVKn1gGMsyVjgtz5hGD2faGk5A1ZsFdu5p6ulvBxw/3PpI6+01JR7qtzHh4tyLPEF2GT21AfL/9g7E+S0CVzcwIY7fiwHR380kJMO8YxeVc0hpkA/tKTCgGaNbZGtSYJ1w4BmrmqgFeqAllK1fBmZsLdkatf1A96JErdBBAs/MglCv8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</Transform>
          <Transform Algorithm="http://www.w3.org/TR/2001/REC-xml-c14n-20010315"/>
        </Transforms>
        <DigestMethod Algorithm="http://www.w3.org/2001/04/xmlenc#sha256"/>
        <DigestValue>WY2uuzOUsgdZtKz1ixzpg/35iWM5J/6Kp7m9isn2zrA=</DigestValue>
      </Reference>
      <Reference URI="/xl/calcChain.xml?ContentType=application/vnd.openxmlformats-officedocument.spreadsheetml.calcChain+xml">
        <DigestMethod Algorithm="http://www.w3.org/2001/04/xmlenc#sha256"/>
        <DigestValue>nZ0zIicBq3Y6vsiLt1XymmJb+lBCVttR3hKJhGIfDCE=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oltjApV28Pwk8XsIWrsgBzzKHIviwcdni02Mm2CKFbI=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oltjApV28Pwk8XsIWrsgBzzKHIviwcdni02Mm2CKFbI=</DigestValue>
      </Reference>
      <Reference URI="/xl/sharedStrings.xml?ContentType=application/vnd.openxmlformats-officedocument.spreadsheetml.sharedStrings+xml">
        <DigestMethod Algorithm="http://www.w3.org/2001/04/xmlenc#sha256"/>
        <DigestValue>ML43p7RBKtuXSuS6xQ4dGD/GZUeBmj9do0Fc7Fpojt4=</DigestValue>
      </Reference>
      <Reference URI="/xl/styles.xml?ContentType=application/vnd.openxmlformats-officedocument.spreadsheetml.styles+xml">
        <DigestMethod Algorithm="http://www.w3.org/2001/04/xmlenc#sha256"/>
        <DigestValue>+/nATvnHWNcX2CTJCeUfm4uOTH9QZVBnFqdmAs0KaPk=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14N/+/dRfyl0DE8Sd5Qu/5vKC9OiW0Obh4rhLHzAxcM=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U97jctf1+uBWGuhyjNPy9PmPdUqWLu0CtCKfcDoHrRU=</DigestValue>
      </Reference>
      <Reference URI="/xl/worksheets/sheet10.xml?ContentType=application/vnd.openxmlformats-officedocument.spreadsheetml.worksheet+xml">
        <DigestMethod Algorithm="http://www.w3.org/2001/04/xmlenc#sha256"/>
        <DigestValue>XylmhKSyC+FRkPjLLc8mUiGHecfkIuHf6DV8EObTu2c=</DigestValue>
      </Reference>
      <Reference URI="/xl/worksheets/sheet11.xml?ContentType=application/vnd.openxmlformats-officedocument.spreadsheetml.worksheet+xml">
        <DigestMethod Algorithm="http://www.w3.org/2001/04/xmlenc#sha256"/>
        <DigestValue>oyzWEJvqbGGKeLIfZOwueknfjIWfIn7/qkDqexzRSdc=</DigestValue>
      </Reference>
      <Reference URI="/xl/worksheets/sheet12.xml?ContentType=application/vnd.openxmlformats-officedocument.spreadsheetml.worksheet+xml">
        <DigestMethod Algorithm="http://www.w3.org/2001/04/xmlenc#sha256"/>
        <DigestValue>2heuzSQ7kImZMrw/pE/4l8vjMKty6ALsfFkK2o1CdFQ=</DigestValue>
      </Reference>
      <Reference URI="/xl/worksheets/sheet13.xml?ContentType=application/vnd.openxmlformats-officedocument.spreadsheetml.worksheet+xml">
        <DigestMethod Algorithm="http://www.w3.org/2001/04/xmlenc#sha256"/>
        <DigestValue>TqHA7jcZbq8I4g3mg0ZtHmeV9xNR53f3l/aucEoF52Y=</DigestValue>
      </Reference>
      <Reference URI="/xl/worksheets/sheet14.xml?ContentType=application/vnd.openxmlformats-officedocument.spreadsheetml.worksheet+xml">
        <DigestMethod Algorithm="http://www.w3.org/2001/04/xmlenc#sha256"/>
        <DigestValue>/y/F8w5AC84LsufmVOOasMOErpu6a9LrJ74cJNX+nf4=</DigestValue>
      </Reference>
      <Reference URI="/xl/worksheets/sheet15.xml?ContentType=application/vnd.openxmlformats-officedocument.spreadsheetml.worksheet+xml">
        <DigestMethod Algorithm="http://www.w3.org/2001/04/xmlenc#sha256"/>
        <DigestValue>Tkh8AzTLtwNuaM1E9oYAMjYKJmjBT5AmtW7qcAZRQLU=</DigestValue>
      </Reference>
      <Reference URI="/xl/worksheets/sheet16.xml?ContentType=application/vnd.openxmlformats-officedocument.spreadsheetml.worksheet+xml">
        <DigestMethod Algorithm="http://www.w3.org/2001/04/xmlenc#sha256"/>
        <DigestValue>EeTcNz6wkOwG0IzhHlZlTHKqbpVe8VxV+XPrDLAw5iQ=</DigestValue>
      </Reference>
      <Reference URI="/xl/worksheets/sheet2.xml?ContentType=application/vnd.openxmlformats-officedocument.spreadsheetml.worksheet+xml">
        <DigestMethod Algorithm="http://www.w3.org/2001/04/xmlenc#sha256"/>
        <DigestValue>z4qjg6KWHSq6rrxOuKstiaBmRAfXPS0lOxDUJnY5kdY=</DigestValue>
      </Reference>
      <Reference URI="/xl/worksheets/sheet3.xml?ContentType=application/vnd.openxmlformats-officedocument.spreadsheetml.worksheet+xml">
        <DigestMethod Algorithm="http://www.w3.org/2001/04/xmlenc#sha256"/>
        <DigestValue>zPGhALT38vt3n/3zTLgdCLNKNNpcES80gecAkCmK6Bo=</DigestValue>
      </Reference>
      <Reference URI="/xl/worksheets/sheet4.xml?ContentType=application/vnd.openxmlformats-officedocument.spreadsheetml.worksheet+xml">
        <DigestMethod Algorithm="http://www.w3.org/2001/04/xmlenc#sha256"/>
        <DigestValue>N4FPsmc3zXUvEPeYj3qPW+eWRdipvUXZjfActYi1QWA=</DigestValue>
      </Reference>
      <Reference URI="/xl/worksheets/sheet5.xml?ContentType=application/vnd.openxmlformats-officedocument.spreadsheetml.worksheet+xml">
        <DigestMethod Algorithm="http://www.w3.org/2001/04/xmlenc#sha256"/>
        <DigestValue>3ffFAhMdUTlAQP2SzglecTdxo0LG6roefhM0hsWDRiQ=</DigestValue>
      </Reference>
      <Reference URI="/xl/worksheets/sheet6.xml?ContentType=application/vnd.openxmlformats-officedocument.spreadsheetml.worksheet+xml">
        <DigestMethod Algorithm="http://www.w3.org/2001/04/xmlenc#sha256"/>
        <DigestValue>wGeIbrCJQCGupgyDIRujavjTwvV5scsblC5UxzQQGSU=</DigestValue>
      </Reference>
      <Reference URI="/xl/worksheets/sheet7.xml?ContentType=application/vnd.openxmlformats-officedocument.spreadsheetml.worksheet+xml">
        <DigestMethod Algorithm="http://www.w3.org/2001/04/xmlenc#sha256"/>
        <DigestValue>pfLrfoEJv721gepCNEPZg2fYzlM4TXWRVuzjrmj9ftQ=</DigestValue>
      </Reference>
      <Reference URI="/xl/worksheets/sheet8.xml?ContentType=application/vnd.openxmlformats-officedocument.spreadsheetml.worksheet+xml">
        <DigestMethod Algorithm="http://www.w3.org/2001/04/xmlenc#sha256"/>
        <DigestValue>/XNrSdWgbmiyQi3Ky/HhNaU8xdPjKnqnAbdLOFj0Uac=</DigestValue>
      </Reference>
      <Reference URI="/xl/worksheets/sheet9.xml?ContentType=application/vnd.openxmlformats-officedocument.spreadsheetml.worksheet+xml">
        <DigestMethod Algorithm="http://www.w3.org/2001/04/xmlenc#sha256"/>
        <DigestValue>Kmv+W4kqqiCe/EymPdYG/AmOZkxq7ul40VQdbhA5tIM=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2018-08-01T05:53:36Z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2018-08-01T05:53:36Z</xd:SigningTime>
          <xd:SigningCertificate>
            <xd:Cert>
              <xd:CertDigest>
                <DigestMethod Algorithm="http://www.w3.org/2001/04/xmlenc#sha256"/>
                <DigestValue>V87w9qNVztiH55yvzllvFfWDoCtCgMT6D4u2bSt36vg=</DigestValue>
              </xd:CertDigest>
              <xd:IssuerSerial>
                <X509IssuerName>CN=NBG Class 2 INT Sub CA, DC=nbg, DC=ge</X509IssuerName>
                <X509SerialNumber>308539090144219803687646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10. CC2</vt:lpstr>
      <vt:lpstr>11. CRWA </vt:lpstr>
      <vt:lpstr>12. CRM</vt:lpstr>
      <vt:lpstr>13. CRME </vt:lpstr>
      <vt:lpstr>14. LCR</vt:lpstr>
      <vt:lpstr>15. CCR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2018-07-31T14:35:17Z</dcterms:modified>
</cp:coreProperties>
</file>