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01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Off-Balance'!$B$6:$E$53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F25" i="93" l="1"/>
  <c r="K25" i="93" l="1"/>
  <c r="J25" i="93"/>
  <c r="I25" i="93"/>
  <c r="H25" i="93"/>
  <c r="G25" i="93"/>
  <c r="H22" i="91" l="1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B1" i="83"/>
  <c r="B1" i="85"/>
  <c r="B1" i="75"/>
  <c r="B1" i="86"/>
  <c r="B1" i="52"/>
  <c r="B1" i="88"/>
  <c r="B1" i="73"/>
  <c r="B1" i="89"/>
  <c r="B1" i="69"/>
  <c r="B1" i="90"/>
  <c r="B1" i="64"/>
  <c r="B1" i="91"/>
  <c r="B1" i="93"/>
  <c r="B1" i="92"/>
  <c r="B1" i="84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C8" i="73" l="1"/>
  <c r="C13" i="73" s="1"/>
  <c r="C52" i="89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<sst xmlns="http://schemas.openxmlformats.org/spreadsheetml/2006/main" count="666" uniqueCount="445">
  <si>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</si>
  <si>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</si>
  <si>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</si>
  <si>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</si>
  <si>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</si>
  <si>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</si>
  <si>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</si>
  <si>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</si>
  <si>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</si>
  <si>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</si>
  <si>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</si>
  <si>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</si>
  <si>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</si>
  <si>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</si>
  <si>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</si>
  <si>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</si>
  <si>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</si>
  <si>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</si>
  <si>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</si>
  <si>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</si>
  <si>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</si>
  <si>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</si>
  <si>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</si>
  <si>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</si>
  <si>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</si>
  <si>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</si>
  <si>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</si>
  <si>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</si>
  <si>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</si>
  <si>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</si>
  <si>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</si>
  <si>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</si>
  <si>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</si>
  <si>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</si>
  <si>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</si>
  <si>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</si>
  <si>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</si>
  <si>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</si>
  <si>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</si>
  <si>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</si>
  <si>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</si>
  <si>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</si>
  <si>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</si>
  <si>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</si>
  <si>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</si>
  <si>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</si>
  <si>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</si>
  <si>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</si>
  <si>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</si>
  <si>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</si>
  <si>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</si>
  <si>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</si>
  <si>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</si>
  <si>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</si>
  <si>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</si>
  <si>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</si>
  <si>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</si>
  <si>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</si>
  <si>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</si>
  <si>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</si>
  <si>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</si>
  <si>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</si>
  <si>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</si>
  <si>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</si>
  <si>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</si>
  <si>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</si>
  <si>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</si>
  <si>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</si>
  <si>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</si>
  <si>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</si>
  <si>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</si>
  <si>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</si>
  <si>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</si>
  <si>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</si>
  <si>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</si>
  <si>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</si>
  <si>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</si>
  <si>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</si>
  <si>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</si>
  <si>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</si>
  <si>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</si>
  <si>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</si>
  <si>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</si>
  <si>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</si>
  <si>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</si>
  <si>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</si>
  <si>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</si>
  <si>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</si>
  <si>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</si>
  <si>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</si>
  <si>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</si>
  <si>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</si>
  <si>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</si>
  <si>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</si>
  <si>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</si>
  <si>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</si>
  <si>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</si>
  <si>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</si>
  <si>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</si>
  <si>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</si>
  <si>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</si>
  <si>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</si>
  <si>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</si>
  <si>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</si>
  <si>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</si>
  <si>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</si>
  <si>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</si>
  <si>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</si>
  <si>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</si>
  <si>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</si>
  <si>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</si>
  <si>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</si>
  <si>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</si>
  <si>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</si>
  <si>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</si>
  <si>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</si>
  <si>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</si>
  <si>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</si>
  <si>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</si>
  <si>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</si>
  <si>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</si>
  <si>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</si>
  <si>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</si>
  <si>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</si>
  <si>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</si>
  <si>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</si>
  <si>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</si>
  <si>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</si>
  <si>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</si>
  <si>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</si>
  <si>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</si>
  <si>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</si>
  <si>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</si>
  <si>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</si>
  <si>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</si>
  <si>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</si>
  <si>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</si>
  <si>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</si>
  <si>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</si>
  <si>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</si>
  <si>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</si>
  <si>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</si>
  <si>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</si>
  <si>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</si>
  <si>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</si>
  <si>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</si>
  <si>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</si>
  <si>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</si>
  <si>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</si>
  <si>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</si>
  <si>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</si>
  <si>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</si>
  <si>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</si>
  <si>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</si>
  <si>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</si>
  <si>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</si>
  <si>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</si>
  <si>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</si>
  <si>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</si>
  <si>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</si>
  <si>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</si>
  <si>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</si>
  <si>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</si>
  <si>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</si>
  <si>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</si>
  <si>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</si>
  <si>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</si>
  <si>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</si>
  <si>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</si>
  <si>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</si>
  <si>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</si>
  <si>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</si>
  <si>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</si>
  <si>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</si>
  <si>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</si>
  <si>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</si>
  <si>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</si>
  <si>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</si>
  <si>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</si>
  <si>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</si>
  <si>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</si>
  <si>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</si>
  <si>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</si>
  <si>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</si>
  <si>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</si>
  <si>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</si>
  <si>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</si>
  <si>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</si>
  <si>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</si>
  <si>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</si>
  <si>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</si>
  <si>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</si>
  <si>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</si>
  <si>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</si>
  <si>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</si>
  <si>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</si>
  <si>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</si>
  <si>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</si>
  <si>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</si>
  <si>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</si>
  <si>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</si>
  <si>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</si>
  <si>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</si>
  <si>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</si>
  <si>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</si>
  <si>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</si>
  <si>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</si>
  <si>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</si>
  <si>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</si>
  <si>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</si>
  <si>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</si>
  <si>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</si>
  <si>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</si>
  <si>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</si>
  <si>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</si>
  <si>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</si>
  <si>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</si>
  <si>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</si>
  <si>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</si>
  <si>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</si>
  <si>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</si>
  <si>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</si>
  <si>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</si>
  <si>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</si>
  <si>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</si>
  <si>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</si>
  <si>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</si>
  <si>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</si>
  <si>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</si>
  <si>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</si>
  <si>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</si>
  <si>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</si>
  <si>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</si>
  <si>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</si>
  <si>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</si>
  <si>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</si>
  <si>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</si>
  <si>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</si>
  <si>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</si>
  <si>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</si>
  <si>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</si>
  <si>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</si>
  <si>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</si>
  <si>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</si>
  <si>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</si>
  <si>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</si>
  <si>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</si>
  <si>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</si>
  <si>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</si>
  <si>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</si>
  <si>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</si>
  <si>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</si>
  <si>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</si>
  <si>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</si>
  <si>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</si>
  <si>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</si>
  <si>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</si>
  <si>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</si>
  <si>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</si>
  <si>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</si>
  <si>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</si>
  <si>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</si>
  <si>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</si>
  <si>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</si>
  <si>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</si>
  <si>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</si>
  <si>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</si>
  <si>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</si>
  <si>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</si>
  <si>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</si>
  <si>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</si>
  <si>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</si>
  <si>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</si>
  <si>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</si>
  <si>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</si>
  <si>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</si>
  <si>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</si>
  <si>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</si>
  <si>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</si>
  <si>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</si>
  <si>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</si>
  <si>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</si>
  <si>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</si>
  <si>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</si>
  <si>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</si>
  <si>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</si>
  <si>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</si>
  <si>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</si>
  <si>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</si>
  <si>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</si>
  <si>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</si>
  <si>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</si>
  <si>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</si>
  <si>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</si>
  <si>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</si>
  <si>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</si>
  <si>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</si>
  <si>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</si>
  <si>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</si>
  <si>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</si>
  <si>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</si>
  <si>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</si>
  <si>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</si>
  <si>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</si>
  <si>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</si>
  <si>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</si>
  <si>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</si>
  <si>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</si>
  <si>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</si>
  <si>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</si>
  <si>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</si>
  <si>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</si>
  <si>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</si>
  <si>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</si>
  <si>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</si>
  <si>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</si>
  <si>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</si>
  <si>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</si>
  <si>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</si>
  <si>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</si>
  <si>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</si>
  <si>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</si>
  <si>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</si>
  <si>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</si>
  <si>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</si>
  <si>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</si>
  <si>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</si>
  <si>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</si>
  <si>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</si>
  <si>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</si>
  <si>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</si>
  <si>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</si>
  <si>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</si>
  <si>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</si>
  <si>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</si>
  <si>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</si>
  <si>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</si>
  <si>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</si>
  <si>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</si>
  <si>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</si>
  <si>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</si>
  <si>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</si>
  <si>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</si>
  <si>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</si>
  <si>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</si>
  <si>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</si>
  <si>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</si>
  <si>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</si>
  <si>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</si>
  <si>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</si>
  <si>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</si>
  <si>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</si>
  <si>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</si>
  <si>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</si>
  <si>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</si>
  <si>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</si>
  <si>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</si>
  <si>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</si>
  <si>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</si>
  <si>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</si>
  <si>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</si>
  <si>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</si>
  <si>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</si>
  <si>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</si>
  <si>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</si>
  <si>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</si>
  <si>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</si>
  <si>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</si>
  <si>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</si>
  <si>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</si>
  <si>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</si>
  <si>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</si>
  <si>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</si>
  <si>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</si>
  <si>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</si>
  <si>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</si>
  <si>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</si>
  <si>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</si>
  <si>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</si>
  <si>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</si>
  <si>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</si>
  <si>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</si>
  <si>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</si>
  <si>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</si>
  <si>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</si>
  <si>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</si>
  <si>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</si>
  <si>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</si>
  <si>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</si>
  <si>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</si>
  <si>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</si>
  <si>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</si>
  <si>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</si>
  <si>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</si>
  <si>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</si>
  <si>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</si>
  <si>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</si>
  <si>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</si>
  <si>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</si>
  <si>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</si>
  <si>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</si>
  <si>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</si>
  <si>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</si>
  <si>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</si>
  <si>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</si>
  <si>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</si>
  <si>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</si>
  <si>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</si>
  <si>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</si>
  <si>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</si>
  <si>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</si>
  <si>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</si>
  <si>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</si>
  <si>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</si>
  <si>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</si>
  <si>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</si>
  <si>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ProCredit Bank</t>
  </si>
  <si>
    <t>Ilir I. Aliu</t>
  </si>
  <si>
    <t>David Gabelashvili</t>
  </si>
  <si>
    <t>www.procreditbank.ge</t>
  </si>
  <si>
    <t>Jovanka Joleska Popovska</t>
  </si>
  <si>
    <t>Sandrine Massiani</t>
  </si>
  <si>
    <t>Wolfgang Bertelsmeier</t>
  </si>
  <si>
    <t>Marcel Zeitinger</t>
  </si>
  <si>
    <t>Ketevan Khuskivadze</t>
  </si>
  <si>
    <t>Alex Matua</t>
  </si>
  <si>
    <t>Natia Tkhilaishvili</t>
  </si>
  <si>
    <t>Zeitinger Invest GmbH</t>
  </si>
  <si>
    <t>KfW - Kreditanstalt für Wiederaufbau</t>
  </si>
  <si>
    <t>DOEN Foundation</t>
  </si>
  <si>
    <t>IFC - International Finance Corporation</t>
  </si>
  <si>
    <t>TIAA-CREF - Teachers Insurance and Annuity Association</t>
  </si>
  <si>
    <t>X</t>
  </si>
  <si>
    <t>Of which general loan loss reserves</t>
  </si>
  <si>
    <t>Of which above  10% of the share capital of other commercial entities</t>
  </si>
  <si>
    <t>Of which general reserves on off-balance items</t>
  </si>
  <si>
    <t>6.2.1</t>
  </si>
  <si>
    <t>table 9 (Capital), N39</t>
  </si>
  <si>
    <t>table 9 (Capital), N17</t>
  </si>
  <si>
    <t>table 9 (Capital), N37</t>
  </si>
  <si>
    <t>table 9 (Capital), N2</t>
  </si>
  <si>
    <t>table 9 (Capital), N3</t>
  </si>
  <si>
    <t>table 9 (Capital), N6</t>
  </si>
  <si>
    <t xml:space="preserve">ProCredit Holding (ProCredit Holding AG &amp; Co. KGaA) </t>
  </si>
  <si>
    <t>CFO of 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</si>
</sst>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[$-409]mmmm\-yy;@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Geo_Arial"/>
      <family val="2"/>
    </font>
    <font>
      <sz val="10"/>
      <color theme="1"/>
      <name val="Sylfaen"/>
      <family val="1"/>
    </font>
    <font>
      <sz val="10"/>
      <color rgb="FF333333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0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0" fillId="3" borderId="3" xfId="11" applyFont="1" applyFill="1" applyBorder="1" applyAlignment="1">
      <alignment horizontal="left" vertical="center"/>
    </xf>
    <xf numFmtId="0" fontId="89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0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89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0" fillId="3" borderId="3" xfId="9" applyFont="1" applyFill="1" applyBorder="1" applyAlignment="1" applyProtection="1">
      <alignment horizontal="left" vertical="center"/>
      <protection locked="0"/>
    </xf>
    <xf numFmtId="0" fontId="89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89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1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92" fillId="0" borderId="0" xfId="11" applyFont="1" applyFill="1" applyBorder="1" applyAlignment="1" applyProtection="1"/>
    <xf numFmtId="0" fontId="93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4" fillId="0" borderId="10" xfId="0" applyNumberFormat="1" applyFont="1" applyFill="1" applyBorder="1" applyAlignment="1">
      <alignment horizontal="left" vertical="center" wrapText="1"/>
    </xf>
    <xf numFmtId="0" fontId="93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5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7" fillId="3" borderId="85" xfId="0" applyFont="1" applyFill="1" applyBorder="1" applyAlignment="1">
      <alignment horizontal="left"/>
    </xf>
    <xf numFmtId="0" fontId="97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99" fillId="0" borderId="87" xfId="0" applyNumberFormat="1" applyFont="1" applyBorder="1" applyAlignment="1">
      <alignment vertical="center" wrapText="1"/>
    </xf>
    <xf numFmtId="3" fontId="99" fillId="0" borderId="88" xfId="0" applyNumberFormat="1" applyFont="1" applyBorder="1" applyAlignment="1">
      <alignment vertical="center" wrapText="1"/>
    </xf>
    <xf numFmtId="3" fontId="99" fillId="0" borderId="87" xfId="0" applyNumberFormat="1" applyFont="1" applyFill="1" applyBorder="1" applyAlignment="1">
      <alignment vertical="center" wrapText="1"/>
    </xf>
    <xf numFmtId="3" fontId="99" fillId="36" borderId="25" xfId="0" applyNumberFormat="1" applyFont="1" applyFill="1" applyBorder="1" applyAlignment="1">
      <alignment vertical="center" wrapText="1"/>
    </xf>
    <xf numFmtId="3" fontId="99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2" fillId="0" borderId="21" xfId="0" applyFont="1" applyFill="1" applyBorder="1" applyAlignment="1">
      <alignment horizontal="right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right" vertical="center" wrapText="1"/>
    </xf>
    <xf numFmtId="0" fontId="92" fillId="2" borderId="21" xfId="0" applyFont="1" applyFill="1" applyBorder="1" applyAlignment="1">
      <alignment horizontal="right" vertical="center"/>
    </xf>
    <xf numFmtId="0" fontId="93" fillId="0" borderId="21" xfId="0" applyFont="1" applyFill="1" applyBorder="1" applyAlignment="1">
      <alignment horizontal="center" vertical="center" wrapText="1"/>
    </xf>
    <xf numFmtId="0" fontId="92" fillId="2" borderId="24" xfId="0" applyFont="1" applyFill="1" applyBorder="1" applyAlignment="1">
      <alignment horizontal="right" vertical="center"/>
    </xf>
    <xf numFmtId="0" fontId="100" fillId="0" borderId="93" xfId="0" applyFont="1" applyBorder="1" applyAlignment="1">
      <alignment wrapText="1"/>
    </xf>
    <xf numFmtId="9" fontId="3" fillId="0" borderId="91" xfId="20962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0" fontId="84" fillId="0" borderId="104" xfId="0" applyFont="1" applyBorder="1" applyAlignment="1"/>
    <xf numFmtId="165" fontId="84" fillId="0" borderId="23" xfId="20962" applyNumberFormat="1" applyFont="1" applyBorder="1" applyAlignment="1"/>
    <xf numFmtId="165" fontId="84" fillId="0" borderId="104" xfId="20962" applyNumberFormat="1" applyFont="1" applyBorder="1" applyAlignment="1"/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center" vertical="center" wrapText="1"/>
    </xf>
    <xf numFmtId="0" fontId="2" fillId="0" borderId="88" xfId="0" applyFont="1" applyFill="1" applyBorder="1" applyAlignment="1" applyProtection="1">
      <alignment horizontal="center" vertical="center" wrapText="1"/>
    </xf>
    <xf numFmtId="0" fontId="45" fillId="0" borderId="87" xfId="0" applyFont="1" applyFill="1" applyBorder="1" applyAlignment="1" applyProtection="1">
      <alignment horizontal="left"/>
      <protection locked="0"/>
    </xf>
    <xf numFmtId="164" fontId="2" fillId="0" borderId="87" xfId="7" applyNumberFormat="1" applyFont="1" applyFill="1" applyBorder="1" applyAlignment="1" applyProtection="1">
      <alignment horizontal="right"/>
    </xf>
    <xf numFmtId="164" fontId="2" fillId="36" borderId="88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indent="4"/>
      <protection locked="0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0" fontId="101" fillId="0" borderId="21" xfId="0" applyFont="1" applyBorder="1" applyAlignment="1">
      <alignment horizontal="center"/>
    </xf>
    <xf numFmtId="179" fontId="94" fillId="0" borderId="19" xfId="0" applyNumberFormat="1" applyFont="1" applyFill="1" applyBorder="1" applyAlignment="1">
      <alignment horizontal="left" vertical="center" wrapText="1" inden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93" fontId="94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94" fillId="0" borderId="87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87" xfId="20962" applyFont="1" applyFill="1" applyBorder="1" applyAlignment="1" applyProtection="1">
      <alignment horizontal="right" vertical="center" wrapText="1"/>
      <protection locked="0"/>
    </xf>
    <xf numFmtId="9" fontId="3" fillId="0" borderId="87" xfId="20962" applyFont="1" applyBorder="1" applyAlignment="1" applyProtection="1">
      <alignment vertical="center" wrapText="1"/>
      <protection locked="0"/>
    </xf>
    <xf numFmtId="9" fontId="3" fillId="0" borderId="88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92" fillId="2" borderId="87" xfId="20962" applyFont="1" applyFill="1" applyBorder="1" applyAlignment="1" applyProtection="1">
      <alignment vertical="center"/>
      <protection locked="0"/>
    </xf>
    <xf numFmtId="9" fontId="102" fillId="2" borderId="87" xfId="20962" applyFont="1" applyFill="1" applyBorder="1" applyAlignment="1" applyProtection="1">
      <alignment vertical="center"/>
      <protection locked="0"/>
    </xf>
    <xf numFmtId="9" fontId="102" fillId="2" borderId="88" xfId="20962" applyFont="1" applyFill="1" applyBorder="1" applyAlignment="1" applyProtection="1">
      <alignment vertical="center"/>
      <protection locked="0"/>
    </xf>
    <xf numFmtId="9" fontId="92" fillId="2" borderId="88" xfId="20962" applyFont="1" applyFill="1" applyBorder="1" applyAlignment="1" applyProtection="1">
      <alignment vertical="center"/>
      <protection locked="0"/>
    </xf>
    <xf numFmtId="193" fontId="92" fillId="2" borderId="87" xfId="0" applyNumberFormat="1" applyFont="1" applyFill="1" applyBorder="1" applyAlignment="1" applyProtection="1">
      <alignment vertical="center"/>
      <protection locked="0"/>
    </xf>
    <xf numFmtId="193" fontId="92" fillId="2" borderId="88" xfId="0" applyNumberFormat="1" applyFont="1" applyFill="1" applyBorder="1" applyAlignment="1" applyProtection="1">
      <alignment vertical="center"/>
      <protection locked="0"/>
    </xf>
    <xf numFmtId="193" fontId="102" fillId="2" borderId="87" xfId="0" applyNumberFormat="1" applyFont="1" applyFill="1" applyBorder="1" applyAlignment="1" applyProtection="1">
      <alignment vertical="center"/>
      <protection locked="0"/>
    </xf>
    <xf numFmtId="193" fontId="102" fillId="2" borderId="88" xfId="0" applyNumberFormat="1" applyFont="1" applyFill="1" applyBorder="1" applyAlignment="1" applyProtection="1">
      <alignment vertical="center"/>
      <protection locked="0"/>
    </xf>
    <xf numFmtId="193" fontId="102" fillId="2" borderId="25" xfId="0" applyNumberFormat="1" applyFont="1" applyFill="1" applyBorder="1" applyAlignment="1" applyProtection="1">
      <alignment vertical="center"/>
      <protection locked="0"/>
    </xf>
    <xf numFmtId="193" fontId="102" fillId="2" borderId="26" xfId="0" applyNumberFormat="1" applyFont="1" applyFill="1" applyBorder="1" applyAlignment="1" applyProtection="1">
      <alignment vertical="center"/>
      <protection locked="0"/>
    </xf>
    <xf numFmtId="193" fontId="92" fillId="0" borderId="87" xfId="0" applyNumberFormat="1" applyFont="1" applyFill="1" applyBorder="1" applyAlignment="1" applyProtection="1">
      <alignment vertical="center"/>
      <protection locked="0"/>
    </xf>
    <xf numFmtId="9" fontId="92" fillId="0" borderId="25" xfId="20962" applyFont="1" applyFill="1" applyBorder="1" applyAlignment="1" applyProtection="1">
      <alignment vertical="center"/>
      <protection locked="0"/>
    </xf>
    <xf numFmtId="9" fontId="102" fillId="2" borderId="25" xfId="20962" applyFont="1" applyFill="1" applyBorder="1" applyAlignment="1" applyProtection="1">
      <alignment vertical="center"/>
      <protection locked="0"/>
    </xf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65" fontId="4" fillId="0" borderId="101" xfId="20962" applyNumberFormat="1" applyFont="1" applyFill="1" applyBorder="1" applyAlignment="1">
      <alignment vertical="center"/>
    </xf>
    <xf numFmtId="9" fontId="4" fillId="0" borderId="102" xfId="20962" applyFont="1" applyFill="1" applyBorder="1" applyAlignment="1">
      <alignment vertical="center"/>
    </xf>
    <xf numFmtId="0" fontId="91" fillId="0" borderId="72" xfId="0" applyFont="1" applyBorder="1" applyAlignment="1">
      <alignment horizontal="left" wrapText="1"/>
    </xf>
    <xf numFmtId="0" fontId="91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6" fillId="3" borderId="78" xfId="13" applyFont="1" applyFill="1" applyBorder="1" applyAlignment="1" applyProtection="1">
      <alignment horizontal="center" vertical="center" wrapText="1"/>
      <protection locked="0"/>
    </xf>
    <xf numFmtId="0" fontId="96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7" fillId="0" borderId="58" xfId="0" applyFont="1" applyFill="1" applyBorder="1" applyAlignment="1">
      <alignment horizontal="left" vertical="center"/>
    </xf>
    <xf numFmtId="0" fontId="97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left" vertical="center" wrapText="1" indent="2"/>
    </xf>
    <xf numFmtId="3" fontId="99" fillId="36" borderId="7" xfId="0" applyNumberFormat="1" applyFont="1" applyFill="1" applyBorder="1" applyAlignment="1">
      <alignment vertical="center" wrapText="1"/>
    </xf>
    <xf numFmtId="3" fontId="99" fillId="36" borderId="70" xfId="0" applyNumberFormat="1" applyFont="1" applyFill="1" applyBorder="1" applyAlignment="1">
      <alignment vertical="center" wrapText="1"/>
    </xf>
    <xf numFmtId="16" fontId="98" fillId="0" borderId="99" xfId="0" applyNumberFormat="1" applyFont="1" applyBorder="1" applyAlignment="1">
      <alignment horizontal="center" vertical="center" wrapText="1"/>
    </xf>
    <xf numFmtId="16" fontId="98" fillId="0" borderId="102" xfId="0" applyNumberFormat="1" applyFont="1" applyBorder="1" applyAlignment="1">
      <alignment horizontal="center" vertical="center" wrapText="1"/>
    </xf>
    <xf numFmtId="194" fontId="2" fillId="0" borderId="0" xfId="11" applyNumberFormat="1" applyFont="1" applyFill="1" applyBorder="1" applyAlignment="1" applyProtection="1">
      <alignment horizontal="left"/>
    </xf>
    <xf numFmtId="194" fontId="84" fillId="0" borderId="0" xfId="0" applyNumberFormat="1" applyFont="1" applyAlignment="1">
      <alignment horizontal="left"/>
    </xf>
    <xf numFmtId="194" fontId="2" fillId="0" borderId="0" xfId="0" applyNumberFormat="1" applyFont="1" applyAlignment="1">
      <alignment horizontal="left"/>
    </xf>
    <xf numFmtId="194" fontId="85" fillId="0" borderId="0" xfId="0" applyNumberFormat="1" applyFont="1" applyAlignment="1">
      <alignment horizontal="left"/>
    </xf>
    <xf numFmtId="194" fontId="3" fillId="0" borderId="0" xfId="0" applyNumberFormat="1" applyFont="1" applyFill="1" applyAlignment="1">
      <alignment horizontal="left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22" sqref="B2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6"/>
      <c r="B1" s="228" t="s">
        <v>350</v>
      </c>
      <c r="C1" s="186"/>
    </row>
    <row r="2" spans="1:3">
      <c r="A2" s="229">
        <v>1</v>
      </c>
      <c r="B2" s="365" t="s">
        <v>351</v>
      </c>
      <c r="C2" s="96" t="s">
        <v>416</v>
      </c>
    </row>
    <row r="3" spans="1:3">
      <c r="A3" s="229">
        <v>2</v>
      </c>
      <c r="B3" s="366" t="s">
        <v>347</v>
      </c>
      <c r="C3" s="96" t="s">
        <v>417</v>
      </c>
    </row>
    <row r="4" spans="1:3">
      <c r="A4" s="229">
        <v>3</v>
      </c>
      <c r="B4" s="367" t="s">
        <v>444</v>
      </c>
      <c r="C4" s="96" t="s">
        <v>418</v>
      </c>
    </row>
    <row r="5" spans="1:3">
      <c r="A5" s="230">
        <v>4</v>
      </c>
      <c r="B5" s="368" t="s">
        <v>348</v>
      </c>
      <c r="C5" s="96" t="s">
        <v>419</v>
      </c>
    </row>
    <row r="6" spans="1:3" s="231" customFormat="1" ht="45.75" customHeight="1">
      <c r="A6" s="448" t="s">
        <v>407</v>
      </c>
      <c r="B6" s="449"/>
      <c r="C6" s="449"/>
    </row>
    <row r="7" spans="1:3" ht="15">
      <c r="A7" s="232" t="s">
        <v>29</v>
      </c>
      <c r="B7" s="228" t="s">
        <v>349</v>
      </c>
    </row>
    <row r="8" spans="1:3">
      <c r="A8" s="186">
        <v>1</v>
      </c>
      <c r="B8" s="276" t="s">
        <v>20</v>
      </c>
    </row>
    <row r="9" spans="1:3">
      <c r="A9" s="186">
        <v>2</v>
      </c>
      <c r="B9" s="277" t="s">
        <v>21</v>
      </c>
    </row>
    <row r="10" spans="1:3">
      <c r="A10" s="186">
        <v>3</v>
      </c>
      <c r="B10" s="277" t="s">
        <v>22</v>
      </c>
    </row>
    <row r="11" spans="1:3">
      <c r="A11" s="186">
        <v>4</v>
      </c>
      <c r="B11" s="277" t="s">
        <v>23</v>
      </c>
      <c r="C11" s="101"/>
    </row>
    <row r="12" spans="1:3">
      <c r="A12" s="186">
        <v>5</v>
      </c>
      <c r="B12" s="277" t="s">
        <v>24</v>
      </c>
    </row>
    <row r="13" spans="1:3">
      <c r="A13" s="186">
        <v>6</v>
      </c>
      <c r="B13" s="278" t="s">
        <v>358</v>
      </c>
    </row>
    <row r="14" spans="1:3">
      <c r="A14" s="186">
        <v>7</v>
      </c>
      <c r="B14" s="277" t="s">
        <v>352</v>
      </c>
    </row>
    <row r="15" spans="1:3">
      <c r="A15" s="186">
        <v>8</v>
      </c>
      <c r="B15" s="277" t="s">
        <v>353</v>
      </c>
    </row>
    <row r="16" spans="1:3">
      <c r="A16" s="186">
        <v>9</v>
      </c>
      <c r="B16" s="277" t="s">
        <v>25</v>
      </c>
    </row>
    <row r="17" spans="1:2">
      <c r="A17" s="364" t="s">
        <v>406</v>
      </c>
      <c r="B17" s="363" t="s">
        <v>405</v>
      </c>
    </row>
    <row r="18" spans="1:2">
      <c r="A18" s="186">
        <v>10</v>
      </c>
      <c r="B18" s="277" t="s">
        <v>26</v>
      </c>
    </row>
    <row r="19" spans="1:2">
      <c r="A19" s="186">
        <v>11</v>
      </c>
      <c r="B19" s="278" t="s">
        <v>354</v>
      </c>
    </row>
    <row r="20" spans="1:2">
      <c r="A20" s="186">
        <v>12</v>
      </c>
      <c r="B20" s="278" t="s">
        <v>27</v>
      </c>
    </row>
    <row r="21" spans="1:2">
      <c r="A21" s="186">
        <v>13</v>
      </c>
      <c r="B21" s="279" t="s">
        <v>355</v>
      </c>
    </row>
    <row r="22" spans="1:2">
      <c r="A22" s="186">
        <v>14</v>
      </c>
      <c r="B22" s="276" t="s">
        <v>382</v>
      </c>
    </row>
    <row r="23" spans="1:2">
      <c r="A23" s="233">
        <v>15</v>
      </c>
      <c r="B23" s="278" t="s">
        <v>28</v>
      </c>
    </row>
    <row r="24" spans="1:2">
      <c r="A24" s="104"/>
      <c r="B24" s="15"/>
    </row>
    <row r="25" spans="1:2">
      <c r="A25" s="104"/>
      <c r="B25" s="15"/>
    </row>
    <row r="26" spans="1:2">
      <c r="A26" s="104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6" sqref="B26"/>
    </sheetView>
  </sheetViews>
  <sheetFormatPr defaultColWidth="9.140625" defaultRowHeight="12.75"/>
  <cols>
    <col min="1" max="1" width="9.5703125" style="10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ProCredit Bank</v>
      </c>
    </row>
    <row r="2" spans="1:3" s="91" customFormat="1" ht="15.75" customHeight="1">
      <c r="A2" s="91" t="s">
        <v>31</v>
      </c>
      <c r="B2" s="504">
        <v>43190</v>
      </c>
    </row>
    <row r="3" spans="1:3" s="91" customFormat="1" ht="15.75" customHeight="1"/>
    <row r="4" spans="1:3" ht="13.5" thickBot="1">
      <c r="A4" s="104" t="s">
        <v>251</v>
      </c>
      <c r="B4" s="167" t="s">
        <v>250</v>
      </c>
    </row>
    <row r="5" spans="1:3">
      <c r="A5" s="105" t="s">
        <v>6</v>
      </c>
      <c r="B5" s="106"/>
      <c r="C5" s="107" t="s">
        <v>73</v>
      </c>
    </row>
    <row r="6" spans="1:3">
      <c r="A6" s="108">
        <v>1</v>
      </c>
      <c r="B6" s="109" t="s">
        <v>249</v>
      </c>
      <c r="C6" s="110">
        <f>SUM(C7:C11)</f>
        <v>186499123.7209</v>
      </c>
    </row>
    <row r="7" spans="1:3">
      <c r="A7" s="108">
        <v>2</v>
      </c>
      <c r="B7" s="111" t="s">
        <v>248</v>
      </c>
      <c r="C7" s="112">
        <v>88914815</v>
      </c>
    </row>
    <row r="8" spans="1:3">
      <c r="A8" s="108">
        <v>3</v>
      </c>
      <c r="B8" s="113" t="s">
        <v>247</v>
      </c>
      <c r="C8" s="112">
        <v>36388151.469999999</v>
      </c>
    </row>
    <row r="9" spans="1:3">
      <c r="A9" s="108">
        <v>4</v>
      </c>
      <c r="B9" s="113" t="s">
        <v>246</v>
      </c>
      <c r="C9" s="112">
        <v>0</v>
      </c>
    </row>
    <row r="10" spans="1:3">
      <c r="A10" s="108">
        <v>5</v>
      </c>
      <c r="B10" s="113" t="s">
        <v>245</v>
      </c>
      <c r="C10" s="112">
        <v>0</v>
      </c>
    </row>
    <row r="11" spans="1:3">
      <c r="A11" s="108">
        <v>6</v>
      </c>
      <c r="B11" s="114" t="s">
        <v>244</v>
      </c>
      <c r="C11" s="112">
        <v>61196157.2509</v>
      </c>
    </row>
    <row r="12" spans="1:3" s="76" customFormat="1">
      <c r="A12" s="108">
        <v>7</v>
      </c>
      <c r="B12" s="109" t="s">
        <v>243</v>
      </c>
      <c r="C12" s="115">
        <f>SUM(C13:C27)</f>
        <v>7492123.3899999997</v>
      </c>
    </row>
    <row r="13" spans="1:3" s="76" customFormat="1">
      <c r="A13" s="108">
        <v>8</v>
      </c>
      <c r="B13" s="116" t="s">
        <v>242</v>
      </c>
      <c r="C13" s="117">
        <v>0</v>
      </c>
    </row>
    <row r="14" spans="1:3" s="76" customFormat="1" ht="25.5">
      <c r="A14" s="108">
        <v>9</v>
      </c>
      <c r="B14" s="118" t="s">
        <v>241</v>
      </c>
      <c r="C14" s="117">
        <v>0</v>
      </c>
    </row>
    <row r="15" spans="1:3" s="76" customFormat="1">
      <c r="A15" s="108">
        <v>10</v>
      </c>
      <c r="B15" s="119" t="s">
        <v>240</v>
      </c>
      <c r="C15" s="117">
        <v>1297551.21</v>
      </c>
    </row>
    <row r="16" spans="1:3" s="76" customFormat="1">
      <c r="A16" s="108">
        <v>11</v>
      </c>
      <c r="B16" s="120" t="s">
        <v>239</v>
      </c>
      <c r="C16" s="117">
        <v>0</v>
      </c>
    </row>
    <row r="17" spans="1:3" s="76" customFormat="1">
      <c r="A17" s="108">
        <v>12</v>
      </c>
      <c r="B17" s="119" t="s">
        <v>238</v>
      </c>
      <c r="C17" s="117">
        <v>0</v>
      </c>
    </row>
    <row r="18" spans="1:3" s="76" customFormat="1">
      <c r="A18" s="108">
        <v>13</v>
      </c>
      <c r="B18" s="119" t="s">
        <v>237</v>
      </c>
      <c r="C18" s="117">
        <v>0</v>
      </c>
    </row>
    <row r="19" spans="1:3" s="76" customFormat="1">
      <c r="A19" s="108">
        <v>14</v>
      </c>
      <c r="B19" s="119" t="s">
        <v>236</v>
      </c>
      <c r="C19" s="117">
        <v>0</v>
      </c>
    </row>
    <row r="20" spans="1:3" s="76" customFormat="1">
      <c r="A20" s="108">
        <v>15</v>
      </c>
      <c r="B20" s="119" t="s">
        <v>235</v>
      </c>
      <c r="C20" s="117">
        <v>0</v>
      </c>
    </row>
    <row r="21" spans="1:3" s="76" customFormat="1" ht="25.5">
      <c r="A21" s="108">
        <v>16</v>
      </c>
      <c r="B21" s="118" t="s">
        <v>234</v>
      </c>
      <c r="C21" s="117">
        <v>0</v>
      </c>
    </row>
    <row r="22" spans="1:3" s="76" customFormat="1">
      <c r="A22" s="108">
        <v>17</v>
      </c>
      <c r="B22" s="121" t="s">
        <v>233</v>
      </c>
      <c r="C22" s="117">
        <v>6194572.1799999997</v>
      </c>
    </row>
    <row r="23" spans="1:3" s="76" customFormat="1">
      <c r="A23" s="108">
        <v>18</v>
      </c>
      <c r="B23" s="118" t="s">
        <v>232</v>
      </c>
      <c r="C23" s="117">
        <v>0</v>
      </c>
    </row>
    <row r="24" spans="1:3" s="76" customFormat="1" ht="25.5">
      <c r="A24" s="108">
        <v>19</v>
      </c>
      <c r="B24" s="118" t="s">
        <v>209</v>
      </c>
      <c r="C24" s="117">
        <v>0</v>
      </c>
    </row>
    <row r="25" spans="1:3" s="76" customFormat="1">
      <c r="A25" s="108">
        <v>20</v>
      </c>
      <c r="B25" s="122" t="s">
        <v>231</v>
      </c>
      <c r="C25" s="117">
        <v>0</v>
      </c>
    </row>
    <row r="26" spans="1:3" s="76" customFormat="1">
      <c r="A26" s="108">
        <v>21</v>
      </c>
      <c r="B26" s="122" t="s">
        <v>230</v>
      </c>
      <c r="C26" s="117">
        <v>0</v>
      </c>
    </row>
    <row r="27" spans="1:3" s="76" customFormat="1">
      <c r="A27" s="108">
        <v>22</v>
      </c>
      <c r="B27" s="122" t="s">
        <v>229</v>
      </c>
      <c r="C27" s="117">
        <v>0</v>
      </c>
    </row>
    <row r="28" spans="1:3" s="76" customFormat="1">
      <c r="A28" s="108">
        <v>23</v>
      </c>
      <c r="B28" s="123" t="s">
        <v>228</v>
      </c>
      <c r="C28" s="115">
        <f>C6-C12</f>
        <v>179007000.33090001</v>
      </c>
    </row>
    <row r="29" spans="1:3" s="76" customFormat="1">
      <c r="A29" s="124"/>
      <c r="B29" s="125"/>
      <c r="C29" s="117"/>
    </row>
    <row r="30" spans="1:3" s="76" customFormat="1">
      <c r="A30" s="124">
        <v>24</v>
      </c>
      <c r="B30" s="123" t="s">
        <v>227</v>
      </c>
      <c r="C30" s="115">
        <f>C31+C34</f>
        <v>0</v>
      </c>
    </row>
    <row r="31" spans="1:3" s="76" customFormat="1">
      <c r="A31" s="124">
        <v>25</v>
      </c>
      <c r="B31" s="113" t="s">
        <v>226</v>
      </c>
      <c r="C31" s="126">
        <f>C32+C33</f>
        <v>0</v>
      </c>
    </row>
    <row r="32" spans="1:3" s="76" customFormat="1">
      <c r="A32" s="124">
        <v>26</v>
      </c>
      <c r="B32" s="127" t="s">
        <v>308</v>
      </c>
      <c r="C32" s="117"/>
    </row>
    <row r="33" spans="1:3" s="76" customFormat="1">
      <c r="A33" s="124">
        <v>27</v>
      </c>
      <c r="B33" s="127" t="s">
        <v>225</v>
      </c>
      <c r="C33" s="117"/>
    </row>
    <row r="34" spans="1:3" s="76" customFormat="1">
      <c r="A34" s="124">
        <v>28</v>
      </c>
      <c r="B34" s="113" t="s">
        <v>224</v>
      </c>
      <c r="C34" s="117"/>
    </row>
    <row r="35" spans="1:3" s="76" customFormat="1">
      <c r="A35" s="124">
        <v>29</v>
      </c>
      <c r="B35" s="123" t="s">
        <v>223</v>
      </c>
      <c r="C35" s="115">
        <f>SUM(C36:C40)</f>
        <v>0</v>
      </c>
    </row>
    <row r="36" spans="1:3" s="76" customFormat="1">
      <c r="A36" s="124">
        <v>30</v>
      </c>
      <c r="B36" s="118" t="s">
        <v>222</v>
      </c>
      <c r="C36" s="117"/>
    </row>
    <row r="37" spans="1:3" s="76" customFormat="1">
      <c r="A37" s="124">
        <v>31</v>
      </c>
      <c r="B37" s="119" t="s">
        <v>221</v>
      </c>
      <c r="C37" s="117"/>
    </row>
    <row r="38" spans="1:3" s="76" customFormat="1" ht="25.5">
      <c r="A38" s="124">
        <v>32</v>
      </c>
      <c r="B38" s="118" t="s">
        <v>220</v>
      </c>
      <c r="C38" s="117"/>
    </row>
    <row r="39" spans="1:3" s="76" customFormat="1" ht="25.5">
      <c r="A39" s="124">
        <v>33</v>
      </c>
      <c r="B39" s="118" t="s">
        <v>209</v>
      </c>
      <c r="C39" s="117"/>
    </row>
    <row r="40" spans="1:3" s="76" customFormat="1">
      <c r="A40" s="124">
        <v>34</v>
      </c>
      <c r="B40" s="122" t="s">
        <v>219</v>
      </c>
      <c r="C40" s="117"/>
    </row>
    <row r="41" spans="1:3" s="76" customFormat="1">
      <c r="A41" s="124">
        <v>35</v>
      </c>
      <c r="B41" s="123" t="s">
        <v>218</v>
      </c>
      <c r="C41" s="115">
        <f>C30-C35</f>
        <v>0</v>
      </c>
    </row>
    <row r="42" spans="1:3" s="76" customFormat="1">
      <c r="A42" s="124"/>
      <c r="B42" s="125"/>
      <c r="C42" s="117"/>
    </row>
    <row r="43" spans="1:3" s="76" customFormat="1">
      <c r="A43" s="124">
        <v>36</v>
      </c>
      <c r="B43" s="128" t="s">
        <v>217</v>
      </c>
      <c r="C43" s="115">
        <f>SUM(C44:C46)</f>
        <v>43222809.946011424</v>
      </c>
    </row>
    <row r="44" spans="1:3" s="76" customFormat="1">
      <c r="A44" s="124">
        <v>37</v>
      </c>
      <c r="B44" s="113" t="s">
        <v>216</v>
      </c>
      <c r="C44" s="117">
        <v>31387200</v>
      </c>
    </row>
    <row r="45" spans="1:3" s="76" customFormat="1">
      <c r="A45" s="124">
        <v>38</v>
      </c>
      <c r="B45" s="113" t="s">
        <v>215</v>
      </c>
      <c r="C45" s="117">
        <v>0</v>
      </c>
    </row>
    <row r="46" spans="1:3" s="76" customFormat="1">
      <c r="A46" s="124">
        <v>39</v>
      </c>
      <c r="B46" s="113" t="s">
        <v>214</v>
      </c>
      <c r="C46" s="117">
        <v>11835609.946011422</v>
      </c>
    </row>
    <row r="47" spans="1:3" s="76" customFormat="1">
      <c r="A47" s="124">
        <v>40</v>
      </c>
      <c r="B47" s="128" t="s">
        <v>213</v>
      </c>
      <c r="C47" s="115">
        <f>SUM(C48:C51)</f>
        <v>0</v>
      </c>
    </row>
    <row r="48" spans="1:3" s="76" customFormat="1">
      <c r="A48" s="124">
        <v>41</v>
      </c>
      <c r="B48" s="118" t="s">
        <v>212</v>
      </c>
      <c r="C48" s="117"/>
    </row>
    <row r="49" spans="1:3" s="76" customFormat="1">
      <c r="A49" s="124">
        <v>42</v>
      </c>
      <c r="B49" s="119" t="s">
        <v>211</v>
      </c>
      <c r="C49" s="117"/>
    </row>
    <row r="50" spans="1:3" s="76" customFormat="1">
      <c r="A50" s="124">
        <v>43</v>
      </c>
      <c r="B50" s="118" t="s">
        <v>210</v>
      </c>
      <c r="C50" s="117"/>
    </row>
    <row r="51" spans="1:3" s="76" customFormat="1" ht="25.5">
      <c r="A51" s="124">
        <v>44</v>
      </c>
      <c r="B51" s="118" t="s">
        <v>209</v>
      </c>
      <c r="C51" s="117"/>
    </row>
    <row r="52" spans="1:3" s="76" customFormat="1" ht="13.5" thickBot="1">
      <c r="A52" s="129">
        <v>45</v>
      </c>
      <c r="B52" s="130" t="s">
        <v>208</v>
      </c>
      <c r="C52" s="131">
        <f>C43-C47</f>
        <v>43222809.946011424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16384" width="9.140625" style="5"/>
  </cols>
  <sheetData>
    <row r="1" spans="1:4">
      <c r="A1" s="2" t="s">
        <v>30</v>
      </c>
      <c r="B1" s="3" t="str">
        <f>'Info '!C2</f>
        <v>JSC ProCredit Bank</v>
      </c>
    </row>
    <row r="2" spans="1:4" s="91" customFormat="1" ht="12.75">
      <c r="A2" s="2" t="s">
        <v>31</v>
      </c>
      <c r="B2" s="504">
        <v>43190</v>
      </c>
    </row>
    <row r="3" spans="1:4" s="91" customFormat="1" ht="12.75">
      <c r="A3" s="132"/>
    </row>
    <row r="4" spans="1:4" s="91" customFormat="1" ht="13.5" thickBot="1">
      <c r="A4" s="91" t="s">
        <v>86</v>
      </c>
      <c r="B4" s="253" t="s">
        <v>292</v>
      </c>
      <c r="D4" s="48" t="s">
        <v>73</v>
      </c>
    </row>
    <row r="5" spans="1:4" ht="25.5">
      <c r="A5" s="133" t="s">
        <v>6</v>
      </c>
      <c r="B5" s="282" t="s">
        <v>346</v>
      </c>
      <c r="C5" s="134" t="s">
        <v>93</v>
      </c>
      <c r="D5" s="135" t="s">
        <v>94</v>
      </c>
    </row>
    <row r="6" spans="1:4">
      <c r="A6" s="97">
        <v>1</v>
      </c>
      <c r="B6" s="136" t="s">
        <v>35</v>
      </c>
      <c r="C6" s="137">
        <v>47953774.299999997</v>
      </c>
      <c r="D6" s="138"/>
    </row>
    <row r="7" spans="1:4">
      <c r="A7" s="97">
        <v>2</v>
      </c>
      <c r="B7" s="139" t="s">
        <v>36</v>
      </c>
      <c r="C7" s="140">
        <v>127150122.97</v>
      </c>
      <c r="D7" s="141"/>
    </row>
    <row r="8" spans="1:4">
      <c r="A8" s="97">
        <v>3</v>
      </c>
      <c r="B8" s="139" t="s">
        <v>37</v>
      </c>
      <c r="C8" s="140">
        <v>44826120.049999997</v>
      </c>
      <c r="D8" s="141"/>
    </row>
    <row r="9" spans="1:4">
      <c r="A9" s="97">
        <v>4</v>
      </c>
      <c r="B9" s="139" t="s">
        <v>38</v>
      </c>
      <c r="C9" s="140">
        <v>0</v>
      </c>
      <c r="D9" s="141"/>
    </row>
    <row r="10" spans="1:4">
      <c r="A10" s="97">
        <v>5</v>
      </c>
      <c r="B10" s="139" t="s">
        <v>39</v>
      </c>
      <c r="C10" s="140">
        <v>13751072.279999999</v>
      </c>
      <c r="D10" s="141"/>
    </row>
    <row r="11" spans="1:4">
      <c r="A11" s="97">
        <v>6.1</v>
      </c>
      <c r="B11" s="254" t="s">
        <v>40</v>
      </c>
      <c r="C11" s="142">
        <v>934252845.84060001</v>
      </c>
      <c r="D11" s="143"/>
    </row>
    <row r="12" spans="1:4">
      <c r="A12" s="97">
        <v>6.2</v>
      </c>
      <c r="B12" s="255" t="s">
        <v>41</v>
      </c>
      <c r="C12" s="142">
        <v>-31191807.049642</v>
      </c>
      <c r="D12" s="143"/>
    </row>
    <row r="13" spans="1:4">
      <c r="A13" s="97" t="s">
        <v>436</v>
      </c>
      <c r="B13" s="255" t="s">
        <v>433</v>
      </c>
      <c r="C13" s="142">
        <v>-11835609.946011422</v>
      </c>
      <c r="D13" s="146" t="s">
        <v>437</v>
      </c>
    </row>
    <row r="14" spans="1:4">
      <c r="A14" s="97">
        <v>6</v>
      </c>
      <c r="B14" s="139" t="s">
        <v>42</v>
      </c>
      <c r="C14" s="144">
        <v>903061038.79095805</v>
      </c>
      <c r="D14" s="143"/>
    </row>
    <row r="15" spans="1:4">
      <c r="A15" s="97">
        <v>7</v>
      </c>
      <c r="B15" s="139" t="s">
        <v>43</v>
      </c>
      <c r="C15" s="140">
        <v>5760717.8969000001</v>
      </c>
      <c r="D15" s="141"/>
    </row>
    <row r="16" spans="1:4">
      <c r="A16" s="97">
        <v>8</v>
      </c>
      <c r="B16" s="280" t="s">
        <v>204</v>
      </c>
      <c r="C16" s="140">
        <v>0</v>
      </c>
      <c r="D16" s="141"/>
    </row>
    <row r="17" spans="1:4">
      <c r="A17" s="97">
        <v>9</v>
      </c>
      <c r="B17" s="139" t="s">
        <v>44</v>
      </c>
      <c r="C17" s="140">
        <v>6347679.4799999995</v>
      </c>
      <c r="D17" s="141"/>
    </row>
    <row r="18" spans="1:4">
      <c r="A18" s="97">
        <v>9.1</v>
      </c>
      <c r="B18" s="145" t="s">
        <v>434</v>
      </c>
      <c r="C18" s="142">
        <v>6194572.1799999997</v>
      </c>
      <c r="D18" s="146" t="s">
        <v>438</v>
      </c>
    </row>
    <row r="19" spans="1:4">
      <c r="A19" s="97">
        <v>9.1999999999999993</v>
      </c>
      <c r="B19" s="145" t="s">
        <v>89</v>
      </c>
      <c r="C19" s="142">
        <v>0</v>
      </c>
      <c r="D19" s="141"/>
    </row>
    <row r="20" spans="1:4">
      <c r="A20" s="97">
        <v>9.3000000000000007</v>
      </c>
      <c r="B20" s="256" t="s">
        <v>274</v>
      </c>
      <c r="C20" s="142">
        <v>0</v>
      </c>
      <c r="D20" s="141"/>
    </row>
    <row r="21" spans="1:4">
      <c r="A21" s="97">
        <v>10</v>
      </c>
      <c r="B21" s="139" t="s">
        <v>45</v>
      </c>
      <c r="C21" s="140">
        <v>68144858.069999978</v>
      </c>
      <c r="D21" s="141"/>
    </row>
    <row r="22" spans="1:4">
      <c r="A22" s="97">
        <v>10.1</v>
      </c>
      <c r="B22" s="145" t="s">
        <v>90</v>
      </c>
      <c r="C22" s="140">
        <v>1297551.21</v>
      </c>
      <c r="D22" s="146" t="s">
        <v>92</v>
      </c>
    </row>
    <row r="23" spans="1:4">
      <c r="A23" s="97">
        <v>11</v>
      </c>
      <c r="B23" s="147" t="s">
        <v>46</v>
      </c>
      <c r="C23" s="148">
        <v>14156265.467799999</v>
      </c>
      <c r="D23" s="149"/>
    </row>
    <row r="24" spans="1:4">
      <c r="A24" s="97">
        <v>12</v>
      </c>
      <c r="B24" s="150" t="s">
        <v>47</v>
      </c>
      <c r="C24" s="151">
        <v>1231151649.3056579</v>
      </c>
      <c r="D24" s="152"/>
    </row>
    <row r="25" spans="1:4">
      <c r="A25" s="97">
        <v>13</v>
      </c>
      <c r="B25" s="139" t="s">
        <v>49</v>
      </c>
      <c r="C25" s="153">
        <v>89787600</v>
      </c>
      <c r="D25" s="154"/>
    </row>
    <row r="26" spans="1:4">
      <c r="A26" s="97">
        <v>14</v>
      </c>
      <c r="B26" s="139" t="s">
        <v>50</v>
      </c>
      <c r="C26" s="140">
        <v>164751479.51999998</v>
      </c>
      <c r="D26" s="141"/>
    </row>
    <row r="27" spans="1:4">
      <c r="A27" s="97">
        <v>15</v>
      </c>
      <c r="B27" s="139" t="s">
        <v>51</v>
      </c>
      <c r="C27" s="140">
        <v>187224656.93800002</v>
      </c>
      <c r="D27" s="141"/>
    </row>
    <row r="28" spans="1:4">
      <c r="A28" s="97">
        <v>16</v>
      </c>
      <c r="B28" s="139" t="s">
        <v>52</v>
      </c>
      <c r="C28" s="140">
        <v>180741362.90000001</v>
      </c>
      <c r="D28" s="141"/>
    </row>
    <row r="29" spans="1:4">
      <c r="A29" s="97">
        <v>17</v>
      </c>
      <c r="B29" s="139" t="s">
        <v>53</v>
      </c>
      <c r="C29" s="140">
        <v>0</v>
      </c>
      <c r="D29" s="141"/>
    </row>
    <row r="30" spans="1:4">
      <c r="A30" s="97">
        <v>18</v>
      </c>
      <c r="B30" s="139" t="s">
        <v>54</v>
      </c>
      <c r="C30" s="140">
        <v>335237379.40725601</v>
      </c>
      <c r="D30" s="141"/>
    </row>
    <row r="31" spans="1:4">
      <c r="A31" s="97">
        <v>19</v>
      </c>
      <c r="B31" s="139" t="s">
        <v>55</v>
      </c>
      <c r="C31" s="140">
        <v>8648024.1099999994</v>
      </c>
      <c r="D31" s="141"/>
    </row>
    <row r="32" spans="1:4">
      <c r="A32" s="97">
        <v>20</v>
      </c>
      <c r="B32" s="139" t="s">
        <v>56</v>
      </c>
      <c r="C32" s="140">
        <v>17902022.662365999</v>
      </c>
      <c r="D32" s="141"/>
    </row>
    <row r="33" spans="1:4" ht="15.75">
      <c r="A33" s="404">
        <v>20.100000000000001</v>
      </c>
      <c r="B33" s="155" t="s">
        <v>435</v>
      </c>
      <c r="C33" s="148">
        <v>858204.81228800002</v>
      </c>
      <c r="D33" s="149"/>
    </row>
    <row r="34" spans="1:4">
      <c r="A34" s="97">
        <v>21</v>
      </c>
      <c r="B34" s="147" t="s">
        <v>57</v>
      </c>
      <c r="C34" s="148">
        <v>60360000</v>
      </c>
      <c r="D34" s="149"/>
    </row>
    <row r="35" spans="1:4">
      <c r="A35" s="97">
        <v>21.1</v>
      </c>
      <c r="B35" s="155" t="s">
        <v>91</v>
      </c>
      <c r="C35" s="156">
        <v>31387200</v>
      </c>
      <c r="D35" s="146" t="s">
        <v>439</v>
      </c>
    </row>
    <row r="36" spans="1:4">
      <c r="A36" s="97">
        <v>22</v>
      </c>
      <c r="B36" s="150" t="s">
        <v>58</v>
      </c>
      <c r="C36" s="151">
        <v>1044652525.5376221</v>
      </c>
      <c r="D36" s="152"/>
    </row>
    <row r="37" spans="1:4">
      <c r="A37" s="97">
        <v>23</v>
      </c>
      <c r="B37" s="147" t="s">
        <v>60</v>
      </c>
      <c r="C37" s="140">
        <v>88914815</v>
      </c>
      <c r="D37" s="146" t="s">
        <v>440</v>
      </c>
    </row>
    <row r="38" spans="1:4">
      <c r="A38" s="97">
        <v>24</v>
      </c>
      <c r="B38" s="147" t="s">
        <v>61</v>
      </c>
      <c r="C38" s="140">
        <v>0</v>
      </c>
      <c r="D38" s="141"/>
    </row>
    <row r="39" spans="1:4">
      <c r="A39" s="97">
        <v>25</v>
      </c>
      <c r="B39" s="147" t="s">
        <v>62</v>
      </c>
      <c r="C39" s="140">
        <v>0</v>
      </c>
      <c r="D39" s="141"/>
    </row>
    <row r="40" spans="1:4">
      <c r="A40" s="97">
        <v>26</v>
      </c>
      <c r="B40" s="147" t="s">
        <v>63</v>
      </c>
      <c r="C40" s="140">
        <v>36388151.469999999</v>
      </c>
      <c r="D40" s="146" t="s">
        <v>441</v>
      </c>
    </row>
    <row r="41" spans="1:4">
      <c r="A41" s="97">
        <v>27</v>
      </c>
      <c r="B41" s="147" t="s">
        <v>64</v>
      </c>
      <c r="C41" s="140">
        <v>0</v>
      </c>
      <c r="D41" s="141"/>
    </row>
    <row r="42" spans="1:4">
      <c r="A42" s="97">
        <v>28</v>
      </c>
      <c r="B42" s="147" t="s">
        <v>65</v>
      </c>
      <c r="C42" s="140">
        <v>61196157.2509</v>
      </c>
      <c r="D42" s="146" t="s">
        <v>442</v>
      </c>
    </row>
    <row r="43" spans="1:4">
      <c r="A43" s="97">
        <v>29</v>
      </c>
      <c r="B43" s="147" t="s">
        <v>66</v>
      </c>
      <c r="C43" s="140">
        <v>0</v>
      </c>
      <c r="D43" s="141"/>
    </row>
    <row r="44" spans="1:4" ht="15" thickBot="1">
      <c r="A44" s="157">
        <v>30</v>
      </c>
      <c r="B44" s="158" t="s">
        <v>272</v>
      </c>
      <c r="C44" s="159">
        <f>SUM(C37:C43)</f>
        <v>186499123.7209</v>
      </c>
      <c r="D44" s="16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5" sqref="B2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505">
        <v>43190</v>
      </c>
    </row>
    <row r="4" spans="1:19" ht="26.25" thickBot="1">
      <c r="A4" s="4" t="s">
        <v>254</v>
      </c>
      <c r="B4" s="304" t="s">
        <v>380</v>
      </c>
    </row>
    <row r="5" spans="1:19" s="290" customFormat="1">
      <c r="A5" s="285"/>
      <c r="B5" s="286"/>
      <c r="C5" s="287" t="s">
        <v>0</v>
      </c>
      <c r="D5" s="287" t="s">
        <v>1</v>
      </c>
      <c r="E5" s="287" t="s">
        <v>2</v>
      </c>
      <c r="F5" s="287" t="s">
        <v>3</v>
      </c>
      <c r="G5" s="287" t="s">
        <v>4</v>
      </c>
      <c r="H5" s="287" t="s">
        <v>5</v>
      </c>
      <c r="I5" s="287" t="s">
        <v>8</v>
      </c>
      <c r="J5" s="287" t="s">
        <v>9</v>
      </c>
      <c r="K5" s="287" t="s">
        <v>10</v>
      </c>
      <c r="L5" s="287" t="s">
        <v>11</v>
      </c>
      <c r="M5" s="287" t="s">
        <v>12</v>
      </c>
      <c r="N5" s="287" t="s">
        <v>13</v>
      </c>
      <c r="O5" s="287" t="s">
        <v>363</v>
      </c>
      <c r="P5" s="287" t="s">
        <v>364</v>
      </c>
      <c r="Q5" s="287" t="s">
        <v>365</v>
      </c>
      <c r="R5" s="288" t="s">
        <v>366</v>
      </c>
      <c r="S5" s="289" t="s">
        <v>367</v>
      </c>
    </row>
    <row r="6" spans="1:19" s="290" customFormat="1" ht="99" customHeight="1">
      <c r="A6" s="291"/>
      <c r="B6" s="474" t="s">
        <v>368</v>
      </c>
      <c r="C6" s="470">
        <v>0</v>
      </c>
      <c r="D6" s="471"/>
      <c r="E6" s="470">
        <v>0.2</v>
      </c>
      <c r="F6" s="471"/>
      <c r="G6" s="470">
        <v>0.35</v>
      </c>
      <c r="H6" s="471"/>
      <c r="I6" s="470">
        <v>0.5</v>
      </c>
      <c r="J6" s="471"/>
      <c r="K6" s="470">
        <v>0.75</v>
      </c>
      <c r="L6" s="471"/>
      <c r="M6" s="470">
        <v>1</v>
      </c>
      <c r="N6" s="471"/>
      <c r="O6" s="470">
        <v>1.5</v>
      </c>
      <c r="P6" s="471"/>
      <c r="Q6" s="470">
        <v>2.5</v>
      </c>
      <c r="R6" s="471"/>
      <c r="S6" s="472" t="s">
        <v>253</v>
      </c>
    </row>
    <row r="7" spans="1:19" s="290" customFormat="1" ht="30.75" customHeight="1">
      <c r="A7" s="291"/>
      <c r="B7" s="475"/>
      <c r="C7" s="281" t="s">
        <v>256</v>
      </c>
      <c r="D7" s="281" t="s">
        <v>255</v>
      </c>
      <c r="E7" s="281" t="s">
        <v>256</v>
      </c>
      <c r="F7" s="281" t="s">
        <v>255</v>
      </c>
      <c r="G7" s="281" t="s">
        <v>256</v>
      </c>
      <c r="H7" s="281" t="s">
        <v>255</v>
      </c>
      <c r="I7" s="281" t="s">
        <v>256</v>
      </c>
      <c r="J7" s="281" t="s">
        <v>255</v>
      </c>
      <c r="K7" s="281" t="s">
        <v>256</v>
      </c>
      <c r="L7" s="281" t="s">
        <v>255</v>
      </c>
      <c r="M7" s="281" t="s">
        <v>256</v>
      </c>
      <c r="N7" s="281" t="s">
        <v>255</v>
      </c>
      <c r="O7" s="281" t="s">
        <v>256</v>
      </c>
      <c r="P7" s="281" t="s">
        <v>255</v>
      </c>
      <c r="Q7" s="281" t="s">
        <v>256</v>
      </c>
      <c r="R7" s="281" t="s">
        <v>255</v>
      </c>
      <c r="S7" s="473"/>
    </row>
    <row r="8" spans="1:19" s="163" customFormat="1">
      <c r="A8" s="161">
        <v>1</v>
      </c>
      <c r="B8" s="1" t="s">
        <v>96</v>
      </c>
      <c r="C8" s="162">
        <v>24909174.124699999</v>
      </c>
      <c r="D8" s="162"/>
      <c r="E8" s="162">
        <v>0</v>
      </c>
      <c r="F8" s="162"/>
      <c r="G8" s="162">
        <v>0</v>
      </c>
      <c r="H8" s="162"/>
      <c r="I8" s="162">
        <v>0</v>
      </c>
      <c r="J8" s="162"/>
      <c r="K8" s="162">
        <v>0</v>
      </c>
      <c r="L8" s="162"/>
      <c r="M8" s="162">
        <v>120841917.96660002</v>
      </c>
      <c r="N8" s="162"/>
      <c r="O8" s="162">
        <v>0</v>
      </c>
      <c r="P8" s="162"/>
      <c r="Q8" s="162">
        <v>0</v>
      </c>
      <c r="R8" s="162"/>
      <c r="S8" s="305">
        <f>$C$6*SUM(C8:D8)+$E$6*SUM(E8:F8)+$G$6*SUM(G8:H8)+$I$6*SUM(I8:J8)+$K$6*SUM(K8:L8)+$M$6*SUM(M8:N8)+$O$6*SUM(O8:P8)+$Q$6*SUM(Q8:R8)</f>
        <v>120841917.96660002</v>
      </c>
    </row>
    <row r="9" spans="1:19" s="163" customFormat="1">
      <c r="A9" s="161">
        <v>2</v>
      </c>
      <c r="B9" s="1" t="s">
        <v>97</v>
      </c>
      <c r="C9" s="162">
        <v>0</v>
      </c>
      <c r="D9" s="162"/>
      <c r="E9" s="162">
        <v>0</v>
      </c>
      <c r="F9" s="162"/>
      <c r="G9" s="162">
        <v>0</v>
      </c>
      <c r="H9" s="162"/>
      <c r="I9" s="162">
        <v>0</v>
      </c>
      <c r="J9" s="162"/>
      <c r="K9" s="162">
        <v>0</v>
      </c>
      <c r="L9" s="162"/>
      <c r="M9" s="162">
        <v>0</v>
      </c>
      <c r="N9" s="162"/>
      <c r="O9" s="162">
        <v>0</v>
      </c>
      <c r="P9" s="162"/>
      <c r="Q9" s="162">
        <v>0</v>
      </c>
      <c r="R9" s="162"/>
      <c r="S9" s="305">
        <f t="shared" ref="S9:S21" si="0">$C$6*SUM(C9:D9)+$E$6*SUM(E9:F9)+$G$6*SUM(G9:H9)+$I$6*SUM(I9:J9)+$K$6*SUM(K9:L9)+$M$6*SUM(M9:N9)+$O$6*SUM(O9:P9)+$Q$6*SUM(Q9:R9)</f>
        <v>0</v>
      </c>
    </row>
    <row r="10" spans="1:19" s="163" customFormat="1">
      <c r="A10" s="161">
        <v>3</v>
      </c>
      <c r="B10" s="1" t="s">
        <v>275</v>
      </c>
      <c r="C10" s="162">
        <v>0</v>
      </c>
      <c r="D10" s="162"/>
      <c r="E10" s="162">
        <v>0</v>
      </c>
      <c r="F10" s="162"/>
      <c r="G10" s="162">
        <v>0</v>
      </c>
      <c r="H10" s="162"/>
      <c r="I10" s="162">
        <v>0</v>
      </c>
      <c r="J10" s="162"/>
      <c r="K10" s="162">
        <v>0</v>
      </c>
      <c r="L10" s="162"/>
      <c r="M10" s="162">
        <v>0</v>
      </c>
      <c r="N10" s="162"/>
      <c r="O10" s="162">
        <v>0</v>
      </c>
      <c r="P10" s="162"/>
      <c r="Q10" s="162">
        <v>0</v>
      </c>
      <c r="R10" s="162"/>
      <c r="S10" s="305">
        <f t="shared" si="0"/>
        <v>0</v>
      </c>
    </row>
    <row r="11" spans="1:19" s="163" customFormat="1">
      <c r="A11" s="161">
        <v>4</v>
      </c>
      <c r="B11" s="1" t="s">
        <v>98</v>
      </c>
      <c r="C11" s="162">
        <v>0</v>
      </c>
      <c r="D11" s="162"/>
      <c r="E11" s="162">
        <v>0</v>
      </c>
      <c r="F11" s="162"/>
      <c r="G11" s="162">
        <v>0</v>
      </c>
      <c r="H11" s="162"/>
      <c r="I11" s="162">
        <v>0</v>
      </c>
      <c r="J11" s="162"/>
      <c r="K11" s="162">
        <v>0</v>
      </c>
      <c r="L11" s="162"/>
      <c r="M11" s="162">
        <v>0</v>
      </c>
      <c r="N11" s="162"/>
      <c r="O11" s="162">
        <v>0</v>
      </c>
      <c r="P11" s="162"/>
      <c r="Q11" s="162">
        <v>0</v>
      </c>
      <c r="R11" s="162"/>
      <c r="S11" s="305">
        <f t="shared" si="0"/>
        <v>0</v>
      </c>
    </row>
    <row r="12" spans="1:19" s="163" customFormat="1">
      <c r="A12" s="161">
        <v>5</v>
      </c>
      <c r="B12" s="1" t="s">
        <v>99</v>
      </c>
      <c r="C12" s="162">
        <v>0</v>
      </c>
      <c r="D12" s="162"/>
      <c r="E12" s="162">
        <v>0</v>
      </c>
      <c r="F12" s="162"/>
      <c r="G12" s="162">
        <v>0</v>
      </c>
      <c r="H12" s="162"/>
      <c r="I12" s="162">
        <v>0</v>
      </c>
      <c r="J12" s="162"/>
      <c r="K12" s="162">
        <v>0</v>
      </c>
      <c r="L12" s="162"/>
      <c r="M12" s="162">
        <v>0</v>
      </c>
      <c r="N12" s="162"/>
      <c r="O12" s="162">
        <v>0</v>
      </c>
      <c r="P12" s="162"/>
      <c r="Q12" s="162">
        <v>0</v>
      </c>
      <c r="R12" s="162"/>
      <c r="S12" s="305">
        <f t="shared" si="0"/>
        <v>0</v>
      </c>
    </row>
    <row r="13" spans="1:19" s="163" customFormat="1">
      <c r="A13" s="161">
        <v>6</v>
      </c>
      <c r="B13" s="1" t="s">
        <v>100</v>
      </c>
      <c r="C13" s="162">
        <v>0</v>
      </c>
      <c r="D13" s="162"/>
      <c r="E13" s="162">
        <v>42076929.247700006</v>
      </c>
      <c r="F13" s="162"/>
      <c r="G13" s="162">
        <v>0</v>
      </c>
      <c r="H13" s="162"/>
      <c r="I13" s="162">
        <v>2928887.196</v>
      </c>
      <c r="J13" s="162"/>
      <c r="K13" s="162">
        <v>0</v>
      </c>
      <c r="L13" s="162"/>
      <c r="M13" s="162">
        <v>0</v>
      </c>
      <c r="N13" s="162"/>
      <c r="O13" s="162">
        <v>0</v>
      </c>
      <c r="P13" s="162"/>
      <c r="Q13" s="162">
        <v>0</v>
      </c>
      <c r="R13" s="162"/>
      <c r="S13" s="305">
        <f t="shared" si="0"/>
        <v>9879829.4475400001</v>
      </c>
    </row>
    <row r="14" spans="1:19" s="163" customFormat="1">
      <c r="A14" s="161">
        <v>7</v>
      </c>
      <c r="B14" s="1" t="s">
        <v>101</v>
      </c>
      <c r="C14" s="162">
        <v>0</v>
      </c>
      <c r="D14" s="162"/>
      <c r="E14" s="162">
        <v>0</v>
      </c>
      <c r="F14" s="162"/>
      <c r="G14" s="162">
        <v>0</v>
      </c>
      <c r="H14" s="162"/>
      <c r="I14" s="162">
        <v>0</v>
      </c>
      <c r="J14" s="162"/>
      <c r="K14" s="162">
        <v>0</v>
      </c>
      <c r="L14" s="162"/>
      <c r="M14" s="162">
        <v>404168622.19113958</v>
      </c>
      <c r="N14" s="162">
        <v>47248365.686101802</v>
      </c>
      <c r="O14" s="162">
        <v>117907.58620000001</v>
      </c>
      <c r="P14" s="162"/>
      <c r="Q14" s="162">
        <v>0</v>
      </c>
      <c r="R14" s="162"/>
      <c r="S14" s="305">
        <f t="shared" si="0"/>
        <v>451593849.25654137</v>
      </c>
    </row>
    <row r="15" spans="1:19" s="163" customFormat="1">
      <c r="A15" s="161">
        <v>8</v>
      </c>
      <c r="B15" s="1" t="s">
        <v>102</v>
      </c>
      <c r="C15" s="162">
        <v>0</v>
      </c>
      <c r="D15" s="162"/>
      <c r="E15" s="162">
        <v>0</v>
      </c>
      <c r="F15" s="162"/>
      <c r="G15" s="162">
        <v>0</v>
      </c>
      <c r="H15" s="162"/>
      <c r="I15" s="162">
        <v>0</v>
      </c>
      <c r="J15" s="162"/>
      <c r="K15" s="162">
        <v>511392265.66030031</v>
      </c>
      <c r="L15" s="162"/>
      <c r="M15" s="162">
        <v>0</v>
      </c>
      <c r="N15" s="162"/>
      <c r="O15" s="162">
        <v>1779280.8374999999</v>
      </c>
      <c r="P15" s="162"/>
      <c r="Q15" s="162">
        <v>0</v>
      </c>
      <c r="R15" s="162"/>
      <c r="S15" s="305">
        <f t="shared" si="0"/>
        <v>386213120.50147527</v>
      </c>
    </row>
    <row r="16" spans="1:19" s="163" customFormat="1">
      <c r="A16" s="161">
        <v>9</v>
      </c>
      <c r="B16" s="1" t="s">
        <v>103</v>
      </c>
      <c r="C16" s="162">
        <v>0</v>
      </c>
      <c r="D16" s="162"/>
      <c r="E16" s="162">
        <v>0</v>
      </c>
      <c r="F16" s="162"/>
      <c r="G16" s="162">
        <v>0</v>
      </c>
      <c r="H16" s="162"/>
      <c r="I16" s="162">
        <v>0</v>
      </c>
      <c r="J16" s="162"/>
      <c r="K16" s="162">
        <v>0</v>
      </c>
      <c r="L16" s="162"/>
      <c r="M16" s="162">
        <v>0</v>
      </c>
      <c r="N16" s="162"/>
      <c r="O16" s="162">
        <v>0</v>
      </c>
      <c r="P16" s="162"/>
      <c r="Q16" s="162">
        <v>0</v>
      </c>
      <c r="R16" s="162"/>
      <c r="S16" s="305">
        <f t="shared" si="0"/>
        <v>0</v>
      </c>
    </row>
    <row r="17" spans="1:19" s="163" customFormat="1">
      <c r="A17" s="161">
        <v>10</v>
      </c>
      <c r="B17" s="1" t="s">
        <v>104</v>
      </c>
      <c r="C17" s="162">
        <v>0</v>
      </c>
      <c r="D17" s="162"/>
      <c r="E17" s="162">
        <v>0</v>
      </c>
      <c r="F17" s="162"/>
      <c r="G17" s="162">
        <v>0</v>
      </c>
      <c r="H17" s="162"/>
      <c r="I17" s="162">
        <v>0</v>
      </c>
      <c r="J17" s="162"/>
      <c r="K17" s="162">
        <v>0</v>
      </c>
      <c r="L17" s="162"/>
      <c r="M17" s="162">
        <v>4073138.6189999999</v>
      </c>
      <c r="N17" s="162"/>
      <c r="O17" s="162">
        <v>0</v>
      </c>
      <c r="P17" s="162"/>
      <c r="Q17" s="162">
        <v>0</v>
      </c>
      <c r="R17" s="162"/>
      <c r="S17" s="305">
        <f t="shared" si="0"/>
        <v>4073138.6189999999</v>
      </c>
    </row>
    <row r="18" spans="1:19" s="163" customFormat="1">
      <c r="A18" s="161">
        <v>11</v>
      </c>
      <c r="B18" s="1" t="s">
        <v>105</v>
      </c>
      <c r="C18" s="162">
        <v>0</v>
      </c>
      <c r="D18" s="162"/>
      <c r="E18" s="162">
        <v>0</v>
      </c>
      <c r="F18" s="162"/>
      <c r="G18" s="162">
        <v>0</v>
      </c>
      <c r="H18" s="162"/>
      <c r="I18" s="162">
        <v>0</v>
      </c>
      <c r="J18" s="162"/>
      <c r="K18" s="162">
        <v>0</v>
      </c>
      <c r="L18" s="162"/>
      <c r="M18" s="162">
        <v>0</v>
      </c>
      <c r="N18" s="162"/>
      <c r="O18" s="162">
        <v>0</v>
      </c>
      <c r="P18" s="162"/>
      <c r="Q18" s="162">
        <v>0</v>
      </c>
      <c r="R18" s="162"/>
      <c r="S18" s="305">
        <f t="shared" si="0"/>
        <v>0</v>
      </c>
    </row>
    <row r="19" spans="1:19" s="163" customFormat="1">
      <c r="A19" s="161">
        <v>12</v>
      </c>
      <c r="B19" s="1" t="s">
        <v>106</v>
      </c>
      <c r="C19" s="162">
        <v>0</v>
      </c>
      <c r="D19" s="162"/>
      <c r="E19" s="162">
        <v>0</v>
      </c>
      <c r="F19" s="162"/>
      <c r="G19" s="162">
        <v>0</v>
      </c>
      <c r="H19" s="162"/>
      <c r="I19" s="162">
        <v>0</v>
      </c>
      <c r="J19" s="162"/>
      <c r="K19" s="162">
        <v>0</v>
      </c>
      <c r="L19" s="162"/>
      <c r="M19" s="162">
        <v>0</v>
      </c>
      <c r="N19" s="162"/>
      <c r="O19" s="162">
        <v>0</v>
      </c>
      <c r="P19" s="162"/>
      <c r="Q19" s="162">
        <v>0</v>
      </c>
      <c r="R19" s="162"/>
      <c r="S19" s="305">
        <f t="shared" si="0"/>
        <v>0</v>
      </c>
    </row>
    <row r="20" spans="1:19" s="163" customFormat="1">
      <c r="A20" s="161">
        <v>13</v>
      </c>
      <c r="B20" s="1" t="s">
        <v>252</v>
      </c>
      <c r="C20" s="162">
        <v>0</v>
      </c>
      <c r="D20" s="162"/>
      <c r="E20" s="162">
        <v>0</v>
      </c>
      <c r="F20" s="162"/>
      <c r="G20" s="162">
        <v>0</v>
      </c>
      <c r="H20" s="162"/>
      <c r="I20" s="162">
        <v>0</v>
      </c>
      <c r="J20" s="162"/>
      <c r="K20" s="162">
        <v>0</v>
      </c>
      <c r="L20" s="162"/>
      <c r="M20" s="162">
        <v>0</v>
      </c>
      <c r="N20" s="162"/>
      <c r="O20" s="162">
        <v>0</v>
      </c>
      <c r="P20" s="162"/>
      <c r="Q20" s="162">
        <v>0</v>
      </c>
      <c r="R20" s="162"/>
      <c r="S20" s="305">
        <f t="shared" si="0"/>
        <v>0</v>
      </c>
    </row>
    <row r="21" spans="1:19" s="163" customFormat="1">
      <c r="A21" s="161">
        <v>14</v>
      </c>
      <c r="B21" s="1" t="s">
        <v>108</v>
      </c>
      <c r="C21" s="162">
        <v>47953774.299999997</v>
      </c>
      <c r="D21" s="162"/>
      <c r="E21" s="162">
        <v>0</v>
      </c>
      <c r="F21" s="162"/>
      <c r="G21" s="162">
        <v>0</v>
      </c>
      <c r="H21" s="162"/>
      <c r="I21" s="162">
        <v>0</v>
      </c>
      <c r="J21" s="162"/>
      <c r="K21" s="162">
        <v>0</v>
      </c>
      <c r="L21" s="162"/>
      <c r="M21" s="162">
        <v>76113958.262799978</v>
      </c>
      <c r="N21" s="162"/>
      <c r="O21" s="162">
        <v>0</v>
      </c>
      <c r="P21" s="162"/>
      <c r="Q21" s="162">
        <v>4920510.0199999996</v>
      </c>
      <c r="R21" s="162"/>
      <c r="S21" s="305">
        <f t="shared" si="0"/>
        <v>88415233.312799975</v>
      </c>
    </row>
    <row r="22" spans="1:19" ht="13.5" thickBot="1">
      <c r="A22" s="164"/>
      <c r="B22" s="165" t="s">
        <v>109</v>
      </c>
      <c r="C22" s="166">
        <f>SUM(C8:C21)</f>
        <v>72862948.424699992</v>
      </c>
      <c r="D22" s="166">
        <f t="shared" ref="D22:J22" si="1">SUM(D8:D21)</f>
        <v>0</v>
      </c>
      <c r="E22" s="166">
        <f t="shared" si="1"/>
        <v>42076929.247700006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2928887.196</v>
      </c>
      <c r="J22" s="166">
        <f t="shared" si="1"/>
        <v>0</v>
      </c>
      <c r="K22" s="166">
        <f t="shared" ref="K22:S22" si="2">SUM(K8:K21)</f>
        <v>511392265.66030031</v>
      </c>
      <c r="L22" s="166">
        <f t="shared" si="2"/>
        <v>0</v>
      </c>
      <c r="M22" s="166">
        <f t="shared" si="2"/>
        <v>605197637.03953958</v>
      </c>
      <c r="N22" s="166">
        <f t="shared" si="2"/>
        <v>47248365.686101802</v>
      </c>
      <c r="O22" s="166">
        <f t="shared" si="2"/>
        <v>1897188.4236999999</v>
      </c>
      <c r="P22" s="166">
        <f t="shared" si="2"/>
        <v>0</v>
      </c>
      <c r="Q22" s="166">
        <f t="shared" si="2"/>
        <v>4920510.0199999996</v>
      </c>
      <c r="R22" s="166">
        <f t="shared" si="2"/>
        <v>0</v>
      </c>
      <c r="S22" s="306">
        <f t="shared" si="2"/>
        <v>1061017089.1039565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pane xSplit="2" ySplit="6" topLeftCell="R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ProCredit Bank</v>
      </c>
    </row>
    <row r="2" spans="1:22">
      <c r="A2" s="2" t="s">
        <v>31</v>
      </c>
      <c r="B2" s="505">
        <v>43190</v>
      </c>
    </row>
    <row r="4" spans="1:22" ht="13.5" thickBot="1">
      <c r="A4" s="4" t="s">
        <v>371</v>
      </c>
      <c r="B4" s="167" t="s">
        <v>95</v>
      </c>
      <c r="V4" s="48" t="s">
        <v>73</v>
      </c>
    </row>
    <row r="5" spans="1:22" ht="12.75" customHeight="1">
      <c r="A5" s="168"/>
      <c r="B5" s="169"/>
      <c r="C5" s="476" t="s">
        <v>283</v>
      </c>
      <c r="D5" s="477"/>
      <c r="E5" s="477"/>
      <c r="F5" s="477"/>
      <c r="G5" s="477"/>
      <c r="H5" s="477"/>
      <c r="I5" s="477"/>
      <c r="J5" s="477"/>
      <c r="K5" s="477"/>
      <c r="L5" s="478"/>
      <c r="M5" s="479" t="s">
        <v>284</v>
      </c>
      <c r="N5" s="480"/>
      <c r="O5" s="480"/>
      <c r="P5" s="480"/>
      <c r="Q5" s="480"/>
      <c r="R5" s="480"/>
      <c r="S5" s="481"/>
      <c r="T5" s="484" t="s">
        <v>369</v>
      </c>
      <c r="U5" s="484" t="s">
        <v>370</v>
      </c>
      <c r="V5" s="482" t="s">
        <v>121</v>
      </c>
    </row>
    <row r="6" spans="1:22" s="103" customFormat="1" ht="102">
      <c r="A6" s="100"/>
      <c r="B6" s="170"/>
      <c r="C6" s="171" t="s">
        <v>110</v>
      </c>
      <c r="D6" s="259" t="s">
        <v>111</v>
      </c>
      <c r="E6" s="198" t="s">
        <v>286</v>
      </c>
      <c r="F6" s="198" t="s">
        <v>287</v>
      </c>
      <c r="G6" s="259" t="s">
        <v>290</v>
      </c>
      <c r="H6" s="259" t="s">
        <v>285</v>
      </c>
      <c r="I6" s="259" t="s">
        <v>112</v>
      </c>
      <c r="J6" s="259" t="s">
        <v>113</v>
      </c>
      <c r="K6" s="172" t="s">
        <v>114</v>
      </c>
      <c r="L6" s="173" t="s">
        <v>115</v>
      </c>
      <c r="M6" s="171" t="s">
        <v>288</v>
      </c>
      <c r="N6" s="172" t="s">
        <v>116</v>
      </c>
      <c r="O6" s="172" t="s">
        <v>117</v>
      </c>
      <c r="P6" s="172" t="s">
        <v>118</v>
      </c>
      <c r="Q6" s="172" t="s">
        <v>119</v>
      </c>
      <c r="R6" s="172" t="s">
        <v>120</v>
      </c>
      <c r="S6" s="283" t="s">
        <v>289</v>
      </c>
      <c r="T6" s="485"/>
      <c r="U6" s="485"/>
      <c r="V6" s="483"/>
    </row>
    <row r="7" spans="1:22" s="163" customFormat="1">
      <c r="A7" s="174">
        <v>1</v>
      </c>
      <c r="B7" s="1" t="s">
        <v>96</v>
      </c>
      <c r="C7" s="175">
        <v>0</v>
      </c>
      <c r="D7" s="162">
        <v>0</v>
      </c>
      <c r="E7" s="162"/>
      <c r="F7" s="162"/>
      <c r="G7" s="162"/>
      <c r="H7" s="162"/>
      <c r="I7" s="162"/>
      <c r="J7" s="162"/>
      <c r="K7" s="162"/>
      <c r="L7" s="176"/>
      <c r="M7" s="175">
        <v>0</v>
      </c>
      <c r="N7" s="162">
        <v>0</v>
      </c>
      <c r="O7" s="162">
        <v>104502592.58999999</v>
      </c>
      <c r="P7" s="162">
        <v>0</v>
      </c>
      <c r="Q7" s="162">
        <v>0</v>
      </c>
      <c r="R7" s="162">
        <v>0</v>
      </c>
      <c r="S7" s="176">
        <v>0</v>
      </c>
      <c r="T7" s="292">
        <v>104502592.58999999</v>
      </c>
      <c r="U7" s="292"/>
      <c r="V7" s="177">
        <f>SUM(C7:S7)</f>
        <v>104502592.58999999</v>
      </c>
    </row>
    <row r="8" spans="1:22" s="163" customFormat="1">
      <c r="A8" s="174">
        <v>2</v>
      </c>
      <c r="B8" s="1" t="s">
        <v>97</v>
      </c>
      <c r="C8" s="175">
        <v>0</v>
      </c>
      <c r="D8" s="162">
        <v>0</v>
      </c>
      <c r="E8" s="162"/>
      <c r="F8" s="162"/>
      <c r="G8" s="162"/>
      <c r="H8" s="162"/>
      <c r="I8" s="162"/>
      <c r="J8" s="162"/>
      <c r="K8" s="162"/>
      <c r="L8" s="176"/>
      <c r="M8" s="175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76">
        <v>0</v>
      </c>
      <c r="T8" s="292">
        <v>0</v>
      </c>
      <c r="U8" s="292"/>
      <c r="V8" s="177">
        <f t="shared" ref="V8:V20" si="0">SUM(C8:S8)</f>
        <v>0</v>
      </c>
    </row>
    <row r="9" spans="1:22" s="163" customFormat="1">
      <c r="A9" s="174">
        <v>3</v>
      </c>
      <c r="B9" s="1" t="s">
        <v>276</v>
      </c>
      <c r="C9" s="175">
        <v>0</v>
      </c>
      <c r="D9" s="162">
        <v>0</v>
      </c>
      <c r="E9" s="162"/>
      <c r="F9" s="162"/>
      <c r="G9" s="162"/>
      <c r="H9" s="162"/>
      <c r="I9" s="162"/>
      <c r="J9" s="162"/>
      <c r="K9" s="162"/>
      <c r="L9" s="176"/>
      <c r="M9" s="175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76">
        <v>0</v>
      </c>
      <c r="T9" s="292">
        <v>0</v>
      </c>
      <c r="U9" s="292"/>
      <c r="V9" s="177">
        <f t="shared" si="0"/>
        <v>0</v>
      </c>
    </row>
    <row r="10" spans="1:22" s="163" customFormat="1">
      <c r="A10" s="174">
        <v>4</v>
      </c>
      <c r="B10" s="1" t="s">
        <v>98</v>
      </c>
      <c r="C10" s="175">
        <v>0</v>
      </c>
      <c r="D10" s="162">
        <v>0</v>
      </c>
      <c r="E10" s="162"/>
      <c r="F10" s="162"/>
      <c r="G10" s="162"/>
      <c r="H10" s="162"/>
      <c r="I10" s="162"/>
      <c r="J10" s="162"/>
      <c r="K10" s="162"/>
      <c r="L10" s="176"/>
      <c r="M10" s="175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76">
        <v>0</v>
      </c>
      <c r="T10" s="292">
        <v>0</v>
      </c>
      <c r="U10" s="292"/>
      <c r="V10" s="177">
        <f t="shared" si="0"/>
        <v>0</v>
      </c>
    </row>
    <row r="11" spans="1:22" s="163" customFormat="1">
      <c r="A11" s="174">
        <v>5</v>
      </c>
      <c r="B11" s="1" t="s">
        <v>99</v>
      </c>
      <c r="C11" s="175">
        <v>0</v>
      </c>
      <c r="D11" s="162">
        <v>0</v>
      </c>
      <c r="E11" s="162"/>
      <c r="F11" s="162"/>
      <c r="G11" s="162"/>
      <c r="H11" s="162"/>
      <c r="I11" s="162"/>
      <c r="J11" s="162"/>
      <c r="K11" s="162"/>
      <c r="L11" s="176"/>
      <c r="M11" s="175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76">
        <v>0</v>
      </c>
      <c r="T11" s="292">
        <v>0</v>
      </c>
      <c r="U11" s="292"/>
      <c r="V11" s="177">
        <f t="shared" si="0"/>
        <v>0</v>
      </c>
    </row>
    <row r="12" spans="1:22" s="163" customFormat="1">
      <c r="A12" s="174">
        <v>6</v>
      </c>
      <c r="B12" s="1" t="s">
        <v>100</v>
      </c>
      <c r="C12" s="175">
        <v>0</v>
      </c>
      <c r="D12" s="162">
        <v>0</v>
      </c>
      <c r="E12" s="162"/>
      <c r="F12" s="162"/>
      <c r="G12" s="162"/>
      <c r="H12" s="162"/>
      <c r="I12" s="162"/>
      <c r="J12" s="162"/>
      <c r="K12" s="162"/>
      <c r="L12" s="176"/>
      <c r="M12" s="175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76">
        <v>0</v>
      </c>
      <c r="T12" s="292">
        <v>0</v>
      </c>
      <c r="U12" s="292"/>
      <c r="V12" s="177">
        <f t="shared" si="0"/>
        <v>0</v>
      </c>
    </row>
    <row r="13" spans="1:22" s="163" customFormat="1">
      <c r="A13" s="174">
        <v>7</v>
      </c>
      <c r="B13" s="1" t="s">
        <v>101</v>
      </c>
      <c r="C13" s="175">
        <v>0</v>
      </c>
      <c r="D13" s="162">
        <v>9274139.9922428802</v>
      </c>
      <c r="E13" s="162"/>
      <c r="F13" s="162"/>
      <c r="G13" s="162"/>
      <c r="H13" s="162"/>
      <c r="I13" s="162"/>
      <c r="J13" s="162"/>
      <c r="K13" s="162"/>
      <c r="L13" s="176"/>
      <c r="M13" s="175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76">
        <v>0</v>
      </c>
      <c r="T13" s="292">
        <v>5059388.5492000002</v>
      </c>
      <c r="U13" s="292">
        <v>4214751.4430428799</v>
      </c>
      <c r="V13" s="177">
        <f t="shared" si="0"/>
        <v>9274139.9922428802</v>
      </c>
    </row>
    <row r="14" spans="1:22" s="163" customFormat="1">
      <c r="A14" s="174">
        <v>8</v>
      </c>
      <c r="B14" s="1" t="s">
        <v>102</v>
      </c>
      <c r="C14" s="175">
        <v>0</v>
      </c>
      <c r="D14" s="162">
        <v>498704.04080000002</v>
      </c>
      <c r="E14" s="162"/>
      <c r="F14" s="162"/>
      <c r="G14" s="162"/>
      <c r="H14" s="162"/>
      <c r="I14" s="162"/>
      <c r="J14" s="162"/>
      <c r="K14" s="162"/>
      <c r="L14" s="176"/>
      <c r="M14" s="175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76">
        <v>0</v>
      </c>
      <c r="T14" s="292">
        <v>498704.04080000002</v>
      </c>
      <c r="U14" s="292"/>
      <c r="V14" s="177">
        <f t="shared" si="0"/>
        <v>498704.04080000002</v>
      </c>
    </row>
    <row r="15" spans="1:22" s="163" customFormat="1">
      <c r="A15" s="174">
        <v>9</v>
      </c>
      <c r="B15" s="1" t="s">
        <v>103</v>
      </c>
      <c r="C15" s="175">
        <v>0</v>
      </c>
      <c r="D15" s="162">
        <v>0</v>
      </c>
      <c r="E15" s="162"/>
      <c r="F15" s="162"/>
      <c r="G15" s="162"/>
      <c r="H15" s="162"/>
      <c r="I15" s="162"/>
      <c r="J15" s="162"/>
      <c r="K15" s="162"/>
      <c r="L15" s="176"/>
      <c r="M15" s="175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76">
        <v>0</v>
      </c>
      <c r="T15" s="292">
        <v>0</v>
      </c>
      <c r="U15" s="292"/>
      <c r="V15" s="177">
        <f t="shared" si="0"/>
        <v>0</v>
      </c>
    </row>
    <row r="16" spans="1:22" s="163" customFormat="1">
      <c r="A16" s="174">
        <v>10</v>
      </c>
      <c r="B16" s="1" t="s">
        <v>104</v>
      </c>
      <c r="C16" s="175">
        <v>0</v>
      </c>
      <c r="D16" s="162">
        <v>0</v>
      </c>
      <c r="E16" s="162"/>
      <c r="F16" s="162"/>
      <c r="G16" s="162"/>
      <c r="H16" s="162"/>
      <c r="I16" s="162"/>
      <c r="J16" s="162"/>
      <c r="K16" s="162"/>
      <c r="L16" s="176"/>
      <c r="M16" s="175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76">
        <v>0</v>
      </c>
      <c r="T16" s="292">
        <v>0</v>
      </c>
      <c r="U16" s="292"/>
      <c r="V16" s="177">
        <f t="shared" si="0"/>
        <v>0</v>
      </c>
    </row>
    <row r="17" spans="1:22" s="163" customFormat="1">
      <c r="A17" s="174">
        <v>11</v>
      </c>
      <c r="B17" s="1" t="s">
        <v>105</v>
      </c>
      <c r="C17" s="175">
        <v>0</v>
      </c>
      <c r="D17" s="162">
        <v>0</v>
      </c>
      <c r="E17" s="162"/>
      <c r="F17" s="162"/>
      <c r="G17" s="162"/>
      <c r="H17" s="162"/>
      <c r="I17" s="162"/>
      <c r="J17" s="162"/>
      <c r="K17" s="162"/>
      <c r="L17" s="176"/>
      <c r="M17" s="175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76">
        <v>0</v>
      </c>
      <c r="T17" s="292">
        <v>0</v>
      </c>
      <c r="U17" s="292"/>
      <c r="V17" s="177">
        <f t="shared" si="0"/>
        <v>0</v>
      </c>
    </row>
    <row r="18" spans="1:22" s="163" customFormat="1">
      <c r="A18" s="174">
        <v>12</v>
      </c>
      <c r="B18" s="1" t="s">
        <v>106</v>
      </c>
      <c r="C18" s="175">
        <v>0</v>
      </c>
      <c r="D18" s="162">
        <v>0</v>
      </c>
      <c r="E18" s="162"/>
      <c r="F18" s="162"/>
      <c r="G18" s="162"/>
      <c r="H18" s="162"/>
      <c r="I18" s="162"/>
      <c r="J18" s="162"/>
      <c r="K18" s="162"/>
      <c r="L18" s="176"/>
      <c r="M18" s="175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76">
        <v>0</v>
      </c>
      <c r="T18" s="292">
        <v>0</v>
      </c>
      <c r="U18" s="292"/>
      <c r="V18" s="177">
        <f t="shared" si="0"/>
        <v>0</v>
      </c>
    </row>
    <row r="19" spans="1:22" s="163" customFormat="1">
      <c r="A19" s="174">
        <v>13</v>
      </c>
      <c r="B19" s="1" t="s">
        <v>107</v>
      </c>
      <c r="C19" s="175">
        <v>0</v>
      </c>
      <c r="D19" s="162">
        <v>0</v>
      </c>
      <c r="E19" s="162"/>
      <c r="F19" s="162"/>
      <c r="G19" s="162"/>
      <c r="H19" s="162"/>
      <c r="I19" s="162"/>
      <c r="J19" s="162"/>
      <c r="K19" s="162"/>
      <c r="L19" s="176"/>
      <c r="M19" s="175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76">
        <v>0</v>
      </c>
      <c r="T19" s="292">
        <v>0</v>
      </c>
      <c r="U19" s="292"/>
      <c r="V19" s="177">
        <f t="shared" si="0"/>
        <v>0</v>
      </c>
    </row>
    <row r="20" spans="1:22" s="163" customFormat="1">
      <c r="A20" s="174">
        <v>14</v>
      </c>
      <c r="B20" s="1" t="s">
        <v>108</v>
      </c>
      <c r="C20" s="175">
        <v>0</v>
      </c>
      <c r="D20" s="162">
        <v>0</v>
      </c>
      <c r="E20" s="162"/>
      <c r="F20" s="162"/>
      <c r="G20" s="162"/>
      <c r="H20" s="162"/>
      <c r="I20" s="162"/>
      <c r="J20" s="162"/>
      <c r="K20" s="162"/>
      <c r="L20" s="176"/>
      <c r="M20" s="175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76">
        <v>0</v>
      </c>
      <c r="T20" s="292">
        <v>0</v>
      </c>
      <c r="U20" s="292"/>
      <c r="V20" s="177">
        <f t="shared" si="0"/>
        <v>0</v>
      </c>
    </row>
    <row r="21" spans="1:22" ht="13.5" thickBot="1">
      <c r="A21" s="164"/>
      <c r="B21" s="178" t="s">
        <v>109</v>
      </c>
      <c r="C21" s="179">
        <f>SUM(C7:C20)</f>
        <v>0</v>
      </c>
      <c r="D21" s="166">
        <f t="shared" ref="D21:V21" si="1">SUM(D7:D20)</f>
        <v>9772844.0330428798</v>
      </c>
      <c r="E21" s="166">
        <f t="shared" si="1"/>
        <v>0</v>
      </c>
      <c r="F21" s="166">
        <f t="shared" si="1"/>
        <v>0</v>
      </c>
      <c r="G21" s="166">
        <f t="shared" si="1"/>
        <v>0</v>
      </c>
      <c r="H21" s="166">
        <f t="shared" si="1"/>
        <v>0</v>
      </c>
      <c r="I21" s="166">
        <f t="shared" si="1"/>
        <v>0</v>
      </c>
      <c r="J21" s="166">
        <f t="shared" si="1"/>
        <v>0</v>
      </c>
      <c r="K21" s="166">
        <f t="shared" si="1"/>
        <v>0</v>
      </c>
      <c r="L21" s="180">
        <f t="shared" si="1"/>
        <v>0</v>
      </c>
      <c r="M21" s="179">
        <f t="shared" si="1"/>
        <v>0</v>
      </c>
      <c r="N21" s="166">
        <f t="shared" si="1"/>
        <v>0</v>
      </c>
      <c r="O21" s="166">
        <f t="shared" si="1"/>
        <v>104502592.58999999</v>
      </c>
      <c r="P21" s="166">
        <f t="shared" si="1"/>
        <v>0</v>
      </c>
      <c r="Q21" s="166">
        <f t="shared" si="1"/>
        <v>0</v>
      </c>
      <c r="R21" s="166">
        <f t="shared" si="1"/>
        <v>0</v>
      </c>
      <c r="S21" s="180">
        <f>SUM(S7:S20)</f>
        <v>0</v>
      </c>
      <c r="T21" s="180">
        <f>SUM(T7:T20)</f>
        <v>110060685.17999999</v>
      </c>
      <c r="U21" s="180">
        <f t="shared" ref="U21" si="2">SUM(U7:U20)</f>
        <v>4214751.4430428799</v>
      </c>
      <c r="V21" s="181">
        <f t="shared" si="1"/>
        <v>114275436.62304288</v>
      </c>
    </row>
    <row r="24" spans="1:22">
      <c r="A24" s="7"/>
      <c r="B24" s="7"/>
      <c r="C24" s="74"/>
      <c r="D24" s="74"/>
      <c r="E24" s="74"/>
    </row>
    <row r="25" spans="1:22">
      <c r="A25" s="182"/>
      <c r="B25" s="182"/>
      <c r="C25" s="7"/>
      <c r="D25" s="74"/>
      <c r="E25" s="74"/>
    </row>
    <row r="26" spans="1:22">
      <c r="A26" s="182"/>
      <c r="B26" s="75"/>
      <c r="C26" s="7"/>
      <c r="D26" s="74"/>
      <c r="E26" s="74"/>
    </row>
    <row r="27" spans="1:22">
      <c r="A27" s="182"/>
      <c r="B27" s="182"/>
      <c r="C27" s="7"/>
      <c r="D27" s="74"/>
      <c r="E27" s="74"/>
    </row>
    <row r="28" spans="1:22">
      <c r="A28" s="182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5" style="4" customWidth="1"/>
    <col min="3" max="3" width="13.7109375" style="293" customWidth="1"/>
    <col min="4" max="4" width="14.85546875" style="293" bestFit="1" customWidth="1"/>
    <col min="5" max="5" width="17.7109375" style="293" customWidth="1"/>
    <col min="6" max="6" width="15.85546875" style="293" customWidth="1"/>
    <col min="7" max="7" width="17.42578125" style="293" customWidth="1"/>
    <col min="8" max="8" width="15.28515625" style="293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505">
        <v>43190</v>
      </c>
    </row>
    <row r="4" spans="1:9" ht="13.5" thickBot="1">
      <c r="A4" s="2" t="s">
        <v>258</v>
      </c>
      <c r="B4" s="167" t="s">
        <v>381</v>
      </c>
    </row>
    <row r="5" spans="1:9">
      <c r="A5" s="168"/>
      <c r="B5" s="183"/>
      <c r="C5" s="294" t="s">
        <v>0</v>
      </c>
      <c r="D5" s="294" t="s">
        <v>1</v>
      </c>
      <c r="E5" s="294" t="s">
        <v>2</v>
      </c>
      <c r="F5" s="294" t="s">
        <v>3</v>
      </c>
      <c r="G5" s="295" t="s">
        <v>4</v>
      </c>
      <c r="H5" s="296" t="s">
        <v>5</v>
      </c>
      <c r="I5" s="184"/>
    </row>
    <row r="6" spans="1:9" s="184" customFormat="1" ht="12.75" customHeight="1">
      <c r="A6" s="185"/>
      <c r="B6" s="488" t="s">
        <v>257</v>
      </c>
      <c r="C6" s="490" t="s">
        <v>373</v>
      </c>
      <c r="D6" s="492" t="s">
        <v>372</v>
      </c>
      <c r="E6" s="493"/>
      <c r="F6" s="490" t="s">
        <v>377</v>
      </c>
      <c r="G6" s="490" t="s">
        <v>378</v>
      </c>
      <c r="H6" s="486" t="s">
        <v>376</v>
      </c>
    </row>
    <row r="7" spans="1:9" ht="38.25">
      <c r="A7" s="187"/>
      <c r="B7" s="489"/>
      <c r="C7" s="491"/>
      <c r="D7" s="297" t="s">
        <v>375</v>
      </c>
      <c r="E7" s="297" t="s">
        <v>374</v>
      </c>
      <c r="F7" s="491"/>
      <c r="G7" s="491"/>
      <c r="H7" s="487"/>
      <c r="I7" s="184"/>
    </row>
    <row r="8" spans="1:9">
      <c r="A8" s="185">
        <v>1</v>
      </c>
      <c r="B8" s="1" t="s">
        <v>96</v>
      </c>
      <c r="C8" s="298">
        <v>145751092.09130001</v>
      </c>
      <c r="D8" s="299"/>
      <c r="E8" s="298"/>
      <c r="F8" s="298">
        <v>120841917.96660002</v>
      </c>
      <c r="G8" s="300">
        <v>16339325.376600027</v>
      </c>
      <c r="H8" s="302">
        <f>IFERROR(G8/(C8+E8),"")</f>
        <v>0.11210430839423764</v>
      </c>
    </row>
    <row r="9" spans="1:9" ht="15" customHeight="1">
      <c r="A9" s="185">
        <v>2</v>
      </c>
      <c r="B9" s="1" t="s">
        <v>97</v>
      </c>
      <c r="C9" s="298">
        <v>0</v>
      </c>
      <c r="D9" s="299"/>
      <c r="E9" s="298"/>
      <c r="F9" s="298">
        <v>0</v>
      </c>
      <c r="G9" s="300">
        <v>0</v>
      </c>
      <c r="H9" s="302" t="str">
        <f t="shared" ref="H9:H21" si="0">IFERROR(G9/(C9+E9),"")</f>
        <v/>
      </c>
    </row>
    <row r="10" spans="1:9">
      <c r="A10" s="185">
        <v>3</v>
      </c>
      <c r="B10" s="1" t="s">
        <v>276</v>
      </c>
      <c r="C10" s="298">
        <v>0</v>
      </c>
      <c r="D10" s="299"/>
      <c r="E10" s="298"/>
      <c r="F10" s="298">
        <v>0</v>
      </c>
      <c r="G10" s="300">
        <v>0</v>
      </c>
      <c r="H10" s="302" t="str">
        <f t="shared" si="0"/>
        <v/>
      </c>
    </row>
    <row r="11" spans="1:9">
      <c r="A11" s="185">
        <v>4</v>
      </c>
      <c r="B11" s="1" t="s">
        <v>98</v>
      </c>
      <c r="C11" s="298">
        <v>0</v>
      </c>
      <c r="D11" s="299"/>
      <c r="E11" s="298"/>
      <c r="F11" s="298">
        <v>0</v>
      </c>
      <c r="G11" s="300">
        <v>0</v>
      </c>
      <c r="H11" s="302" t="str">
        <f t="shared" si="0"/>
        <v/>
      </c>
    </row>
    <row r="12" spans="1:9">
      <c r="A12" s="185">
        <v>5</v>
      </c>
      <c r="B12" s="1" t="s">
        <v>99</v>
      </c>
      <c r="C12" s="298">
        <v>0</v>
      </c>
      <c r="D12" s="299"/>
      <c r="E12" s="298"/>
      <c r="F12" s="298">
        <v>0</v>
      </c>
      <c r="G12" s="300">
        <v>0</v>
      </c>
      <c r="H12" s="302" t="str">
        <f t="shared" si="0"/>
        <v/>
      </c>
    </row>
    <row r="13" spans="1:9">
      <c r="A13" s="185">
        <v>6</v>
      </c>
      <c r="B13" s="1" t="s">
        <v>100</v>
      </c>
      <c r="C13" s="298">
        <v>45005816.443700008</v>
      </c>
      <c r="D13" s="299"/>
      <c r="E13" s="298"/>
      <c r="F13" s="298">
        <v>9879829.4475400001</v>
      </c>
      <c r="G13" s="300">
        <v>9879829.4475400001</v>
      </c>
      <c r="H13" s="302">
        <f t="shared" si="0"/>
        <v>0.21952339115765548</v>
      </c>
    </row>
    <row r="14" spans="1:9">
      <c r="A14" s="185">
        <v>7</v>
      </c>
      <c r="B14" s="1" t="s">
        <v>101</v>
      </c>
      <c r="C14" s="298">
        <v>404286529.77733958</v>
      </c>
      <c r="D14" s="299">
        <v>75338146.984158009</v>
      </c>
      <c r="E14" s="298">
        <v>47248365.686101802</v>
      </c>
      <c r="F14" s="298">
        <v>451593849.25654137</v>
      </c>
      <c r="G14" s="300">
        <v>442319709.2642985</v>
      </c>
      <c r="H14" s="302">
        <f t="shared" si="0"/>
        <v>0.97959141964059127</v>
      </c>
    </row>
    <row r="15" spans="1:9">
      <c r="A15" s="185">
        <v>8</v>
      </c>
      <c r="B15" s="1" t="s">
        <v>102</v>
      </c>
      <c r="C15" s="298">
        <v>513171546.49780029</v>
      </c>
      <c r="D15" s="299"/>
      <c r="E15" s="298"/>
      <c r="F15" s="298">
        <v>386213120.50147527</v>
      </c>
      <c r="G15" s="300">
        <v>385714416.4606753</v>
      </c>
      <c r="H15" s="302">
        <f t="shared" si="0"/>
        <v>0.75162861053585062</v>
      </c>
    </row>
    <row r="16" spans="1:9">
      <c r="A16" s="185">
        <v>9</v>
      </c>
      <c r="B16" s="1" t="s">
        <v>103</v>
      </c>
      <c r="C16" s="298">
        <v>0</v>
      </c>
      <c r="D16" s="299"/>
      <c r="E16" s="298"/>
      <c r="F16" s="298">
        <v>0</v>
      </c>
      <c r="G16" s="300">
        <v>0</v>
      </c>
      <c r="H16" s="302" t="str">
        <f t="shared" si="0"/>
        <v/>
      </c>
    </row>
    <row r="17" spans="1:8">
      <c r="A17" s="185">
        <v>10</v>
      </c>
      <c r="B17" s="1" t="s">
        <v>104</v>
      </c>
      <c r="C17" s="298">
        <v>4073138.6189999999</v>
      </c>
      <c r="D17" s="299"/>
      <c r="E17" s="298"/>
      <c r="F17" s="298">
        <v>4073138.6189999999</v>
      </c>
      <c r="G17" s="300">
        <v>4073138.6189999999</v>
      </c>
      <c r="H17" s="302">
        <f t="shared" si="0"/>
        <v>1</v>
      </c>
    </row>
    <row r="18" spans="1:8">
      <c r="A18" s="185">
        <v>11</v>
      </c>
      <c r="B18" s="1" t="s">
        <v>105</v>
      </c>
      <c r="C18" s="298">
        <v>0</v>
      </c>
      <c r="D18" s="299"/>
      <c r="E18" s="298"/>
      <c r="F18" s="298">
        <v>0</v>
      </c>
      <c r="G18" s="300">
        <v>0</v>
      </c>
      <c r="H18" s="302" t="str">
        <f t="shared" si="0"/>
        <v/>
      </c>
    </row>
    <row r="19" spans="1:8">
      <c r="A19" s="185">
        <v>12</v>
      </c>
      <c r="B19" s="1" t="s">
        <v>106</v>
      </c>
      <c r="C19" s="298">
        <v>0</v>
      </c>
      <c r="D19" s="299"/>
      <c r="E19" s="298"/>
      <c r="F19" s="298">
        <v>0</v>
      </c>
      <c r="G19" s="300">
        <v>0</v>
      </c>
      <c r="H19" s="302" t="str">
        <f t="shared" si="0"/>
        <v/>
      </c>
    </row>
    <row r="20" spans="1:8">
      <c r="A20" s="185">
        <v>13</v>
      </c>
      <c r="B20" s="1" t="s">
        <v>252</v>
      </c>
      <c r="C20" s="298">
        <v>0</v>
      </c>
      <c r="D20" s="299"/>
      <c r="E20" s="298"/>
      <c r="F20" s="298">
        <v>0</v>
      </c>
      <c r="G20" s="300">
        <v>0</v>
      </c>
      <c r="H20" s="302" t="str">
        <f t="shared" si="0"/>
        <v/>
      </c>
    </row>
    <row r="21" spans="1:8">
      <c r="A21" s="185">
        <v>14</v>
      </c>
      <c r="B21" s="1" t="s">
        <v>108</v>
      </c>
      <c r="C21" s="298">
        <v>128988242.58279997</v>
      </c>
      <c r="D21" s="299"/>
      <c r="E21" s="298"/>
      <c r="F21" s="298">
        <v>88415233.312799975</v>
      </c>
      <c r="G21" s="300">
        <v>88415233.312799975</v>
      </c>
      <c r="H21" s="302">
        <f t="shared" si="0"/>
        <v>0.68545187950789066</v>
      </c>
    </row>
    <row r="22" spans="1:8" ht="13.5" thickBot="1">
      <c r="A22" s="188"/>
      <c r="B22" s="189" t="s">
        <v>109</v>
      </c>
      <c r="C22" s="301">
        <f>SUM(C8:C21)</f>
        <v>1241276366.0119398</v>
      </c>
      <c r="D22" s="301">
        <f>SUM(D8:D21)</f>
        <v>75338146.984158009</v>
      </c>
      <c r="E22" s="301">
        <f>SUM(E8:E21)</f>
        <v>47248365.686101802</v>
      </c>
      <c r="F22" s="301">
        <f>SUM(F8:F21)</f>
        <v>1061017089.1039565</v>
      </c>
      <c r="G22" s="301">
        <f>SUM(G8:G21)</f>
        <v>946741652.48091364</v>
      </c>
      <c r="H22" s="303">
        <f>G22/(C22+E22)</f>
        <v>0.73474852999777507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293" bestFit="1" customWidth="1"/>
    <col min="2" max="2" width="74.140625" style="293" customWidth="1"/>
    <col min="3" max="4" width="12.7109375" style="293" customWidth="1"/>
    <col min="5" max="5" width="13.5703125" style="293" bestFit="1" customWidth="1"/>
    <col min="6" max="11" width="12.7109375" style="293" customWidth="1"/>
    <col min="12" max="16384" width="9.140625" style="293"/>
  </cols>
  <sheetData>
    <row r="1" spans="1:11">
      <c r="A1" s="293" t="s">
        <v>30</v>
      </c>
      <c r="B1" s="293" t="str">
        <f>'Info '!C2</f>
        <v>JSC ProCredit Bank</v>
      </c>
    </row>
    <row r="2" spans="1:11">
      <c r="A2" s="293" t="s">
        <v>31</v>
      </c>
      <c r="B2" s="508">
        <v>43190</v>
      </c>
      <c r="C2" s="318"/>
      <c r="D2" s="318"/>
    </row>
    <row r="3" spans="1:11">
      <c r="B3" s="318"/>
      <c r="C3" s="318"/>
      <c r="D3" s="318"/>
    </row>
    <row r="4" spans="1:11" ht="13.5" thickBot="1">
      <c r="A4" s="293" t="s">
        <v>254</v>
      </c>
      <c r="B4" s="345" t="s">
        <v>382</v>
      </c>
      <c r="C4" s="318"/>
      <c r="D4" s="318"/>
    </row>
    <row r="5" spans="1:11" ht="30" customHeight="1">
      <c r="A5" s="494"/>
      <c r="B5" s="495"/>
      <c r="C5" s="496" t="s">
        <v>413</v>
      </c>
      <c r="D5" s="496"/>
      <c r="E5" s="496"/>
      <c r="F5" s="496" t="s">
        <v>414</v>
      </c>
      <c r="G5" s="496"/>
      <c r="H5" s="496"/>
      <c r="I5" s="496" t="s">
        <v>415</v>
      </c>
      <c r="J5" s="496"/>
      <c r="K5" s="497"/>
    </row>
    <row r="6" spans="1:11">
      <c r="A6" s="319"/>
      <c r="B6" s="320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1" t="s">
        <v>385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</row>
    <row r="8" spans="1:11">
      <c r="A8" s="324">
        <v>1</v>
      </c>
      <c r="B8" s="325" t="s">
        <v>383</v>
      </c>
      <c r="C8" s="430"/>
      <c r="D8" s="430"/>
      <c r="E8" s="430"/>
      <c r="F8" s="431">
        <v>65285479.169999987</v>
      </c>
      <c r="G8" s="431">
        <v>144112234.74749997</v>
      </c>
      <c r="H8" s="431">
        <v>209397713.91749996</v>
      </c>
      <c r="I8" s="431">
        <v>52868863.429999992</v>
      </c>
      <c r="J8" s="431">
        <v>147684574.72999999</v>
      </c>
      <c r="K8" s="432">
        <v>200553438.15999997</v>
      </c>
    </row>
    <row r="9" spans="1:11">
      <c r="A9" s="321" t="s">
        <v>386</v>
      </c>
      <c r="B9" s="322"/>
      <c r="C9" s="433"/>
      <c r="D9" s="433"/>
      <c r="E9" s="433"/>
      <c r="F9" s="433"/>
      <c r="G9" s="433"/>
      <c r="H9" s="433"/>
      <c r="I9" s="433"/>
      <c r="J9" s="433"/>
      <c r="K9" s="434"/>
    </row>
    <row r="10" spans="1:11">
      <c r="A10" s="327">
        <v>2</v>
      </c>
      <c r="B10" s="328" t="s">
        <v>394</v>
      </c>
      <c r="C10" s="435">
        <v>43978948.262200005</v>
      </c>
      <c r="D10" s="436">
        <v>308226417.24919999</v>
      </c>
      <c r="E10" s="436">
        <v>352205365.51139998</v>
      </c>
      <c r="F10" s="436">
        <v>8500401.7739145011</v>
      </c>
      <c r="G10" s="436">
        <v>60731866.547758996</v>
      </c>
      <c r="H10" s="436">
        <v>69232268.321673498</v>
      </c>
      <c r="I10" s="436">
        <v>2163194.1862249998</v>
      </c>
      <c r="J10" s="436">
        <v>15995067.896735001</v>
      </c>
      <c r="K10" s="437">
        <v>18158262.082960002</v>
      </c>
    </row>
    <row r="11" spans="1:11">
      <c r="A11" s="327">
        <v>3</v>
      </c>
      <c r="B11" s="328" t="s">
        <v>388</v>
      </c>
      <c r="C11" s="435">
        <v>90763312.939799994</v>
      </c>
      <c r="D11" s="436">
        <v>604091179.71780002</v>
      </c>
      <c r="E11" s="436">
        <v>694854492.65760005</v>
      </c>
      <c r="F11" s="436">
        <v>29308953.530532502</v>
      </c>
      <c r="G11" s="436">
        <v>49685468.785625011</v>
      </c>
      <c r="H11" s="436">
        <v>78994422.31615752</v>
      </c>
      <c r="I11" s="436">
        <v>28010624.002499998</v>
      </c>
      <c r="J11" s="436">
        <v>101351710.788655</v>
      </c>
      <c r="K11" s="437">
        <v>129362334.791155</v>
      </c>
    </row>
    <row r="12" spans="1:11">
      <c r="A12" s="327">
        <v>4</v>
      </c>
      <c r="B12" s="328" t="s">
        <v>389</v>
      </c>
      <c r="C12" s="435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36">
        <v>0</v>
      </c>
      <c r="J12" s="436">
        <v>0</v>
      </c>
      <c r="K12" s="437">
        <v>0</v>
      </c>
    </row>
    <row r="13" spans="1:11">
      <c r="A13" s="327">
        <v>5</v>
      </c>
      <c r="B13" s="328" t="s">
        <v>397</v>
      </c>
      <c r="C13" s="435">
        <v>32553546.84</v>
      </c>
      <c r="D13" s="436">
        <v>46621875.110000007</v>
      </c>
      <c r="E13" s="436">
        <v>79175421.950000003</v>
      </c>
      <c r="F13" s="436">
        <v>6070629.1697499994</v>
      </c>
      <c r="G13" s="436">
        <v>10767010.14175</v>
      </c>
      <c r="H13" s="436">
        <v>16837639.311499998</v>
      </c>
      <c r="I13" s="436">
        <v>2357825.1490000002</v>
      </c>
      <c r="J13" s="436">
        <v>3714766.1230000006</v>
      </c>
      <c r="K13" s="437">
        <v>6072591.2720000008</v>
      </c>
    </row>
    <row r="14" spans="1:11">
      <c r="A14" s="327">
        <v>6</v>
      </c>
      <c r="B14" s="328" t="s">
        <v>408</v>
      </c>
      <c r="C14" s="435"/>
      <c r="D14" s="436"/>
      <c r="E14" s="436">
        <v>0</v>
      </c>
      <c r="F14" s="436"/>
      <c r="G14" s="436"/>
      <c r="H14" s="436">
        <v>0</v>
      </c>
      <c r="I14" s="436"/>
      <c r="J14" s="436"/>
      <c r="K14" s="437">
        <v>0</v>
      </c>
    </row>
    <row r="15" spans="1:11">
      <c r="A15" s="327">
        <v>7</v>
      </c>
      <c r="B15" s="328" t="s">
        <v>409</v>
      </c>
      <c r="C15" s="435">
        <v>10503307.4</v>
      </c>
      <c r="D15" s="436">
        <v>14094410.99</v>
      </c>
      <c r="E15" s="436">
        <v>24597718.390000001</v>
      </c>
      <c r="F15" s="436">
        <v>2877100.75</v>
      </c>
      <c r="G15" s="436">
        <v>5803728.0499999998</v>
      </c>
      <c r="H15" s="436">
        <v>8680828.8000000007</v>
      </c>
      <c r="I15" s="436">
        <v>2877100.75</v>
      </c>
      <c r="J15" s="436">
        <v>5803728.0499999998</v>
      </c>
      <c r="K15" s="437">
        <v>8680828.8000000007</v>
      </c>
    </row>
    <row r="16" spans="1:11">
      <c r="A16" s="327">
        <v>8</v>
      </c>
      <c r="B16" s="329" t="s">
        <v>390</v>
      </c>
      <c r="C16" s="435">
        <v>177799115.442</v>
      </c>
      <c r="D16" s="436">
        <v>973033883.06700003</v>
      </c>
      <c r="E16" s="436">
        <v>1150832998.5090001</v>
      </c>
      <c r="F16" s="436">
        <v>46757085.224197</v>
      </c>
      <c r="G16" s="436">
        <v>126988073.52513401</v>
      </c>
      <c r="H16" s="436">
        <v>173745158.74933106</v>
      </c>
      <c r="I16" s="436">
        <v>35408744.087724999</v>
      </c>
      <c r="J16" s="436">
        <v>126865272.85838999</v>
      </c>
      <c r="K16" s="437">
        <v>162274016.94611502</v>
      </c>
    </row>
    <row r="17" spans="1:11">
      <c r="A17" s="321" t="s">
        <v>387</v>
      </c>
      <c r="B17" s="322"/>
      <c r="C17" s="433"/>
      <c r="D17" s="433"/>
      <c r="E17" s="433"/>
      <c r="F17" s="433"/>
      <c r="G17" s="433"/>
      <c r="H17" s="433"/>
      <c r="I17" s="433"/>
      <c r="J17" s="433"/>
      <c r="K17" s="434"/>
    </row>
    <row r="18" spans="1:11">
      <c r="A18" s="327">
        <v>9</v>
      </c>
      <c r="B18" s="328" t="s">
        <v>393</v>
      </c>
      <c r="C18" s="435">
        <v>2837848.84</v>
      </c>
      <c r="D18" s="436">
        <v>0</v>
      </c>
      <c r="E18" s="436">
        <v>2837848.84</v>
      </c>
      <c r="F18" s="436">
        <v>0</v>
      </c>
      <c r="G18" s="436">
        <v>0</v>
      </c>
      <c r="H18" s="436">
        <v>0</v>
      </c>
      <c r="I18" s="436">
        <v>0</v>
      </c>
      <c r="J18" s="436">
        <v>0</v>
      </c>
      <c r="K18" s="437">
        <v>0</v>
      </c>
    </row>
    <row r="19" spans="1:11">
      <c r="A19" s="327">
        <v>10</v>
      </c>
      <c r="B19" s="328" t="s">
        <v>410</v>
      </c>
      <c r="C19" s="435">
        <v>197665571.1762</v>
      </c>
      <c r="D19" s="436">
        <v>746977253.23659992</v>
      </c>
      <c r="E19" s="436">
        <v>944642824.41279995</v>
      </c>
      <c r="F19" s="436">
        <v>4080510.7480000001</v>
      </c>
      <c r="G19" s="436">
        <v>7955182.3699500002</v>
      </c>
      <c r="H19" s="436">
        <v>12035693.11795</v>
      </c>
      <c r="I19" s="436">
        <v>16497126.488</v>
      </c>
      <c r="J19" s="436">
        <v>35719440.259949997</v>
      </c>
      <c r="K19" s="437">
        <v>52216566.747949995</v>
      </c>
    </row>
    <row r="20" spans="1:11">
      <c r="A20" s="327">
        <v>11</v>
      </c>
      <c r="B20" s="328" t="s">
        <v>392</v>
      </c>
      <c r="C20" s="435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36">
        <v>0</v>
      </c>
      <c r="J20" s="436">
        <v>0</v>
      </c>
      <c r="K20" s="437">
        <v>0</v>
      </c>
    </row>
    <row r="21" spans="1:11" ht="13.5" thickBot="1">
      <c r="A21" s="330">
        <v>12</v>
      </c>
      <c r="B21" s="331" t="s">
        <v>391</v>
      </c>
      <c r="C21" s="438">
        <v>200503420.01620001</v>
      </c>
      <c r="D21" s="439">
        <v>746977253.23659992</v>
      </c>
      <c r="E21" s="438">
        <v>947480673.25279999</v>
      </c>
      <c r="F21" s="439">
        <v>4080510.7480000001</v>
      </c>
      <c r="G21" s="439">
        <v>7955182.3699500002</v>
      </c>
      <c r="H21" s="439">
        <v>12035693.11795</v>
      </c>
      <c r="I21" s="439">
        <v>16497126.488</v>
      </c>
      <c r="J21" s="439">
        <v>35719440.259949997</v>
      </c>
      <c r="K21" s="440">
        <v>52216566.747949995</v>
      </c>
    </row>
    <row r="22" spans="1:11" ht="38.25" customHeight="1" thickBot="1">
      <c r="A22" s="332"/>
      <c r="B22" s="333"/>
      <c r="C22" s="333"/>
      <c r="D22" s="333"/>
      <c r="E22" s="333"/>
      <c r="F22" s="498" t="s">
        <v>412</v>
      </c>
      <c r="G22" s="496"/>
      <c r="H22" s="496"/>
      <c r="I22" s="498" t="s">
        <v>398</v>
      </c>
      <c r="J22" s="496"/>
      <c r="K22" s="497"/>
    </row>
    <row r="23" spans="1:11">
      <c r="A23" s="334">
        <v>13</v>
      </c>
      <c r="B23" s="335" t="s">
        <v>383</v>
      </c>
      <c r="C23" s="336"/>
      <c r="D23" s="336"/>
      <c r="E23" s="336"/>
      <c r="F23" s="441">
        <v>72383772</v>
      </c>
      <c r="G23" s="441">
        <v>132617764.93750001</v>
      </c>
      <c r="H23" s="441">
        <v>205001536.9375</v>
      </c>
      <c r="I23" s="441">
        <v>47161186.049999997</v>
      </c>
      <c r="J23" s="441">
        <v>143704395.04999998</v>
      </c>
      <c r="K23" s="442">
        <v>190865581.09999996</v>
      </c>
    </row>
    <row r="24" spans="1:11" ht="13.5" thickBot="1">
      <c r="A24" s="337">
        <v>14</v>
      </c>
      <c r="B24" s="338" t="s">
        <v>395</v>
      </c>
      <c r="C24" s="339"/>
      <c r="D24" s="340"/>
      <c r="E24" s="341"/>
      <c r="F24" s="443">
        <v>44498673.88617</v>
      </c>
      <c r="G24" s="443">
        <v>119397410.72075154</v>
      </c>
      <c r="H24" s="443">
        <v>163896084.60692155</v>
      </c>
      <c r="I24" s="443">
        <v>8964997.7878387496</v>
      </c>
      <c r="J24" s="443">
        <v>100008746.54955</v>
      </c>
      <c r="K24" s="444">
        <v>108973744.33738875</v>
      </c>
    </row>
    <row r="25" spans="1:11" ht="13.5" thickBot="1">
      <c r="A25" s="342">
        <v>15</v>
      </c>
      <c r="B25" s="343" t="s">
        <v>396</v>
      </c>
      <c r="C25" s="344"/>
      <c r="D25" s="344"/>
      <c r="E25" s="344"/>
      <c r="F25" s="445">
        <f>F23/F24</f>
        <v>1.62665009265583</v>
      </c>
      <c r="G25" s="445">
        <f t="shared" ref="G25:H25" si="0">G23/G24</f>
        <v>1.1107256358152393</v>
      </c>
      <c r="H25" s="446">
        <f t="shared" si="0"/>
        <v>1.2508019177466214</v>
      </c>
      <c r="I25" s="446">
        <f>I23/I24</f>
        <v>5.2605909299805251</v>
      </c>
      <c r="J25" s="446">
        <f>J23/J24</f>
        <v>1.4369182697315448</v>
      </c>
      <c r="K25" s="447">
        <f>K23/K24</f>
        <v>1.7514822699775237</v>
      </c>
    </row>
    <row r="27" spans="1:11" ht="38.25">
      <c r="B27" s="317" t="s">
        <v>411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7" sqref="B27"/>
    </sheetView>
  </sheetViews>
  <sheetFormatPr defaultColWidth="9.140625" defaultRowHeight="12.75"/>
  <cols>
    <col min="1" max="1" width="10.5703125" style="4" bestFit="1" customWidth="1"/>
    <col min="2" max="2" width="39.57031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505">
        <v>43190</v>
      </c>
    </row>
    <row r="3" spans="1:14" ht="14.25" customHeight="1"/>
    <row r="4" spans="1:14" ht="13.5" thickBot="1">
      <c r="A4" s="4" t="s">
        <v>270</v>
      </c>
      <c r="B4" s="258" t="s">
        <v>28</v>
      </c>
    </row>
    <row r="5" spans="1:14" s="195" customFormat="1">
      <c r="A5" s="191"/>
      <c r="B5" s="192"/>
      <c r="C5" s="193" t="s">
        <v>0</v>
      </c>
      <c r="D5" s="193" t="s">
        <v>1</v>
      </c>
      <c r="E5" s="193" t="s">
        <v>2</v>
      </c>
      <c r="F5" s="193" t="s">
        <v>3</v>
      </c>
      <c r="G5" s="193" t="s">
        <v>4</v>
      </c>
      <c r="H5" s="193" t="s">
        <v>5</v>
      </c>
      <c r="I5" s="193" t="s">
        <v>8</v>
      </c>
      <c r="J5" s="193" t="s">
        <v>9</v>
      </c>
      <c r="K5" s="193" t="s">
        <v>10</v>
      </c>
      <c r="L5" s="193" t="s">
        <v>11</v>
      </c>
      <c r="M5" s="193" t="s">
        <v>12</v>
      </c>
      <c r="N5" s="194" t="s">
        <v>13</v>
      </c>
    </row>
    <row r="6" spans="1:14" ht="25.5">
      <c r="A6" s="196"/>
      <c r="B6" s="197"/>
      <c r="C6" s="198" t="s">
        <v>269</v>
      </c>
      <c r="D6" s="199" t="s">
        <v>268</v>
      </c>
      <c r="E6" s="200" t="s">
        <v>267</v>
      </c>
      <c r="F6" s="201">
        <v>0</v>
      </c>
      <c r="G6" s="201">
        <v>0.2</v>
      </c>
      <c r="H6" s="201">
        <v>0.35</v>
      </c>
      <c r="I6" s="201">
        <v>0.5</v>
      </c>
      <c r="J6" s="201">
        <v>0.75</v>
      </c>
      <c r="K6" s="201">
        <v>1</v>
      </c>
      <c r="L6" s="201">
        <v>1.5</v>
      </c>
      <c r="M6" s="201">
        <v>2.5</v>
      </c>
      <c r="N6" s="257" t="s">
        <v>282</v>
      </c>
    </row>
    <row r="7" spans="1:14" ht="15">
      <c r="A7" s="202">
        <v>1</v>
      </c>
      <c r="B7" s="203" t="s">
        <v>266</v>
      </c>
      <c r="C7" s="204">
        <f>SUM(C8:C13)</f>
        <v>26785800</v>
      </c>
      <c r="D7" s="197"/>
      <c r="E7" s="205">
        <f t="shared" ref="E7:M7" si="0">SUM(E8:E13)</f>
        <v>535716</v>
      </c>
      <c r="F7" s="206">
        <f>SUM(F8:F13)</f>
        <v>0</v>
      </c>
      <c r="G7" s="206">
        <f t="shared" si="0"/>
        <v>535716</v>
      </c>
      <c r="H7" s="206">
        <f t="shared" si="0"/>
        <v>0</v>
      </c>
      <c r="I7" s="206">
        <f t="shared" si="0"/>
        <v>0</v>
      </c>
      <c r="J7" s="206">
        <f t="shared" si="0"/>
        <v>0</v>
      </c>
      <c r="K7" s="206">
        <f t="shared" si="0"/>
        <v>0</v>
      </c>
      <c r="L7" s="206">
        <f t="shared" si="0"/>
        <v>0</v>
      </c>
      <c r="M7" s="206">
        <f t="shared" si="0"/>
        <v>0</v>
      </c>
      <c r="N7" s="207">
        <f>SUM(N8:N13)</f>
        <v>107143.20000000001</v>
      </c>
    </row>
    <row r="8" spans="1:14" ht="14.25">
      <c r="A8" s="202">
        <v>1.1000000000000001</v>
      </c>
      <c r="B8" s="208" t="s">
        <v>264</v>
      </c>
      <c r="C8" s="206">
        <v>26785800</v>
      </c>
      <c r="D8" s="209">
        <v>0.02</v>
      </c>
      <c r="E8" s="205">
        <f>C8*D8</f>
        <v>535716</v>
      </c>
      <c r="F8" s="206">
        <v>0</v>
      </c>
      <c r="G8" s="206">
        <v>535716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7">
        <f>SUMPRODUCT($F$6:$M$6,F8:M8)</f>
        <v>107143.20000000001</v>
      </c>
    </row>
    <row r="9" spans="1:14" ht="14.25">
      <c r="A9" s="202">
        <v>1.2</v>
      </c>
      <c r="B9" s="208" t="s">
        <v>263</v>
      </c>
      <c r="C9" s="206"/>
      <c r="D9" s="209">
        <v>0.05</v>
      </c>
      <c r="E9" s="205">
        <f>C9*D9</f>
        <v>0</v>
      </c>
      <c r="F9" s="206"/>
      <c r="G9" s="206"/>
      <c r="H9" s="206"/>
      <c r="I9" s="206"/>
      <c r="J9" s="206"/>
      <c r="K9" s="206"/>
      <c r="L9" s="206"/>
      <c r="M9" s="206"/>
      <c r="N9" s="207">
        <f t="shared" ref="N9:N12" si="1">SUMPRODUCT($F$6:$M$6,F9:M9)</f>
        <v>0</v>
      </c>
    </row>
    <row r="10" spans="1:14" ht="14.25">
      <c r="A10" s="202">
        <v>1.3</v>
      </c>
      <c r="B10" s="208" t="s">
        <v>262</v>
      </c>
      <c r="C10" s="206"/>
      <c r="D10" s="209">
        <v>0.08</v>
      </c>
      <c r="E10" s="205">
        <f>C10*D10</f>
        <v>0</v>
      </c>
      <c r="F10" s="206"/>
      <c r="G10" s="206"/>
      <c r="H10" s="206"/>
      <c r="I10" s="206"/>
      <c r="J10" s="206"/>
      <c r="K10" s="206"/>
      <c r="L10" s="206"/>
      <c r="M10" s="206"/>
      <c r="N10" s="207">
        <f>SUMPRODUCT($F$6:$M$6,F10:M10)</f>
        <v>0</v>
      </c>
    </row>
    <row r="11" spans="1:14" ht="14.25">
      <c r="A11" s="202">
        <v>1.4</v>
      </c>
      <c r="B11" s="208" t="s">
        <v>261</v>
      </c>
      <c r="C11" s="206"/>
      <c r="D11" s="209">
        <v>0.11</v>
      </c>
      <c r="E11" s="205">
        <f>C11*D11</f>
        <v>0</v>
      </c>
      <c r="F11" s="206"/>
      <c r="G11" s="206"/>
      <c r="H11" s="206"/>
      <c r="I11" s="206"/>
      <c r="J11" s="206"/>
      <c r="K11" s="206"/>
      <c r="L11" s="206"/>
      <c r="M11" s="206"/>
      <c r="N11" s="207">
        <f t="shared" si="1"/>
        <v>0</v>
      </c>
    </row>
    <row r="12" spans="1:14" ht="14.25">
      <c r="A12" s="202">
        <v>1.5</v>
      </c>
      <c r="B12" s="208" t="s">
        <v>260</v>
      </c>
      <c r="C12" s="206"/>
      <c r="D12" s="209">
        <v>0.14000000000000001</v>
      </c>
      <c r="E12" s="205">
        <f>C12*D12</f>
        <v>0</v>
      </c>
      <c r="F12" s="206"/>
      <c r="G12" s="206"/>
      <c r="H12" s="206"/>
      <c r="I12" s="206"/>
      <c r="J12" s="206"/>
      <c r="K12" s="206"/>
      <c r="L12" s="206"/>
      <c r="M12" s="206"/>
      <c r="N12" s="207">
        <f t="shared" si="1"/>
        <v>0</v>
      </c>
    </row>
    <row r="13" spans="1:14" ht="14.25">
      <c r="A13" s="202">
        <v>1.6</v>
      </c>
      <c r="B13" s="210" t="s">
        <v>259</v>
      </c>
      <c r="C13" s="206"/>
      <c r="D13" s="211"/>
      <c r="E13" s="206"/>
      <c r="F13" s="206"/>
      <c r="G13" s="206"/>
      <c r="H13" s="206"/>
      <c r="I13" s="206"/>
      <c r="J13" s="206"/>
      <c r="K13" s="206"/>
      <c r="L13" s="206"/>
      <c r="M13" s="206"/>
      <c r="N13" s="207">
        <f>SUMPRODUCT($F$6:$M$6,F13:M13)</f>
        <v>0</v>
      </c>
    </row>
    <row r="14" spans="1:14" ht="15">
      <c r="A14" s="202">
        <v>2</v>
      </c>
      <c r="B14" s="212" t="s">
        <v>265</v>
      </c>
      <c r="C14" s="204">
        <f>SUM(C15:C20)</f>
        <v>0</v>
      </c>
      <c r="D14" s="197"/>
      <c r="E14" s="205">
        <f t="shared" ref="E14:M14" si="2">SUM(E15:E20)</f>
        <v>0</v>
      </c>
      <c r="F14" s="206">
        <f t="shared" si="2"/>
        <v>0</v>
      </c>
      <c r="G14" s="206">
        <f t="shared" si="2"/>
        <v>0</v>
      </c>
      <c r="H14" s="206">
        <f t="shared" si="2"/>
        <v>0</v>
      </c>
      <c r="I14" s="206">
        <f t="shared" si="2"/>
        <v>0</v>
      </c>
      <c r="J14" s="206">
        <f t="shared" si="2"/>
        <v>0</v>
      </c>
      <c r="K14" s="206">
        <f t="shared" si="2"/>
        <v>0</v>
      </c>
      <c r="L14" s="206">
        <f t="shared" si="2"/>
        <v>0</v>
      </c>
      <c r="M14" s="206">
        <f t="shared" si="2"/>
        <v>0</v>
      </c>
      <c r="N14" s="207">
        <f>SUM(N15:N20)</f>
        <v>0</v>
      </c>
    </row>
    <row r="15" spans="1:14" ht="14.25">
      <c r="A15" s="202">
        <v>2.1</v>
      </c>
      <c r="B15" s="210" t="s">
        <v>264</v>
      </c>
      <c r="C15" s="206"/>
      <c r="D15" s="209">
        <v>5.0000000000000001E-3</v>
      </c>
      <c r="E15" s="205">
        <f>C15*D15</f>
        <v>0</v>
      </c>
      <c r="F15" s="206"/>
      <c r="G15" s="206"/>
      <c r="H15" s="206"/>
      <c r="I15" s="206"/>
      <c r="J15" s="206"/>
      <c r="K15" s="206"/>
      <c r="L15" s="206"/>
      <c r="M15" s="206"/>
      <c r="N15" s="207">
        <f>SUMPRODUCT($F$6:$M$6,F15:M15)</f>
        <v>0</v>
      </c>
    </row>
    <row r="16" spans="1:14" ht="14.25">
      <c r="A16" s="202">
        <v>2.2000000000000002</v>
      </c>
      <c r="B16" s="210" t="s">
        <v>263</v>
      </c>
      <c r="C16" s="206"/>
      <c r="D16" s="209">
        <v>0.01</v>
      </c>
      <c r="E16" s="205">
        <f>C16*D16</f>
        <v>0</v>
      </c>
      <c r="F16" s="206"/>
      <c r="G16" s="206"/>
      <c r="H16" s="206"/>
      <c r="I16" s="206"/>
      <c r="J16" s="206"/>
      <c r="K16" s="206"/>
      <c r="L16" s="206"/>
      <c r="M16" s="206"/>
      <c r="N16" s="207">
        <f t="shared" ref="N16:N20" si="3">SUMPRODUCT($F$6:$M$6,F16:M16)</f>
        <v>0</v>
      </c>
    </row>
    <row r="17" spans="1:14" ht="14.25">
      <c r="A17" s="202">
        <v>2.2999999999999998</v>
      </c>
      <c r="B17" s="210" t="s">
        <v>262</v>
      </c>
      <c r="C17" s="206"/>
      <c r="D17" s="209">
        <v>0.02</v>
      </c>
      <c r="E17" s="205">
        <f>C17*D17</f>
        <v>0</v>
      </c>
      <c r="F17" s="206"/>
      <c r="G17" s="206"/>
      <c r="H17" s="206"/>
      <c r="I17" s="206"/>
      <c r="J17" s="206"/>
      <c r="K17" s="206"/>
      <c r="L17" s="206"/>
      <c r="M17" s="206"/>
      <c r="N17" s="207">
        <f t="shared" si="3"/>
        <v>0</v>
      </c>
    </row>
    <row r="18" spans="1:14" ht="14.25">
      <c r="A18" s="202">
        <v>2.4</v>
      </c>
      <c r="B18" s="210" t="s">
        <v>261</v>
      </c>
      <c r="C18" s="206"/>
      <c r="D18" s="209">
        <v>0.03</v>
      </c>
      <c r="E18" s="205">
        <f>C18*D18</f>
        <v>0</v>
      </c>
      <c r="F18" s="206"/>
      <c r="G18" s="206"/>
      <c r="H18" s="206"/>
      <c r="I18" s="206"/>
      <c r="J18" s="206"/>
      <c r="K18" s="206"/>
      <c r="L18" s="206"/>
      <c r="M18" s="206"/>
      <c r="N18" s="207">
        <f t="shared" si="3"/>
        <v>0</v>
      </c>
    </row>
    <row r="19" spans="1:14" ht="14.25">
      <c r="A19" s="202">
        <v>2.5</v>
      </c>
      <c r="B19" s="210" t="s">
        <v>260</v>
      </c>
      <c r="C19" s="206"/>
      <c r="D19" s="209">
        <v>0.04</v>
      </c>
      <c r="E19" s="205">
        <f>C19*D19</f>
        <v>0</v>
      </c>
      <c r="F19" s="206"/>
      <c r="G19" s="206"/>
      <c r="H19" s="206"/>
      <c r="I19" s="206"/>
      <c r="J19" s="206"/>
      <c r="K19" s="206"/>
      <c r="L19" s="206"/>
      <c r="M19" s="206"/>
      <c r="N19" s="207">
        <f t="shared" si="3"/>
        <v>0</v>
      </c>
    </row>
    <row r="20" spans="1:14" ht="14.25">
      <c r="A20" s="202">
        <v>2.6</v>
      </c>
      <c r="B20" s="210" t="s">
        <v>259</v>
      </c>
      <c r="C20" s="206"/>
      <c r="D20" s="211"/>
      <c r="E20" s="213"/>
      <c r="F20" s="206"/>
      <c r="G20" s="206"/>
      <c r="H20" s="206"/>
      <c r="I20" s="206"/>
      <c r="J20" s="206"/>
      <c r="K20" s="206"/>
      <c r="L20" s="206"/>
      <c r="M20" s="206"/>
      <c r="N20" s="207">
        <f t="shared" si="3"/>
        <v>0</v>
      </c>
    </row>
    <row r="21" spans="1:14" ht="15.75" thickBot="1">
      <c r="A21" s="214"/>
      <c r="B21" s="215" t="s">
        <v>109</v>
      </c>
      <c r="C21" s="190">
        <f>C14+C7</f>
        <v>26785800</v>
      </c>
      <c r="D21" s="216"/>
      <c r="E21" s="217">
        <f>E14+E7</f>
        <v>535716</v>
      </c>
      <c r="F21" s="218">
        <f>F7+F14</f>
        <v>0</v>
      </c>
      <c r="G21" s="218">
        <f t="shared" ref="G21:L21" si="4">G7+G14</f>
        <v>535716</v>
      </c>
      <c r="H21" s="218">
        <f t="shared" si="4"/>
        <v>0</v>
      </c>
      <c r="I21" s="218">
        <f t="shared" si="4"/>
        <v>0</v>
      </c>
      <c r="J21" s="218">
        <f t="shared" si="4"/>
        <v>0</v>
      </c>
      <c r="K21" s="218">
        <f t="shared" si="4"/>
        <v>0</v>
      </c>
      <c r="L21" s="218">
        <f t="shared" si="4"/>
        <v>0</v>
      </c>
      <c r="M21" s="218">
        <f>M7+M14</f>
        <v>0</v>
      </c>
      <c r="N21" s="219">
        <f>N14+N7</f>
        <v>107143.20000000001</v>
      </c>
    </row>
    <row r="22" spans="1:14">
      <c r="E22" s="220"/>
      <c r="F22" s="220"/>
      <c r="G22" s="220"/>
      <c r="H22" s="220"/>
      <c r="I22" s="220"/>
      <c r="J22" s="220"/>
      <c r="K22" s="220"/>
      <c r="L22" s="220"/>
      <c r="M22" s="22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4.28515625" style="3" bestFit="1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ProCredit Bank</v>
      </c>
    </row>
    <row r="2" spans="1:8">
      <c r="A2" s="2" t="s">
        <v>31</v>
      </c>
      <c r="B2" s="506">
        <v>43190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05">
        <v>43190</v>
      </c>
      <c r="D5" s="406">
        <v>43100</v>
      </c>
      <c r="E5" s="406">
        <v>43008</v>
      </c>
      <c r="F5" s="406">
        <v>42916</v>
      </c>
      <c r="G5" s="407">
        <v>42825</v>
      </c>
    </row>
    <row r="6" spans="1:8">
      <c r="B6" s="234" t="s">
        <v>142</v>
      </c>
      <c r="C6" s="326"/>
      <c r="D6" s="326"/>
      <c r="E6" s="326"/>
      <c r="F6" s="326"/>
      <c r="G6" s="355"/>
    </row>
    <row r="7" spans="1:8">
      <c r="A7" s="13"/>
      <c r="B7" s="235" t="s">
        <v>136</v>
      </c>
      <c r="C7" s="326"/>
      <c r="D7" s="326"/>
      <c r="E7" s="326"/>
      <c r="F7" s="326"/>
      <c r="G7" s="355"/>
    </row>
    <row r="8" spans="1:8" ht="15">
      <c r="A8" s="369">
        <v>1</v>
      </c>
      <c r="B8" s="14" t="s">
        <v>141</v>
      </c>
      <c r="C8" s="408">
        <v>179007000.33090001</v>
      </c>
      <c r="D8" s="409">
        <v>170795356.76350001</v>
      </c>
      <c r="E8" s="409">
        <v>164493368.35699999</v>
      </c>
      <c r="F8" s="409">
        <v>157220301.04800001</v>
      </c>
      <c r="G8" s="410">
        <v>174643979.42289999</v>
      </c>
    </row>
    <row r="9" spans="1:8" ht="15">
      <c r="A9" s="369">
        <v>2</v>
      </c>
      <c r="B9" s="14" t="s">
        <v>140</v>
      </c>
      <c r="C9" s="408">
        <v>179007000.33090001</v>
      </c>
      <c r="D9" s="409">
        <v>170795356.76350001</v>
      </c>
      <c r="E9" s="409">
        <v>164493368.35699999</v>
      </c>
      <c r="F9" s="409">
        <v>157220301.04800001</v>
      </c>
      <c r="G9" s="410">
        <v>174643979.42289999</v>
      </c>
    </row>
    <row r="10" spans="1:8" ht="15">
      <c r="A10" s="369">
        <v>3</v>
      </c>
      <c r="B10" s="14" t="s">
        <v>139</v>
      </c>
      <c r="C10" s="408">
        <v>222229810.27691144</v>
      </c>
      <c r="D10" s="409">
        <v>217192974.80569807</v>
      </c>
      <c r="E10" s="409">
        <v>220449414.8519851</v>
      </c>
      <c r="F10" s="409">
        <v>212241188.28175902</v>
      </c>
      <c r="G10" s="410">
        <v>229828333.232162</v>
      </c>
    </row>
    <row r="11" spans="1:8" ht="15">
      <c r="A11" s="370"/>
      <c r="B11" s="234" t="s">
        <v>138</v>
      </c>
      <c r="C11" s="326"/>
      <c r="D11" s="326"/>
      <c r="E11" s="326"/>
      <c r="F11" s="326"/>
      <c r="G11" s="355"/>
    </row>
    <row r="12" spans="1:8" ht="15" customHeight="1">
      <c r="A12" s="369">
        <v>4</v>
      </c>
      <c r="B12" s="14" t="s">
        <v>271</v>
      </c>
      <c r="C12" s="411">
        <v>1109187541.5441453</v>
      </c>
      <c r="D12" s="409">
        <v>1187966917.8514235</v>
      </c>
      <c r="E12" s="409">
        <v>1445514378.9472353</v>
      </c>
      <c r="F12" s="409">
        <v>1455304670.4348392</v>
      </c>
      <c r="G12" s="410">
        <v>1424998876.45346</v>
      </c>
    </row>
    <row r="13" spans="1:8" ht="15">
      <c r="A13" s="370"/>
      <c r="B13" s="234" t="s">
        <v>137</v>
      </c>
      <c r="C13" s="326"/>
      <c r="D13" s="326"/>
      <c r="E13" s="326"/>
      <c r="F13" s="326"/>
      <c r="G13" s="355"/>
    </row>
    <row r="14" spans="1:8" s="15" customFormat="1" ht="15">
      <c r="A14" s="369"/>
      <c r="B14" s="235" t="s">
        <v>136</v>
      </c>
      <c r="C14" s="326"/>
      <c r="D14" s="326"/>
      <c r="E14" s="326"/>
      <c r="F14" s="326"/>
      <c r="G14" s="355"/>
    </row>
    <row r="15" spans="1:8" ht="15">
      <c r="A15" s="371">
        <v>5</v>
      </c>
      <c r="B15" s="14" t="s">
        <v>399</v>
      </c>
      <c r="C15" s="412">
        <v>0.16138569324507293</v>
      </c>
      <c r="D15" s="413">
        <v>0.14377113890713666</v>
      </c>
      <c r="E15" s="413">
        <v>0.11379573302951169</v>
      </c>
      <c r="F15" s="413">
        <v>0.10803256819138993</v>
      </c>
      <c r="G15" s="414">
        <v>0.12255727517312454</v>
      </c>
    </row>
    <row r="16" spans="1:8" ht="15" customHeight="1">
      <c r="A16" s="371">
        <v>6</v>
      </c>
      <c r="B16" s="14" t="s">
        <v>400</v>
      </c>
      <c r="C16" s="412">
        <v>0.16138569324507293</v>
      </c>
      <c r="D16" s="413">
        <v>0.14377113890713666</v>
      </c>
      <c r="E16" s="413">
        <v>0.11379573302951169</v>
      </c>
      <c r="F16" s="413">
        <v>0.10803256819138993</v>
      </c>
      <c r="G16" s="414">
        <v>0.12255727517312454</v>
      </c>
    </row>
    <row r="17" spans="1:7" ht="15">
      <c r="A17" s="371">
        <v>7</v>
      </c>
      <c r="B17" s="14" t="s">
        <v>401</v>
      </c>
      <c r="C17" s="412">
        <v>0.20035368407360241</v>
      </c>
      <c r="D17" s="413">
        <v>0.18282746054790552</v>
      </c>
      <c r="E17" s="413">
        <v>0.15250586093272755</v>
      </c>
      <c r="F17" s="413">
        <v>0.14583969432211208</v>
      </c>
      <c r="G17" s="414">
        <v>0.16128316802898765</v>
      </c>
    </row>
    <row r="18" spans="1:7" ht="15">
      <c r="A18" s="370"/>
      <c r="B18" s="236" t="s">
        <v>135</v>
      </c>
      <c r="C18" s="415"/>
      <c r="D18" s="415"/>
      <c r="E18" s="415"/>
      <c r="F18" s="415"/>
      <c r="G18" s="416"/>
    </row>
    <row r="19" spans="1:7" ht="15" customHeight="1">
      <c r="A19" s="372">
        <v>8</v>
      </c>
      <c r="B19" s="14" t="s">
        <v>134</v>
      </c>
      <c r="C19" s="417">
        <v>6.546949268948811E-2</v>
      </c>
      <c r="D19" s="418">
        <v>6.3483830051664289E-2</v>
      </c>
      <c r="E19" s="418">
        <v>6.2737241284059678E-2</v>
      </c>
      <c r="F19" s="418">
        <v>6.1863778890423618E-2</v>
      </c>
      <c r="G19" s="419">
        <v>6.0000129791422843E-2</v>
      </c>
    </row>
    <row r="20" spans="1:7" ht="15">
      <c r="A20" s="372">
        <v>9</v>
      </c>
      <c r="B20" s="14" t="s">
        <v>133</v>
      </c>
      <c r="C20" s="417">
        <v>2.3095333326691538E-2</v>
      </c>
      <c r="D20" s="418">
        <v>2.3639256726301218E-2</v>
      </c>
      <c r="E20" s="418">
        <v>2.3967688754072378E-2</v>
      </c>
      <c r="F20" s="418">
        <v>2.4584466835268801E-2</v>
      </c>
      <c r="G20" s="419">
        <v>2.5197760881905937E-2</v>
      </c>
    </row>
    <row r="21" spans="1:7" ht="15">
      <c r="A21" s="372">
        <v>10</v>
      </c>
      <c r="B21" s="14" t="s">
        <v>132</v>
      </c>
      <c r="C21" s="417">
        <v>2.8579254364433093E-2</v>
      </c>
      <c r="D21" s="418">
        <v>2.2490988761229312E-2</v>
      </c>
      <c r="E21" s="418">
        <v>2.0660054756092758E-2</v>
      </c>
      <c r="F21" s="418">
        <v>1.9433939672665046E-2</v>
      </c>
      <c r="G21" s="419">
        <v>1.6393783870440826E-2</v>
      </c>
    </row>
    <row r="22" spans="1:7" ht="15">
      <c r="A22" s="372">
        <v>11</v>
      </c>
      <c r="B22" s="14" t="s">
        <v>131</v>
      </c>
      <c r="C22" s="417">
        <v>4.2374159362796572E-2</v>
      </c>
      <c r="D22" s="418">
        <v>3.9844573325363064E-2</v>
      </c>
      <c r="E22" s="418">
        <v>3.8769552529987289E-2</v>
      </c>
      <c r="F22" s="418">
        <v>3.7279312055154813E-2</v>
      </c>
      <c r="G22" s="419">
        <v>3.4802368909516906E-2</v>
      </c>
    </row>
    <row r="23" spans="1:7" ht="15">
      <c r="A23" s="372">
        <v>12</v>
      </c>
      <c r="B23" s="14" t="s">
        <v>277</v>
      </c>
      <c r="C23" s="417">
        <v>2.539718179318954E-2</v>
      </c>
      <c r="D23" s="418">
        <v>1.5502869850186776E-2</v>
      </c>
      <c r="E23" s="418">
        <v>1.4289598852692643E-2</v>
      </c>
      <c r="F23" s="418">
        <v>1.0142605090359512E-2</v>
      </c>
      <c r="G23" s="419">
        <v>1.01076946248042E-2</v>
      </c>
    </row>
    <row r="24" spans="1:7" ht="15">
      <c r="A24" s="372">
        <v>13</v>
      </c>
      <c r="B24" s="14" t="s">
        <v>278</v>
      </c>
      <c r="C24" s="417">
        <v>0.17825237452843656</v>
      </c>
      <c r="D24" s="418">
        <v>0.11382261829145118</v>
      </c>
      <c r="E24" s="418">
        <v>0.10363357397439342</v>
      </c>
      <c r="F24" s="418">
        <v>7.2880648311789129E-2</v>
      </c>
      <c r="G24" s="419">
        <v>7.4604645163135211E-2</v>
      </c>
    </row>
    <row r="25" spans="1:7" ht="15">
      <c r="A25" s="370"/>
      <c r="B25" s="236" t="s">
        <v>356</v>
      </c>
      <c r="C25" s="415"/>
      <c r="D25" s="415"/>
      <c r="E25" s="415"/>
      <c r="F25" s="415"/>
      <c r="G25" s="416"/>
    </row>
    <row r="26" spans="1:7" ht="15">
      <c r="A26" s="372">
        <v>14</v>
      </c>
      <c r="B26" s="14" t="s">
        <v>130</v>
      </c>
      <c r="C26" s="417">
        <v>2.7282886776936712E-2</v>
      </c>
      <c r="D26" s="418">
        <v>3.0729110979612922E-2</v>
      </c>
      <c r="E26" s="418">
        <v>3.4062278938097913E-2</v>
      </c>
      <c r="F26" s="418">
        <v>3.790214181284262E-2</v>
      </c>
      <c r="G26" s="419">
        <v>4.2214796322853597E-2</v>
      </c>
    </row>
    <row r="27" spans="1:7" ht="15" customHeight="1">
      <c r="A27" s="372">
        <v>15</v>
      </c>
      <c r="B27" s="14" t="s">
        <v>129</v>
      </c>
      <c r="C27" s="417">
        <v>3.3386900760871613E-2</v>
      </c>
      <c r="D27" s="418">
        <v>3.4349126903304536E-2</v>
      </c>
      <c r="E27" s="418">
        <v>3.58823984031214E-2</v>
      </c>
      <c r="F27" s="418">
        <v>3.719692054589837E-2</v>
      </c>
      <c r="G27" s="419">
        <v>3.9339662462062511E-2</v>
      </c>
    </row>
    <row r="28" spans="1:7" ht="15">
      <c r="A28" s="372">
        <v>16</v>
      </c>
      <c r="B28" s="14" t="s">
        <v>128</v>
      </c>
      <c r="C28" s="417">
        <v>0.79203924995787611</v>
      </c>
      <c r="D28" s="418">
        <v>0.80437688298028487</v>
      </c>
      <c r="E28" s="418">
        <v>0.79800524084904112</v>
      </c>
      <c r="F28" s="418">
        <v>0.79997981990811362</v>
      </c>
      <c r="G28" s="419">
        <v>0.81600297905679109</v>
      </c>
    </row>
    <row r="29" spans="1:7" ht="15" customHeight="1">
      <c r="A29" s="372">
        <v>17</v>
      </c>
      <c r="B29" s="14" t="s">
        <v>127</v>
      </c>
      <c r="C29" s="417">
        <v>0.72237372214286721</v>
      </c>
      <c r="D29" s="418">
        <v>0.73646459122571173</v>
      </c>
      <c r="E29" s="418">
        <v>0.72145303719478282</v>
      </c>
      <c r="F29" s="418">
        <v>0.70932102566462218</v>
      </c>
      <c r="G29" s="419">
        <v>0.72514454512658233</v>
      </c>
    </row>
    <row r="30" spans="1:7" ht="15">
      <c r="A30" s="372">
        <v>18</v>
      </c>
      <c r="B30" s="14" t="s">
        <v>126</v>
      </c>
      <c r="C30" s="417">
        <v>-7.0893799148876072E-2</v>
      </c>
      <c r="D30" s="418">
        <v>0.15350013314374994</v>
      </c>
      <c r="E30" s="418">
        <v>7.019049999661417E-2</v>
      </c>
      <c r="F30" s="418">
        <v>2.45002543945054E-2</v>
      </c>
      <c r="G30" s="419">
        <v>-2.0758216461210344E-2</v>
      </c>
    </row>
    <row r="31" spans="1:7" ht="15" customHeight="1">
      <c r="A31" s="370"/>
      <c r="B31" s="236" t="s">
        <v>357</v>
      </c>
      <c r="C31" s="415"/>
      <c r="D31" s="415"/>
      <c r="E31" s="415"/>
      <c r="F31" s="415"/>
      <c r="G31" s="416"/>
    </row>
    <row r="32" spans="1:7" ht="15" customHeight="1">
      <c r="A32" s="372">
        <v>19</v>
      </c>
      <c r="B32" s="14" t="s">
        <v>125</v>
      </c>
      <c r="C32" s="417">
        <v>0.19515857925829594</v>
      </c>
      <c r="D32" s="417">
        <v>0.21257213879282313</v>
      </c>
      <c r="E32" s="417">
        <v>0.22225002741701022</v>
      </c>
      <c r="F32" s="417">
        <v>0.22740376716858457</v>
      </c>
      <c r="G32" s="420">
        <v>0.28102049474623253</v>
      </c>
    </row>
    <row r="33" spans="1:7" ht="15" customHeight="1">
      <c r="A33" s="372">
        <v>20</v>
      </c>
      <c r="B33" s="14" t="s">
        <v>124</v>
      </c>
      <c r="C33" s="417">
        <v>0.86374069145877574</v>
      </c>
      <c r="D33" s="417">
        <v>0.86676806270269524</v>
      </c>
      <c r="E33" s="417">
        <v>0.8469096562890196</v>
      </c>
      <c r="F33" s="417">
        <v>0.83883542055566906</v>
      </c>
      <c r="G33" s="420">
        <v>0.8634254229332774</v>
      </c>
    </row>
    <row r="34" spans="1:7" ht="15" customHeight="1">
      <c r="A34" s="372">
        <v>21</v>
      </c>
      <c r="B34" s="14" t="s">
        <v>123</v>
      </c>
      <c r="C34" s="417">
        <v>0.28589177999030968</v>
      </c>
      <c r="D34" s="417">
        <v>0.31458118432323923</v>
      </c>
      <c r="E34" s="417">
        <v>0.32865953397011727</v>
      </c>
      <c r="F34" s="417">
        <v>0.35933940739090603</v>
      </c>
      <c r="G34" s="420">
        <v>0.31750587643795675</v>
      </c>
    </row>
    <row r="35" spans="1:7" ht="15" customHeight="1">
      <c r="A35" s="373"/>
      <c r="B35" s="236" t="s">
        <v>403</v>
      </c>
      <c r="C35" s="326"/>
      <c r="D35" s="326"/>
      <c r="E35" s="326"/>
      <c r="F35" s="326"/>
      <c r="G35" s="355"/>
    </row>
    <row r="36" spans="1:7" ht="15">
      <c r="A36" s="372">
        <v>22</v>
      </c>
      <c r="B36" s="14" t="s">
        <v>383</v>
      </c>
      <c r="C36" s="427">
        <v>205001536.9375</v>
      </c>
      <c r="D36" s="421">
        <v>248201149.42749995</v>
      </c>
      <c r="E36" s="421"/>
      <c r="F36" s="421"/>
      <c r="G36" s="422"/>
    </row>
    <row r="37" spans="1:7" ht="15" customHeight="1">
      <c r="A37" s="372">
        <v>23</v>
      </c>
      <c r="B37" s="14" t="s">
        <v>395</v>
      </c>
      <c r="C37" s="427">
        <v>163896084.60692155</v>
      </c>
      <c r="D37" s="423">
        <v>182086960.35534555</v>
      </c>
      <c r="E37" s="423"/>
      <c r="F37" s="423"/>
      <c r="G37" s="424"/>
    </row>
    <row r="38" spans="1:7" ht="15.75" thickBot="1">
      <c r="A38" s="374">
        <v>24</v>
      </c>
      <c r="B38" s="237" t="s">
        <v>384</v>
      </c>
      <c r="C38" s="428">
        <v>1.2508019177466214</v>
      </c>
      <c r="D38" s="429">
        <v>1.363091288597116</v>
      </c>
      <c r="E38" s="425"/>
      <c r="F38" s="425"/>
      <c r="G38" s="426"/>
    </row>
    <row r="39" spans="1:7">
      <c r="A39" s="16"/>
    </row>
    <row r="40" spans="1:7" ht="38.25">
      <c r="B40" s="317" t="s">
        <v>404</v>
      </c>
    </row>
    <row r="41" spans="1:7" ht="51">
      <c r="B41" s="317" t="s">
        <v>402</v>
      </c>
    </row>
    <row r="43" spans="1:7">
      <c r="B43" s="3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505">
        <v>43190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450" t="s">
        <v>68</v>
      </c>
      <c r="D5" s="451"/>
      <c r="E5" s="452"/>
      <c r="F5" s="450" t="s">
        <v>72</v>
      </c>
      <c r="G5" s="451"/>
      <c r="H5" s="453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22242369.66</v>
      </c>
      <c r="D7" s="29">
        <v>25711404.640000001</v>
      </c>
      <c r="E7" s="30">
        <v>47953774.299999997</v>
      </c>
      <c r="F7" s="31">
        <v>39166968.340000004</v>
      </c>
      <c r="G7" s="32">
        <v>24276200.949999999</v>
      </c>
      <c r="H7" s="33">
        <v>63443169.290000007</v>
      </c>
    </row>
    <row r="8" spans="1:8">
      <c r="A8" s="24">
        <v>2</v>
      </c>
      <c r="B8" s="28" t="s">
        <v>36</v>
      </c>
      <c r="C8" s="29">
        <v>6308205</v>
      </c>
      <c r="D8" s="29">
        <v>120841917.97</v>
      </c>
      <c r="E8" s="30">
        <v>127150122.97</v>
      </c>
      <c r="F8" s="31">
        <v>6680829.9000000004</v>
      </c>
      <c r="G8" s="32">
        <v>116630461.17999999</v>
      </c>
      <c r="H8" s="33">
        <v>123311291.08</v>
      </c>
    </row>
    <row r="9" spans="1:8">
      <c r="A9" s="24">
        <v>3</v>
      </c>
      <c r="B9" s="28" t="s">
        <v>37</v>
      </c>
      <c r="C9" s="29">
        <v>25222585.949999999</v>
      </c>
      <c r="D9" s="29">
        <v>19603534.100000001</v>
      </c>
      <c r="E9" s="30">
        <v>44826120.049999997</v>
      </c>
      <c r="F9" s="31">
        <v>32233726.719999999</v>
      </c>
      <c r="G9" s="32">
        <v>102082926.82000001</v>
      </c>
      <c r="H9" s="33">
        <v>134316653.54000002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13751072.279999999</v>
      </c>
      <c r="D11" s="29">
        <v>0</v>
      </c>
      <c r="E11" s="30">
        <v>13751072.279999999</v>
      </c>
      <c r="F11" s="31">
        <v>23137812.219999999</v>
      </c>
      <c r="G11" s="32">
        <v>0</v>
      </c>
      <c r="H11" s="33">
        <v>23137812.219999999</v>
      </c>
    </row>
    <row r="12" spans="1:8">
      <c r="A12" s="24">
        <v>6.1</v>
      </c>
      <c r="B12" s="34" t="s">
        <v>40</v>
      </c>
      <c r="C12" s="29">
        <v>194287922.55000001</v>
      </c>
      <c r="D12" s="29">
        <v>739964923.29060006</v>
      </c>
      <c r="E12" s="30">
        <v>934252845.84060001</v>
      </c>
      <c r="F12" s="31">
        <v>157065987.66999996</v>
      </c>
      <c r="G12" s="32">
        <v>696567331.30900002</v>
      </c>
      <c r="H12" s="33">
        <v>853633318.97899997</v>
      </c>
    </row>
    <row r="13" spans="1:8">
      <c r="A13" s="24">
        <v>6.2</v>
      </c>
      <c r="B13" s="34" t="s">
        <v>41</v>
      </c>
      <c r="C13" s="29">
        <v>-5108453.0104</v>
      </c>
      <c r="D13" s="29">
        <v>-26083354.039241999</v>
      </c>
      <c r="E13" s="30">
        <v>-31191807.049642</v>
      </c>
      <c r="F13" s="31">
        <v>-4175793.8517999998</v>
      </c>
      <c r="G13" s="32">
        <v>-29405852.783204</v>
      </c>
      <c r="H13" s="33">
        <v>-33581646.635003999</v>
      </c>
    </row>
    <row r="14" spans="1:8">
      <c r="A14" s="24">
        <v>6</v>
      </c>
      <c r="B14" s="28" t="s">
        <v>42</v>
      </c>
      <c r="C14" s="30">
        <v>189179469.53960001</v>
      </c>
      <c r="D14" s="30">
        <v>713881569.25135803</v>
      </c>
      <c r="E14" s="30">
        <v>903061038.79095805</v>
      </c>
      <c r="F14" s="30">
        <v>152890193.81819996</v>
      </c>
      <c r="G14" s="30">
        <v>667161478.52579606</v>
      </c>
      <c r="H14" s="33">
        <v>820051672.34399605</v>
      </c>
    </row>
    <row r="15" spans="1:8">
      <c r="A15" s="24">
        <v>7</v>
      </c>
      <c r="B15" s="28" t="s">
        <v>43</v>
      </c>
      <c r="C15" s="29">
        <v>1414098.94</v>
      </c>
      <c r="D15" s="29">
        <v>4346618.9568999996</v>
      </c>
      <c r="E15" s="30">
        <v>5760717.8969000001</v>
      </c>
      <c r="F15" s="31">
        <v>908463.2</v>
      </c>
      <c r="G15" s="32">
        <v>3761379.83</v>
      </c>
      <c r="H15" s="33">
        <v>4669843.03</v>
      </c>
    </row>
    <row r="16" spans="1:8">
      <c r="A16" s="24">
        <v>8</v>
      </c>
      <c r="B16" s="28" t="s">
        <v>204</v>
      </c>
      <c r="C16" s="29">
        <v>0</v>
      </c>
      <c r="D16" s="29" t="s">
        <v>432</v>
      </c>
      <c r="E16" s="30">
        <v>0</v>
      </c>
      <c r="F16" s="31">
        <v>0</v>
      </c>
      <c r="G16" s="32" t="s">
        <v>432</v>
      </c>
      <c r="H16" s="33">
        <v>0</v>
      </c>
    </row>
    <row r="17" spans="1:8">
      <c r="A17" s="24">
        <v>9</v>
      </c>
      <c r="B17" s="28" t="s">
        <v>44</v>
      </c>
      <c r="C17" s="29">
        <v>6298572.1799999997</v>
      </c>
      <c r="D17" s="29">
        <v>49107.3</v>
      </c>
      <c r="E17" s="30">
        <v>6347679.4799999995</v>
      </c>
      <c r="F17" s="31">
        <v>6298572.1799999997</v>
      </c>
      <c r="G17" s="32">
        <v>43338.9</v>
      </c>
      <c r="H17" s="33">
        <v>6341911.0800000001</v>
      </c>
    </row>
    <row r="18" spans="1:8">
      <c r="A18" s="24">
        <v>10</v>
      </c>
      <c r="B18" s="28" t="s">
        <v>45</v>
      </c>
      <c r="C18" s="29">
        <v>68144858.069999978</v>
      </c>
      <c r="D18" s="29" t="s">
        <v>432</v>
      </c>
      <c r="E18" s="30">
        <v>68144858.069999978</v>
      </c>
      <c r="F18" s="31">
        <v>75883851.430000007</v>
      </c>
      <c r="G18" s="32" t="s">
        <v>432</v>
      </c>
      <c r="H18" s="33">
        <v>75883851.430000007</v>
      </c>
    </row>
    <row r="19" spans="1:8">
      <c r="A19" s="24">
        <v>11</v>
      </c>
      <c r="B19" s="28" t="s">
        <v>46</v>
      </c>
      <c r="C19" s="29">
        <v>9238818.2547999993</v>
      </c>
      <c r="D19" s="29">
        <v>4917447.2129999995</v>
      </c>
      <c r="E19" s="30">
        <v>14156265.467799999</v>
      </c>
      <c r="F19" s="31">
        <v>10655441.639999997</v>
      </c>
      <c r="G19" s="32">
        <v>3783972.99</v>
      </c>
      <c r="H19" s="33">
        <v>14439414.629999997</v>
      </c>
    </row>
    <row r="20" spans="1:8">
      <c r="A20" s="24">
        <v>12</v>
      </c>
      <c r="B20" s="36" t="s">
        <v>47</v>
      </c>
      <c r="C20" s="30">
        <v>341800049.87440002</v>
      </c>
      <c r="D20" s="30">
        <v>889351599.43125796</v>
      </c>
      <c r="E20" s="30">
        <v>1231151649.3056579</v>
      </c>
      <c r="F20" s="30">
        <v>347855859.44819999</v>
      </c>
      <c r="G20" s="30">
        <v>917739759.19579601</v>
      </c>
      <c r="H20" s="33">
        <v>1265595618.643996</v>
      </c>
    </row>
    <row r="21" spans="1:8">
      <c r="A21" s="24"/>
      <c r="B21" s="25" t="s">
        <v>48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49</v>
      </c>
      <c r="C22" s="29">
        <v>0</v>
      </c>
      <c r="D22" s="29">
        <v>89787600</v>
      </c>
      <c r="E22" s="30">
        <v>89787600</v>
      </c>
      <c r="F22" s="31">
        <v>150000</v>
      </c>
      <c r="G22" s="32">
        <v>0</v>
      </c>
      <c r="H22" s="33">
        <v>150000</v>
      </c>
    </row>
    <row r="23" spans="1:8">
      <c r="A23" s="24">
        <v>14</v>
      </c>
      <c r="B23" s="28" t="s">
        <v>50</v>
      </c>
      <c r="C23" s="29">
        <v>66355086.879999995</v>
      </c>
      <c r="D23" s="29">
        <v>98396392.640000001</v>
      </c>
      <c r="E23" s="30">
        <v>164751479.51999998</v>
      </c>
      <c r="F23" s="31">
        <v>73225461.480000034</v>
      </c>
      <c r="G23" s="32">
        <v>98541795.810000002</v>
      </c>
      <c r="H23" s="33">
        <v>171767257.29000002</v>
      </c>
    </row>
    <row r="24" spans="1:8">
      <c r="A24" s="24">
        <v>15</v>
      </c>
      <c r="B24" s="28" t="s">
        <v>51</v>
      </c>
      <c r="C24" s="29">
        <v>43568127.670000002</v>
      </c>
      <c r="D24" s="29">
        <v>143656529.26800001</v>
      </c>
      <c r="E24" s="30">
        <v>187224656.93800002</v>
      </c>
      <c r="F24" s="31">
        <v>40348084.180000007</v>
      </c>
      <c r="G24" s="32">
        <v>189718704.64359999</v>
      </c>
      <c r="H24" s="33">
        <v>230066788.82359999</v>
      </c>
    </row>
    <row r="25" spans="1:8">
      <c r="A25" s="24">
        <v>16</v>
      </c>
      <c r="B25" s="28" t="s">
        <v>52</v>
      </c>
      <c r="C25" s="29">
        <v>22537699.280000001</v>
      </c>
      <c r="D25" s="29">
        <v>158203663.62</v>
      </c>
      <c r="E25" s="30">
        <v>180741362.90000001</v>
      </c>
      <c r="F25" s="31">
        <v>27522643.420000002</v>
      </c>
      <c r="G25" s="32">
        <v>215591369.67000002</v>
      </c>
      <c r="H25" s="33">
        <v>243114013.09000003</v>
      </c>
    </row>
    <row r="26" spans="1:8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54</v>
      </c>
      <c r="C27" s="29">
        <v>0</v>
      </c>
      <c r="D27" s="29">
        <v>335237379.40725601</v>
      </c>
      <c r="E27" s="30">
        <v>335237379.40725601</v>
      </c>
      <c r="F27" s="31">
        <v>0</v>
      </c>
      <c r="G27" s="32">
        <v>324752419.60027528</v>
      </c>
      <c r="H27" s="33">
        <v>324752419.60027528</v>
      </c>
    </row>
    <row r="28" spans="1:8">
      <c r="A28" s="24">
        <v>19</v>
      </c>
      <c r="B28" s="28" t="s">
        <v>55</v>
      </c>
      <c r="C28" s="29">
        <v>783055.6</v>
      </c>
      <c r="D28" s="29">
        <v>7864968.5099999998</v>
      </c>
      <c r="E28" s="30">
        <v>8648024.1099999994</v>
      </c>
      <c r="F28" s="31">
        <v>1136421.3</v>
      </c>
      <c r="G28" s="32">
        <v>8853969.379999999</v>
      </c>
      <c r="H28" s="33">
        <v>9990390.6799999997</v>
      </c>
    </row>
    <row r="29" spans="1:8">
      <c r="A29" s="24">
        <v>20</v>
      </c>
      <c r="B29" s="28" t="s">
        <v>56</v>
      </c>
      <c r="C29" s="29">
        <v>9099661.3655999992</v>
      </c>
      <c r="D29" s="29">
        <v>8802361.2967659999</v>
      </c>
      <c r="E29" s="30">
        <v>17902022.662365999</v>
      </c>
      <c r="F29" s="31">
        <v>5556522.6874000002</v>
      </c>
      <c r="G29" s="32">
        <v>36683965.643329993</v>
      </c>
      <c r="H29" s="33">
        <v>42240488.330729991</v>
      </c>
    </row>
    <row r="30" spans="1:8">
      <c r="A30" s="24">
        <v>21</v>
      </c>
      <c r="B30" s="28" t="s">
        <v>57</v>
      </c>
      <c r="C30" s="29">
        <v>0</v>
      </c>
      <c r="D30" s="29">
        <v>60360000</v>
      </c>
      <c r="E30" s="30">
        <v>60360000</v>
      </c>
      <c r="F30" s="31">
        <v>0</v>
      </c>
      <c r="G30" s="32">
        <v>61130000</v>
      </c>
      <c r="H30" s="33">
        <v>61130000</v>
      </c>
    </row>
    <row r="31" spans="1:8">
      <c r="A31" s="24">
        <v>22</v>
      </c>
      <c r="B31" s="36" t="s">
        <v>58</v>
      </c>
      <c r="C31" s="30">
        <v>142343630.7956</v>
      </c>
      <c r="D31" s="30">
        <v>902308894.74202204</v>
      </c>
      <c r="E31" s="30">
        <v>1044652525.537622</v>
      </c>
      <c r="F31" s="30">
        <v>147939133.06740007</v>
      </c>
      <c r="G31" s="30">
        <v>935272224.74720526</v>
      </c>
      <c r="H31" s="33">
        <v>1083211357.8146052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88914815</v>
      </c>
      <c r="D33" s="37" t="s">
        <v>432</v>
      </c>
      <c r="E33" s="30">
        <v>88914815</v>
      </c>
      <c r="F33" s="31">
        <v>88914815</v>
      </c>
      <c r="G33" s="39" t="s">
        <v>432</v>
      </c>
      <c r="H33" s="33">
        <v>88914815</v>
      </c>
    </row>
    <row r="34" spans="1:8">
      <c r="A34" s="24">
        <v>24</v>
      </c>
      <c r="B34" s="28" t="s">
        <v>61</v>
      </c>
      <c r="C34" s="29">
        <v>0</v>
      </c>
      <c r="D34" s="37" t="s">
        <v>432</v>
      </c>
      <c r="E34" s="30">
        <v>0</v>
      </c>
      <c r="F34" s="31">
        <v>0</v>
      </c>
      <c r="G34" s="39" t="s">
        <v>432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 t="s">
        <v>432</v>
      </c>
      <c r="E35" s="30">
        <v>0</v>
      </c>
      <c r="F35" s="31">
        <v>0</v>
      </c>
      <c r="G35" s="39" t="s">
        <v>432</v>
      </c>
      <c r="H35" s="33">
        <v>0</v>
      </c>
    </row>
    <row r="36" spans="1:8">
      <c r="A36" s="24">
        <v>26</v>
      </c>
      <c r="B36" s="28" t="s">
        <v>63</v>
      </c>
      <c r="C36" s="29">
        <v>36388151.469999999</v>
      </c>
      <c r="D36" s="37" t="s">
        <v>432</v>
      </c>
      <c r="E36" s="30">
        <v>36388151.469999999</v>
      </c>
      <c r="F36" s="31">
        <v>36388151.469999999</v>
      </c>
      <c r="G36" s="39" t="s">
        <v>432</v>
      </c>
      <c r="H36" s="33">
        <v>36388151.469999999</v>
      </c>
    </row>
    <row r="37" spans="1:8">
      <c r="A37" s="24">
        <v>27</v>
      </c>
      <c r="B37" s="28" t="s">
        <v>64</v>
      </c>
      <c r="C37" s="29">
        <v>0</v>
      </c>
      <c r="D37" s="37" t="s">
        <v>432</v>
      </c>
      <c r="E37" s="30">
        <v>0</v>
      </c>
      <c r="F37" s="31">
        <v>0</v>
      </c>
      <c r="G37" s="39" t="s">
        <v>432</v>
      </c>
      <c r="H37" s="33">
        <v>0</v>
      </c>
    </row>
    <row r="38" spans="1:8">
      <c r="A38" s="24">
        <v>28</v>
      </c>
      <c r="B38" s="28" t="s">
        <v>65</v>
      </c>
      <c r="C38" s="29">
        <v>61196157.2509</v>
      </c>
      <c r="D38" s="37" t="s">
        <v>432</v>
      </c>
      <c r="E38" s="30">
        <v>61196157.2509</v>
      </c>
      <c r="F38" s="31">
        <v>57081294.392899998</v>
      </c>
      <c r="G38" s="39" t="s">
        <v>432</v>
      </c>
      <c r="H38" s="33">
        <v>57081294.392899998</v>
      </c>
    </row>
    <row r="39" spans="1:8">
      <c r="A39" s="24">
        <v>29</v>
      </c>
      <c r="B39" s="28" t="s">
        <v>66</v>
      </c>
      <c r="C39" s="29">
        <v>0</v>
      </c>
      <c r="D39" s="37" t="s">
        <v>432</v>
      </c>
      <c r="E39" s="30">
        <v>0</v>
      </c>
      <c r="F39" s="31">
        <v>0</v>
      </c>
      <c r="G39" s="39" t="s">
        <v>432</v>
      </c>
      <c r="H39" s="33">
        <v>0</v>
      </c>
    </row>
    <row r="40" spans="1:8">
      <c r="A40" s="24">
        <v>30</v>
      </c>
      <c r="B40" s="284" t="s">
        <v>272</v>
      </c>
      <c r="C40" s="29">
        <v>186499123.7209</v>
      </c>
      <c r="D40" s="37" t="s">
        <v>432</v>
      </c>
      <c r="E40" s="30">
        <v>186499123.7209</v>
      </c>
      <c r="F40" s="31">
        <v>182384260.86289999</v>
      </c>
      <c r="G40" s="39" t="s">
        <v>432</v>
      </c>
      <c r="H40" s="33">
        <v>182384260.86289999</v>
      </c>
    </row>
    <row r="41" spans="1:8" ht="15" thickBot="1">
      <c r="A41" s="41">
        <v>31</v>
      </c>
      <c r="B41" s="42" t="s">
        <v>67</v>
      </c>
      <c r="C41" s="43">
        <v>328842754.5165</v>
      </c>
      <c r="D41" s="43">
        <v>902308894.74202204</v>
      </c>
      <c r="E41" s="43">
        <v>1231151649.258522</v>
      </c>
      <c r="F41" s="43">
        <v>330323393.93030006</v>
      </c>
      <c r="G41" s="43">
        <v>935272224.74720526</v>
      </c>
      <c r="H41" s="44">
        <v>1265595618.6775053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506">
        <v>43190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199</v>
      </c>
      <c r="B4" s="238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450" t="s">
        <v>68</v>
      </c>
      <c r="D5" s="451"/>
      <c r="E5" s="452"/>
      <c r="F5" s="450" t="s">
        <v>72</v>
      </c>
      <c r="G5" s="451"/>
      <c r="H5" s="453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38" t="s">
        <v>198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197</v>
      </c>
      <c r="C8" s="382">
        <v>434454.26</v>
      </c>
      <c r="D8" s="382">
        <v>210259.41</v>
      </c>
      <c r="E8" s="383">
        <v>644713.67000000004</v>
      </c>
      <c r="F8" s="382">
        <v>823993.91</v>
      </c>
      <c r="G8" s="382">
        <v>186096.47</v>
      </c>
      <c r="H8" s="384">
        <v>1010090.38</v>
      </c>
    </row>
    <row r="9" spans="1:8">
      <c r="A9" s="55">
        <v>2</v>
      </c>
      <c r="B9" s="58" t="s">
        <v>196</v>
      </c>
      <c r="C9" s="385">
        <v>5396920.0700000012</v>
      </c>
      <c r="D9" s="385">
        <v>14346961.969999999</v>
      </c>
      <c r="E9" s="383">
        <v>19743882.039999999</v>
      </c>
      <c r="F9" s="385">
        <v>4023425.75</v>
      </c>
      <c r="G9" s="385">
        <v>14254470.269999998</v>
      </c>
      <c r="H9" s="384">
        <v>18277896.019999996</v>
      </c>
    </row>
    <row r="10" spans="1:8">
      <c r="A10" s="55">
        <v>2.1</v>
      </c>
      <c r="B10" s="59" t="s">
        <v>195</v>
      </c>
      <c r="C10" s="382">
        <v>47937.52</v>
      </c>
      <c r="D10" s="382">
        <v>0</v>
      </c>
      <c r="E10" s="383">
        <v>47937.52</v>
      </c>
      <c r="F10" s="382">
        <v>161184.54</v>
      </c>
      <c r="G10" s="382">
        <v>0</v>
      </c>
      <c r="H10" s="384">
        <v>161184.54</v>
      </c>
    </row>
    <row r="11" spans="1:8">
      <c r="A11" s="55">
        <v>2.2000000000000002</v>
      </c>
      <c r="B11" s="59" t="s">
        <v>194</v>
      </c>
      <c r="C11" s="382">
        <v>4024977.2800000003</v>
      </c>
      <c r="D11" s="382">
        <v>9647270.3875000011</v>
      </c>
      <c r="E11" s="383">
        <v>13672247.6675</v>
      </c>
      <c r="F11" s="382">
        <v>2787386.59</v>
      </c>
      <c r="G11" s="382">
        <v>9652619.6576999985</v>
      </c>
      <c r="H11" s="384">
        <v>12440006.247699998</v>
      </c>
    </row>
    <row r="12" spans="1:8">
      <c r="A12" s="55">
        <v>2.2999999999999998</v>
      </c>
      <c r="B12" s="59" t="s">
        <v>193</v>
      </c>
      <c r="C12" s="382">
        <v>1353.97</v>
      </c>
      <c r="D12" s="382">
        <v>26762.891299999999</v>
      </c>
      <c r="E12" s="383">
        <v>28116.8613</v>
      </c>
      <c r="F12" s="382">
        <v>289.68</v>
      </c>
      <c r="G12" s="382">
        <v>17294.7598</v>
      </c>
      <c r="H12" s="384">
        <v>17584.4398</v>
      </c>
    </row>
    <row r="13" spans="1:8">
      <c r="A13" s="55">
        <v>2.4</v>
      </c>
      <c r="B13" s="59" t="s">
        <v>192</v>
      </c>
      <c r="C13" s="382">
        <v>137845.82999999999</v>
      </c>
      <c r="D13" s="382">
        <v>384300.82640000002</v>
      </c>
      <c r="E13" s="383">
        <v>522146.65639999998</v>
      </c>
      <c r="F13" s="382">
        <v>76269.22</v>
      </c>
      <c r="G13" s="382">
        <v>328136.83380000002</v>
      </c>
      <c r="H13" s="384">
        <v>404406.05379999999</v>
      </c>
    </row>
    <row r="14" spans="1:8">
      <c r="A14" s="55">
        <v>2.5</v>
      </c>
      <c r="B14" s="59" t="s">
        <v>191</v>
      </c>
      <c r="C14" s="382">
        <v>435245.91</v>
      </c>
      <c r="D14" s="382">
        <v>548304.24930000002</v>
      </c>
      <c r="E14" s="383">
        <v>983550.15929999994</v>
      </c>
      <c r="F14" s="382">
        <v>164728.45000000001</v>
      </c>
      <c r="G14" s="382">
        <v>441594.45120000001</v>
      </c>
      <c r="H14" s="384">
        <v>606322.90119999996</v>
      </c>
    </row>
    <row r="15" spans="1:8">
      <c r="A15" s="55">
        <v>2.6</v>
      </c>
      <c r="B15" s="59" t="s">
        <v>190</v>
      </c>
      <c r="C15" s="382">
        <v>23992.53</v>
      </c>
      <c r="D15" s="382">
        <v>266299.39389999997</v>
      </c>
      <c r="E15" s="383">
        <v>290291.92389999994</v>
      </c>
      <c r="F15" s="382">
        <v>41773.53</v>
      </c>
      <c r="G15" s="382">
        <v>131742.88339999999</v>
      </c>
      <c r="H15" s="384">
        <v>173516.41339999999</v>
      </c>
    </row>
    <row r="16" spans="1:8">
      <c r="A16" s="55">
        <v>2.7</v>
      </c>
      <c r="B16" s="59" t="s">
        <v>189</v>
      </c>
      <c r="C16" s="382">
        <v>53082.96</v>
      </c>
      <c r="D16" s="382">
        <v>270469.08499999996</v>
      </c>
      <c r="E16" s="383">
        <v>323552.04499999998</v>
      </c>
      <c r="F16" s="382">
        <v>48889.01</v>
      </c>
      <c r="G16" s="382">
        <v>275427.93429999996</v>
      </c>
      <c r="H16" s="384">
        <v>324316.94429999997</v>
      </c>
    </row>
    <row r="17" spans="1:8">
      <c r="A17" s="55">
        <v>2.8</v>
      </c>
      <c r="B17" s="59" t="s">
        <v>188</v>
      </c>
      <c r="C17" s="382">
        <v>422053.74000000005</v>
      </c>
      <c r="D17" s="382">
        <v>2515551.4499999997</v>
      </c>
      <c r="E17" s="383">
        <v>2937605.19</v>
      </c>
      <c r="F17" s="382">
        <v>565520.88</v>
      </c>
      <c r="G17" s="382">
        <v>2526288.52</v>
      </c>
      <c r="H17" s="384">
        <v>3091809.4</v>
      </c>
    </row>
    <row r="18" spans="1:8">
      <c r="A18" s="55">
        <v>2.9</v>
      </c>
      <c r="B18" s="59" t="s">
        <v>187</v>
      </c>
      <c r="C18" s="382">
        <v>250430.33</v>
      </c>
      <c r="D18" s="382">
        <v>688003.68660000002</v>
      </c>
      <c r="E18" s="383">
        <v>938434.01659999997</v>
      </c>
      <c r="F18" s="382">
        <v>177383.85</v>
      </c>
      <c r="G18" s="382">
        <v>881365.22979999997</v>
      </c>
      <c r="H18" s="384">
        <v>1058749.0797999999</v>
      </c>
    </row>
    <row r="19" spans="1:8">
      <c r="A19" s="55">
        <v>3</v>
      </c>
      <c r="B19" s="58" t="s">
        <v>186</v>
      </c>
      <c r="C19" s="382">
        <v>80885.13</v>
      </c>
      <c r="D19" s="382">
        <v>170694.03999999998</v>
      </c>
      <c r="E19" s="383">
        <v>251579.16999999998</v>
      </c>
      <c r="F19" s="382">
        <v>47398.12</v>
      </c>
      <c r="G19" s="382">
        <v>131533.06</v>
      </c>
      <c r="H19" s="384">
        <v>178931.18</v>
      </c>
    </row>
    <row r="20" spans="1:8">
      <c r="A20" s="55">
        <v>4</v>
      </c>
      <c r="B20" s="58" t="s">
        <v>185</v>
      </c>
      <c r="C20" s="382">
        <v>331743.69999999995</v>
      </c>
      <c r="D20" s="382">
        <v>0</v>
      </c>
      <c r="E20" s="383">
        <v>331743.69999999995</v>
      </c>
      <c r="F20" s="382">
        <v>533923.62</v>
      </c>
      <c r="G20" s="382">
        <v>0</v>
      </c>
      <c r="H20" s="384">
        <v>533923.62</v>
      </c>
    </row>
    <row r="21" spans="1:8">
      <c r="A21" s="55">
        <v>5</v>
      </c>
      <c r="B21" s="58" t="s">
        <v>184</v>
      </c>
      <c r="C21" s="382"/>
      <c r="D21" s="382"/>
      <c r="E21" s="383">
        <v>0</v>
      </c>
      <c r="F21" s="382"/>
      <c r="G21" s="382"/>
      <c r="H21" s="384">
        <v>0</v>
      </c>
    </row>
    <row r="22" spans="1:8">
      <c r="A22" s="55">
        <v>6</v>
      </c>
      <c r="B22" s="60" t="s">
        <v>183</v>
      </c>
      <c r="C22" s="385">
        <v>6244003.1600000011</v>
      </c>
      <c r="D22" s="385">
        <v>14727915.419999998</v>
      </c>
      <c r="E22" s="383">
        <v>20971918.579999998</v>
      </c>
      <c r="F22" s="385">
        <v>5428741.4000000004</v>
      </c>
      <c r="G22" s="385">
        <v>14572099.799999999</v>
      </c>
      <c r="H22" s="384">
        <v>20000841.199999999</v>
      </c>
    </row>
    <row r="23" spans="1:8">
      <c r="A23" s="55"/>
      <c r="B23" s="238" t="s">
        <v>182</v>
      </c>
      <c r="C23" s="386"/>
      <c r="D23" s="386"/>
      <c r="E23" s="387"/>
      <c r="F23" s="386"/>
      <c r="G23" s="386"/>
      <c r="H23" s="388"/>
    </row>
    <row r="24" spans="1:8">
      <c r="A24" s="55">
        <v>7</v>
      </c>
      <c r="B24" s="58" t="s">
        <v>181</v>
      </c>
      <c r="C24" s="382">
        <v>445082.12</v>
      </c>
      <c r="D24" s="382">
        <v>444861.11281000002</v>
      </c>
      <c r="E24" s="383">
        <v>889943.23280999996</v>
      </c>
      <c r="F24" s="382">
        <v>436736.07</v>
      </c>
      <c r="G24" s="382">
        <v>773885.24337100005</v>
      </c>
      <c r="H24" s="384">
        <v>1210621.3133710001</v>
      </c>
    </row>
    <row r="25" spans="1:8">
      <c r="A25" s="55">
        <v>8</v>
      </c>
      <c r="B25" s="58" t="s">
        <v>180</v>
      </c>
      <c r="C25" s="382">
        <v>482821</v>
      </c>
      <c r="D25" s="382">
        <v>1311422.21719</v>
      </c>
      <c r="E25" s="383">
        <v>1794243.21719</v>
      </c>
      <c r="F25" s="382">
        <v>659975.60000000009</v>
      </c>
      <c r="G25" s="382">
        <v>2066727.7366289997</v>
      </c>
      <c r="H25" s="384">
        <v>2726703.3366289996</v>
      </c>
    </row>
    <row r="26" spans="1:8">
      <c r="A26" s="55">
        <v>9</v>
      </c>
      <c r="B26" s="58" t="s">
        <v>179</v>
      </c>
      <c r="C26" s="382">
        <v>0</v>
      </c>
      <c r="D26" s="382">
        <v>428170</v>
      </c>
      <c r="E26" s="383">
        <v>428170</v>
      </c>
      <c r="F26" s="382">
        <v>184.92</v>
      </c>
      <c r="G26" s="382">
        <v>0</v>
      </c>
      <c r="H26" s="384">
        <v>184.92</v>
      </c>
    </row>
    <row r="27" spans="1:8">
      <c r="A27" s="55">
        <v>10</v>
      </c>
      <c r="B27" s="58" t="s">
        <v>178</v>
      </c>
      <c r="C27" s="382">
        <v>0</v>
      </c>
      <c r="D27" s="382">
        <v>0</v>
      </c>
      <c r="E27" s="383">
        <v>0</v>
      </c>
      <c r="F27" s="382">
        <v>0</v>
      </c>
      <c r="G27" s="382">
        <v>0</v>
      </c>
      <c r="H27" s="384">
        <v>0</v>
      </c>
    </row>
    <row r="28" spans="1:8">
      <c r="A28" s="55">
        <v>11</v>
      </c>
      <c r="B28" s="58" t="s">
        <v>177</v>
      </c>
      <c r="C28" s="382">
        <v>0</v>
      </c>
      <c r="D28" s="382">
        <v>4285798.4800000004</v>
      </c>
      <c r="E28" s="383">
        <v>4285798.4800000004</v>
      </c>
      <c r="F28" s="382">
        <v>0</v>
      </c>
      <c r="G28" s="382">
        <v>4462079.16</v>
      </c>
      <c r="H28" s="384">
        <v>4462079.16</v>
      </c>
    </row>
    <row r="29" spans="1:8">
      <c r="A29" s="55">
        <v>12</v>
      </c>
      <c r="B29" s="58" t="s">
        <v>176</v>
      </c>
      <c r="C29" s="382">
        <v>0</v>
      </c>
      <c r="D29" s="382">
        <v>0</v>
      </c>
      <c r="E29" s="383">
        <v>0</v>
      </c>
      <c r="F29" s="382">
        <v>0</v>
      </c>
      <c r="G29" s="382">
        <v>0</v>
      </c>
      <c r="H29" s="384">
        <v>0</v>
      </c>
    </row>
    <row r="30" spans="1:8">
      <c r="A30" s="55">
        <v>13</v>
      </c>
      <c r="B30" s="61" t="s">
        <v>175</v>
      </c>
      <c r="C30" s="385">
        <v>927903.12</v>
      </c>
      <c r="D30" s="385">
        <v>6470251.8100000005</v>
      </c>
      <c r="E30" s="383">
        <v>7398154.9300000006</v>
      </c>
      <c r="F30" s="385">
        <v>1096896.5900000001</v>
      </c>
      <c r="G30" s="385">
        <v>7302692.1399999997</v>
      </c>
      <c r="H30" s="384">
        <v>8399588.7300000004</v>
      </c>
    </row>
    <row r="31" spans="1:8">
      <c r="A31" s="55">
        <v>14</v>
      </c>
      <c r="B31" s="61" t="s">
        <v>174</v>
      </c>
      <c r="C31" s="385">
        <v>5316100.040000001</v>
      </c>
      <c r="D31" s="385">
        <v>8257663.6099999975</v>
      </c>
      <c r="E31" s="383">
        <v>13573763.649999999</v>
      </c>
      <c r="F31" s="385">
        <v>4331844.8100000005</v>
      </c>
      <c r="G31" s="385">
        <v>7269407.6599999992</v>
      </c>
      <c r="H31" s="384">
        <v>11601252.469999999</v>
      </c>
    </row>
    <row r="32" spans="1:8">
      <c r="A32" s="55"/>
      <c r="B32" s="62"/>
      <c r="C32" s="389"/>
      <c r="D32" s="390"/>
      <c r="E32" s="387"/>
      <c r="F32" s="390"/>
      <c r="G32" s="390"/>
      <c r="H32" s="388"/>
    </row>
    <row r="33" spans="1:8">
      <c r="A33" s="55"/>
      <c r="B33" s="62" t="s">
        <v>173</v>
      </c>
      <c r="C33" s="386"/>
      <c r="D33" s="386"/>
      <c r="E33" s="387"/>
      <c r="F33" s="386"/>
      <c r="G33" s="386"/>
      <c r="H33" s="388"/>
    </row>
    <row r="34" spans="1:8">
      <c r="A34" s="55">
        <v>15</v>
      </c>
      <c r="B34" s="63" t="s">
        <v>172</v>
      </c>
      <c r="C34" s="383">
        <v>-253389.51849999977</v>
      </c>
      <c r="D34" s="383">
        <v>841236.77520000027</v>
      </c>
      <c r="E34" s="383">
        <v>587847.25670000049</v>
      </c>
      <c r="F34" s="383">
        <v>-332826.83850000054</v>
      </c>
      <c r="G34" s="383">
        <v>856762.13709999993</v>
      </c>
      <c r="H34" s="383">
        <v>523935.2985999994</v>
      </c>
    </row>
    <row r="35" spans="1:8">
      <c r="A35" s="55">
        <v>15.1</v>
      </c>
      <c r="B35" s="59" t="s">
        <v>171</v>
      </c>
      <c r="C35" s="382">
        <v>1285684.5615000001</v>
      </c>
      <c r="D35" s="382">
        <v>1232751.6052000001</v>
      </c>
      <c r="E35" s="383">
        <v>2518436.1666999999</v>
      </c>
      <c r="F35" s="382">
        <v>1106804.2514999998</v>
      </c>
      <c r="G35" s="382">
        <v>1388685.5871000001</v>
      </c>
      <c r="H35" s="383">
        <v>2495489.8385999999</v>
      </c>
    </row>
    <row r="36" spans="1:8">
      <c r="A36" s="55">
        <v>15.2</v>
      </c>
      <c r="B36" s="59" t="s">
        <v>170</v>
      </c>
      <c r="C36" s="382">
        <v>1539074.0799999998</v>
      </c>
      <c r="D36" s="382">
        <v>391514.82999999984</v>
      </c>
      <c r="E36" s="383">
        <v>1930588.9099999997</v>
      </c>
      <c r="F36" s="382">
        <v>1439631.0900000003</v>
      </c>
      <c r="G36" s="382">
        <v>531923.45000000019</v>
      </c>
      <c r="H36" s="383">
        <v>1971554.5400000005</v>
      </c>
    </row>
    <row r="37" spans="1:8">
      <c r="A37" s="55">
        <v>16</v>
      </c>
      <c r="B37" s="58" t="s">
        <v>169</v>
      </c>
      <c r="C37" s="382">
        <v>0</v>
      </c>
      <c r="D37" s="382">
        <v>4588.37</v>
      </c>
      <c r="E37" s="383">
        <v>4588.37</v>
      </c>
      <c r="F37" s="382">
        <v>0</v>
      </c>
      <c r="G37" s="382">
        <v>3832.38</v>
      </c>
      <c r="H37" s="383">
        <v>3832.38</v>
      </c>
    </row>
    <row r="38" spans="1:8">
      <c r="A38" s="55">
        <v>17</v>
      </c>
      <c r="B38" s="58" t="s">
        <v>168</v>
      </c>
      <c r="C38" s="382"/>
      <c r="D38" s="382"/>
      <c r="E38" s="383">
        <v>0</v>
      </c>
      <c r="F38" s="382"/>
      <c r="G38" s="382"/>
      <c r="H38" s="383">
        <v>0</v>
      </c>
    </row>
    <row r="39" spans="1:8">
      <c r="A39" s="55">
        <v>18</v>
      </c>
      <c r="B39" s="58" t="s">
        <v>167</v>
      </c>
      <c r="C39" s="382"/>
      <c r="D39" s="382">
        <v>0</v>
      </c>
      <c r="E39" s="383">
        <v>0</v>
      </c>
      <c r="F39" s="382"/>
      <c r="G39" s="382">
        <v>0</v>
      </c>
      <c r="H39" s="383">
        <v>0</v>
      </c>
    </row>
    <row r="40" spans="1:8">
      <c r="A40" s="55">
        <v>19</v>
      </c>
      <c r="B40" s="58" t="s">
        <v>166</v>
      </c>
      <c r="C40" s="382">
        <v>2476086.98</v>
      </c>
      <c r="D40" s="382"/>
      <c r="E40" s="383">
        <v>2476086.98</v>
      </c>
      <c r="F40" s="382">
        <v>2390051.2000000002</v>
      </c>
      <c r="G40" s="382"/>
      <c r="H40" s="383">
        <v>2390051.2000000002</v>
      </c>
    </row>
    <row r="41" spans="1:8">
      <c r="A41" s="55">
        <v>20</v>
      </c>
      <c r="B41" s="58" t="s">
        <v>165</v>
      </c>
      <c r="C41" s="382">
        <v>-1889204.44</v>
      </c>
      <c r="D41" s="382"/>
      <c r="E41" s="383">
        <v>-1889204.44</v>
      </c>
      <c r="F41" s="382">
        <v>-2007750.85</v>
      </c>
      <c r="G41" s="382"/>
      <c r="H41" s="383">
        <v>-2007750.85</v>
      </c>
    </row>
    <row r="42" spans="1:8">
      <c r="A42" s="55">
        <v>21</v>
      </c>
      <c r="B42" s="58" t="s">
        <v>164</v>
      </c>
      <c r="C42" s="382">
        <v>-148306.16999999993</v>
      </c>
      <c r="D42" s="382"/>
      <c r="E42" s="383">
        <v>-148306.16999999993</v>
      </c>
      <c r="F42" s="382">
        <v>16345.07</v>
      </c>
      <c r="G42" s="382"/>
      <c r="H42" s="383">
        <v>16345.07</v>
      </c>
    </row>
    <row r="43" spans="1:8">
      <c r="A43" s="55">
        <v>22</v>
      </c>
      <c r="B43" s="58" t="s">
        <v>163</v>
      </c>
      <c r="C43" s="382">
        <v>323789.17</v>
      </c>
      <c r="D43" s="382">
        <v>95538.31</v>
      </c>
      <c r="E43" s="383">
        <v>419327.48</v>
      </c>
      <c r="F43" s="382">
        <v>318466.65999999997</v>
      </c>
      <c r="G43" s="382">
        <v>153215.52000000002</v>
      </c>
      <c r="H43" s="383">
        <v>471682.18</v>
      </c>
    </row>
    <row r="44" spans="1:8">
      <c r="A44" s="55">
        <v>23</v>
      </c>
      <c r="B44" s="58" t="s">
        <v>162</v>
      </c>
      <c r="C44" s="382">
        <v>152217.07000000007</v>
      </c>
      <c r="D44" s="382">
        <v>27407.324199999999</v>
      </c>
      <c r="E44" s="383">
        <v>179624.39420000007</v>
      </c>
      <c r="F44" s="382">
        <v>70733.820000000007</v>
      </c>
      <c r="G44" s="382">
        <v>21486.454300000001</v>
      </c>
      <c r="H44" s="383">
        <v>92220.274300000005</v>
      </c>
    </row>
    <row r="45" spans="1:8">
      <c r="A45" s="55">
        <v>24</v>
      </c>
      <c r="B45" s="61" t="s">
        <v>279</v>
      </c>
      <c r="C45" s="385">
        <v>661193.09150000033</v>
      </c>
      <c r="D45" s="385">
        <v>968770.77940000023</v>
      </c>
      <c r="E45" s="383">
        <v>1629963.8709000004</v>
      </c>
      <c r="F45" s="385">
        <v>455019.06149999955</v>
      </c>
      <c r="G45" s="385">
        <v>1035296.4913999999</v>
      </c>
      <c r="H45" s="383">
        <v>1490315.5528999995</v>
      </c>
    </row>
    <row r="46" spans="1:8">
      <c r="A46" s="55"/>
      <c r="B46" s="238" t="s">
        <v>161</v>
      </c>
      <c r="C46" s="386"/>
      <c r="D46" s="386"/>
      <c r="E46" s="387"/>
      <c r="F46" s="386"/>
      <c r="G46" s="386"/>
      <c r="H46" s="388"/>
    </row>
    <row r="47" spans="1:8">
      <c r="A47" s="55">
        <v>25</v>
      </c>
      <c r="B47" s="58" t="s">
        <v>160</v>
      </c>
      <c r="C47" s="382">
        <v>439276.82000000007</v>
      </c>
      <c r="D47" s="382">
        <v>1036009.46</v>
      </c>
      <c r="E47" s="383">
        <v>1475286.28</v>
      </c>
      <c r="F47" s="382">
        <v>803506.89</v>
      </c>
      <c r="G47" s="382">
        <v>950683.08000000007</v>
      </c>
      <c r="H47" s="384">
        <v>1754189.9700000002</v>
      </c>
    </row>
    <row r="48" spans="1:8">
      <c r="A48" s="55">
        <v>26</v>
      </c>
      <c r="B48" s="58" t="s">
        <v>159</v>
      </c>
      <c r="C48" s="382">
        <v>672323.87</v>
      </c>
      <c r="D48" s="382">
        <v>695595.43</v>
      </c>
      <c r="E48" s="383">
        <v>1367919.3</v>
      </c>
      <c r="F48" s="382">
        <v>702963.6</v>
      </c>
      <c r="G48" s="382">
        <v>280698.89</v>
      </c>
      <c r="H48" s="384">
        <v>983662.49</v>
      </c>
    </row>
    <row r="49" spans="1:8">
      <c r="A49" s="55">
        <v>27</v>
      </c>
      <c r="B49" s="58" t="s">
        <v>158</v>
      </c>
      <c r="C49" s="382">
        <v>3046254.5</v>
      </c>
      <c r="D49" s="382"/>
      <c r="E49" s="383">
        <v>3046254.5</v>
      </c>
      <c r="F49" s="382">
        <v>4123089.1499999994</v>
      </c>
      <c r="G49" s="382"/>
      <c r="H49" s="384">
        <v>4123089.1499999994</v>
      </c>
    </row>
    <row r="50" spans="1:8">
      <c r="A50" s="55">
        <v>28</v>
      </c>
      <c r="B50" s="58" t="s">
        <v>157</v>
      </c>
      <c r="C50" s="382">
        <v>43061.32</v>
      </c>
      <c r="D50" s="382"/>
      <c r="E50" s="383">
        <v>43061.32</v>
      </c>
      <c r="F50" s="382">
        <v>26867.62</v>
      </c>
      <c r="G50" s="382"/>
      <c r="H50" s="384">
        <v>26867.62</v>
      </c>
    </row>
    <row r="51" spans="1:8">
      <c r="A51" s="55">
        <v>29</v>
      </c>
      <c r="B51" s="58" t="s">
        <v>156</v>
      </c>
      <c r="C51" s="382">
        <v>1241952.8</v>
      </c>
      <c r="D51" s="382"/>
      <c r="E51" s="383">
        <v>1241952.8</v>
      </c>
      <c r="F51" s="382">
        <v>1661277.63</v>
      </c>
      <c r="G51" s="382"/>
      <c r="H51" s="384">
        <v>1661277.63</v>
      </c>
    </row>
    <row r="52" spans="1:8">
      <c r="A52" s="55">
        <v>30</v>
      </c>
      <c r="B52" s="58" t="s">
        <v>155</v>
      </c>
      <c r="C52" s="382">
        <v>911916.23</v>
      </c>
      <c r="D52" s="382">
        <v>21.98</v>
      </c>
      <c r="E52" s="383">
        <v>911938.21</v>
      </c>
      <c r="F52" s="382">
        <v>1059775.97</v>
      </c>
      <c r="G52" s="382">
        <v>9298.33</v>
      </c>
      <c r="H52" s="384">
        <v>1069074.3</v>
      </c>
    </row>
    <row r="53" spans="1:8">
      <c r="A53" s="55">
        <v>31</v>
      </c>
      <c r="B53" s="61" t="s">
        <v>280</v>
      </c>
      <c r="C53" s="385">
        <v>6354785.5399999991</v>
      </c>
      <c r="D53" s="385">
        <v>1731626.87</v>
      </c>
      <c r="E53" s="383">
        <v>8086412.4099999992</v>
      </c>
      <c r="F53" s="385">
        <v>8377480.8599999994</v>
      </c>
      <c r="G53" s="385">
        <v>1240680.3000000003</v>
      </c>
      <c r="H53" s="383">
        <v>9618161.1600000001</v>
      </c>
    </row>
    <row r="54" spans="1:8">
      <c r="A54" s="55">
        <v>32</v>
      </c>
      <c r="B54" s="61" t="s">
        <v>281</v>
      </c>
      <c r="C54" s="385">
        <v>-5693592.448499999</v>
      </c>
      <c r="D54" s="385">
        <v>-762856.09059999988</v>
      </c>
      <c r="E54" s="383">
        <v>-6456448.5390999988</v>
      </c>
      <c r="F54" s="385">
        <v>-7922461.7984999996</v>
      </c>
      <c r="G54" s="385">
        <v>-205383.80860000034</v>
      </c>
      <c r="H54" s="383">
        <v>-8127845.6070999997</v>
      </c>
    </row>
    <row r="55" spans="1:8">
      <c r="A55" s="55"/>
      <c r="B55" s="62"/>
      <c r="C55" s="390"/>
      <c r="D55" s="390"/>
      <c r="E55" s="387"/>
      <c r="F55" s="390"/>
      <c r="G55" s="390"/>
      <c r="H55" s="388"/>
    </row>
    <row r="56" spans="1:8">
      <c r="A56" s="55">
        <v>33</v>
      </c>
      <c r="B56" s="61" t="s">
        <v>154</v>
      </c>
      <c r="C56" s="385">
        <v>-377492.40849999804</v>
      </c>
      <c r="D56" s="385">
        <v>7494807.5193999978</v>
      </c>
      <c r="E56" s="383">
        <v>7117315.1108999997</v>
      </c>
      <c r="F56" s="385">
        <v>-3590616.988499999</v>
      </c>
      <c r="G56" s="385">
        <v>7064023.8513999991</v>
      </c>
      <c r="H56" s="384">
        <v>3473406.8629000001</v>
      </c>
    </row>
    <row r="57" spans="1:8">
      <c r="A57" s="55"/>
      <c r="B57" s="62"/>
      <c r="C57" s="390"/>
      <c r="D57" s="390"/>
      <c r="E57" s="387"/>
      <c r="F57" s="390"/>
      <c r="G57" s="390"/>
      <c r="H57" s="388"/>
    </row>
    <row r="58" spans="1:8">
      <c r="A58" s="55">
        <v>34</v>
      </c>
      <c r="B58" s="58" t="s">
        <v>153</v>
      </c>
      <c r="C58" s="382">
        <v>-2649997.73</v>
      </c>
      <c r="D58" s="382" t="s">
        <v>432</v>
      </c>
      <c r="E58" s="383">
        <v>-2649997.73</v>
      </c>
      <c r="F58" s="382">
        <v>-359213.84</v>
      </c>
      <c r="G58" s="382" t="s">
        <v>432</v>
      </c>
      <c r="H58" s="384">
        <v>-359213.84</v>
      </c>
    </row>
    <row r="59" spans="1:8" s="239" customFormat="1">
      <c r="A59" s="55">
        <v>35</v>
      </c>
      <c r="B59" s="58" t="s">
        <v>152</v>
      </c>
      <c r="C59" s="382">
        <v>0</v>
      </c>
      <c r="D59" s="382" t="s">
        <v>432</v>
      </c>
      <c r="E59" s="383">
        <v>0</v>
      </c>
      <c r="F59" s="382">
        <v>0</v>
      </c>
      <c r="G59" s="382" t="s">
        <v>432</v>
      </c>
      <c r="H59" s="384">
        <v>0</v>
      </c>
    </row>
    <row r="60" spans="1:8">
      <c r="A60" s="55">
        <v>36</v>
      </c>
      <c r="B60" s="58" t="s">
        <v>151</v>
      </c>
      <c r="C60" s="382">
        <v>-31447.18</v>
      </c>
      <c r="D60" s="382" t="s">
        <v>432</v>
      </c>
      <c r="E60" s="383">
        <v>-31447.18</v>
      </c>
      <c r="F60" s="382">
        <v>-20491.560000000001</v>
      </c>
      <c r="G60" s="382" t="s">
        <v>432</v>
      </c>
      <c r="H60" s="384">
        <v>-20491.560000000001</v>
      </c>
    </row>
    <row r="61" spans="1:8">
      <c r="A61" s="55">
        <v>37</v>
      </c>
      <c r="B61" s="61" t="s">
        <v>150</v>
      </c>
      <c r="C61" s="385">
        <v>-2681444.91</v>
      </c>
      <c r="D61" s="385">
        <v>0</v>
      </c>
      <c r="E61" s="383">
        <v>-2681444.91</v>
      </c>
      <c r="F61" s="385">
        <v>-379705.4</v>
      </c>
      <c r="G61" s="385">
        <v>0</v>
      </c>
      <c r="H61" s="384">
        <v>-379705.4</v>
      </c>
    </row>
    <row r="62" spans="1:8">
      <c r="A62" s="55"/>
      <c r="B62" s="64"/>
      <c r="C62" s="386"/>
      <c r="D62" s="386"/>
      <c r="E62" s="387"/>
      <c r="F62" s="386"/>
      <c r="G62" s="386"/>
      <c r="H62" s="388"/>
    </row>
    <row r="63" spans="1:8">
      <c r="A63" s="55">
        <v>38</v>
      </c>
      <c r="B63" s="65" t="s">
        <v>149</v>
      </c>
      <c r="C63" s="385">
        <v>2303952.5015000021</v>
      </c>
      <c r="D63" s="385">
        <v>7494807.5193999978</v>
      </c>
      <c r="E63" s="383">
        <v>9798760.0208999999</v>
      </c>
      <c r="F63" s="385">
        <v>-3210911.5884999991</v>
      </c>
      <c r="G63" s="385">
        <v>7064023.8513999991</v>
      </c>
      <c r="H63" s="384">
        <v>3853112.2629</v>
      </c>
    </row>
    <row r="64" spans="1:8">
      <c r="A64" s="51">
        <v>39</v>
      </c>
      <c r="B64" s="58" t="s">
        <v>148</v>
      </c>
      <c r="C64" s="391">
        <v>1663251.3</v>
      </c>
      <c r="D64" s="391"/>
      <c r="E64" s="383">
        <v>1663251.3</v>
      </c>
      <c r="F64" s="391">
        <v>483746.3</v>
      </c>
      <c r="G64" s="391"/>
      <c r="H64" s="384">
        <v>483746.3</v>
      </c>
    </row>
    <row r="65" spans="1:8">
      <c r="A65" s="55">
        <v>40</v>
      </c>
      <c r="B65" s="61" t="s">
        <v>147</v>
      </c>
      <c r="C65" s="385">
        <v>640701.20150000206</v>
      </c>
      <c r="D65" s="385">
        <v>7494807.5193999978</v>
      </c>
      <c r="E65" s="383">
        <v>8135508.7209000001</v>
      </c>
      <c r="F65" s="385">
        <v>-3694657.888499999</v>
      </c>
      <c r="G65" s="385">
        <v>7064023.8513999991</v>
      </c>
      <c r="H65" s="384">
        <v>3369365.9629000002</v>
      </c>
    </row>
    <row r="66" spans="1:8">
      <c r="A66" s="51">
        <v>41</v>
      </c>
      <c r="B66" s="58" t="s">
        <v>146</v>
      </c>
      <c r="C66" s="391">
        <v>0</v>
      </c>
      <c r="D66" s="391"/>
      <c r="E66" s="383">
        <v>0</v>
      </c>
      <c r="F66" s="391"/>
      <c r="G66" s="391"/>
      <c r="H66" s="384">
        <v>0</v>
      </c>
    </row>
    <row r="67" spans="1:8" ht="13.5" thickBot="1">
      <c r="A67" s="66">
        <v>42</v>
      </c>
      <c r="B67" s="67" t="s">
        <v>145</v>
      </c>
      <c r="C67" s="392">
        <v>640701.20150000206</v>
      </c>
      <c r="D67" s="392">
        <v>7494807.5193999978</v>
      </c>
      <c r="E67" s="393">
        <v>8135508.7209000001</v>
      </c>
      <c r="F67" s="392">
        <v>-3694657.888499999</v>
      </c>
      <c r="G67" s="392">
        <v>7064023.8513999991</v>
      </c>
      <c r="H67" s="394">
        <v>3369365.9629000002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B17" sqref="B17"/>
    </sheetView>
  </sheetViews>
  <sheetFormatPr defaultColWidth="9.140625" defaultRowHeight="14.25"/>
  <cols>
    <col min="1" max="1" width="9.5703125" style="5" bestFit="1" customWidth="1"/>
    <col min="2" max="2" width="69.5703125" style="5" bestFit="1" customWidth="1"/>
    <col min="3" max="4" width="12.7109375" style="5" customWidth="1"/>
    <col min="5" max="5" width="14.28515625" style="5" bestFit="1" customWidth="1"/>
    <col min="6" max="16384" width="9.140625" style="5"/>
  </cols>
  <sheetData>
    <row r="1" spans="1:5">
      <c r="A1" s="2" t="s">
        <v>30</v>
      </c>
      <c r="B1" s="5" t="str">
        <f>'Info '!C2</f>
        <v>JSC ProCredit Bank</v>
      </c>
    </row>
    <row r="2" spans="1:5">
      <c r="A2" s="2" t="s">
        <v>31</v>
      </c>
      <c r="B2" s="507">
        <v>43190</v>
      </c>
    </row>
    <row r="3" spans="1:5">
      <c r="A3" s="4"/>
    </row>
    <row r="4" spans="1:5" ht="15" thickBot="1">
      <c r="A4" s="4" t="s">
        <v>74</v>
      </c>
      <c r="B4" s="4"/>
      <c r="C4" s="221"/>
      <c r="D4" s="221"/>
      <c r="E4" s="222" t="s">
        <v>73</v>
      </c>
    </row>
    <row r="5" spans="1:5">
      <c r="A5" s="454" t="s">
        <v>6</v>
      </c>
      <c r="B5" s="456" t="s">
        <v>346</v>
      </c>
      <c r="C5" s="450" t="s">
        <v>68</v>
      </c>
      <c r="D5" s="451"/>
      <c r="E5" s="453"/>
    </row>
    <row r="6" spans="1:5">
      <c r="A6" s="455"/>
      <c r="B6" s="457"/>
      <c r="C6" s="396" t="s">
        <v>293</v>
      </c>
      <c r="D6" s="396" t="s">
        <v>122</v>
      </c>
      <c r="E6" s="397" t="s">
        <v>109</v>
      </c>
    </row>
    <row r="7" spans="1:5" s="15" customFormat="1">
      <c r="A7" s="223">
        <v>1</v>
      </c>
      <c r="B7" s="398" t="s">
        <v>379</v>
      </c>
      <c r="C7" s="399">
        <v>33989041.700000003</v>
      </c>
      <c r="D7" s="399">
        <v>41464940.064000003</v>
      </c>
      <c r="E7" s="400">
        <v>75453981.763999999</v>
      </c>
    </row>
    <row r="8" spans="1:5" s="15" customFormat="1">
      <c r="A8" s="223">
        <v>1.1000000000000001</v>
      </c>
      <c r="B8" s="401" t="s">
        <v>311</v>
      </c>
      <c r="C8" s="399">
        <v>20636644.280000001</v>
      </c>
      <c r="D8" s="399">
        <v>15478477.683900001</v>
      </c>
      <c r="E8" s="400">
        <v>36115121.9639</v>
      </c>
    </row>
    <row r="9" spans="1:5" s="15" customFormat="1">
      <c r="A9" s="223">
        <v>1.2</v>
      </c>
      <c r="B9" s="401" t="s">
        <v>312</v>
      </c>
      <c r="C9" s="399">
        <v>0</v>
      </c>
      <c r="D9" s="399">
        <v>732410.6544</v>
      </c>
      <c r="E9" s="400">
        <v>732410.6544</v>
      </c>
    </row>
    <row r="10" spans="1:5" s="15" customFormat="1">
      <c r="A10" s="223">
        <v>1.3</v>
      </c>
      <c r="B10" s="401" t="s">
        <v>313</v>
      </c>
      <c r="C10" s="399">
        <v>13352397.42</v>
      </c>
      <c r="D10" s="399">
        <v>25254051.725700002</v>
      </c>
      <c r="E10" s="400">
        <v>38606449.1457</v>
      </c>
    </row>
    <row r="11" spans="1:5" s="15" customFormat="1">
      <c r="A11" s="223">
        <v>1.4</v>
      </c>
      <c r="B11" s="401" t="s">
        <v>294</v>
      </c>
      <c r="C11" s="399">
        <v>0</v>
      </c>
      <c r="D11" s="399">
        <v>16417.919999999998</v>
      </c>
      <c r="E11" s="400">
        <v>16417.919999999998</v>
      </c>
    </row>
    <row r="12" spans="1:5" s="15" customFormat="1" ht="29.25" customHeight="1">
      <c r="A12" s="223">
        <v>2</v>
      </c>
      <c r="B12" s="225" t="s">
        <v>315</v>
      </c>
      <c r="C12" s="399">
        <v>0</v>
      </c>
      <c r="D12" s="399">
        <v>156571667.03999999</v>
      </c>
      <c r="E12" s="400">
        <v>156571667.03999999</v>
      </c>
    </row>
    <row r="13" spans="1:5" s="15" customFormat="1" ht="19.899999999999999" customHeight="1">
      <c r="A13" s="223">
        <v>3</v>
      </c>
      <c r="B13" s="225" t="s">
        <v>314</v>
      </c>
      <c r="C13" s="399">
        <v>3683000</v>
      </c>
      <c r="D13" s="399">
        <v>0</v>
      </c>
      <c r="E13" s="400">
        <v>3683000</v>
      </c>
    </row>
    <row r="14" spans="1:5" s="15" customFormat="1">
      <c r="A14" s="223">
        <v>3.1</v>
      </c>
      <c r="B14" s="273" t="s">
        <v>295</v>
      </c>
      <c r="C14" s="399">
        <v>3683000</v>
      </c>
      <c r="D14" s="399">
        <v>0</v>
      </c>
      <c r="E14" s="400">
        <v>3683000</v>
      </c>
    </row>
    <row r="15" spans="1:5" s="15" customFormat="1">
      <c r="A15" s="223">
        <v>3.2</v>
      </c>
      <c r="B15" s="273" t="s">
        <v>296</v>
      </c>
      <c r="C15" s="399"/>
      <c r="D15" s="399"/>
      <c r="E15" s="400">
        <v>0</v>
      </c>
    </row>
    <row r="16" spans="1:5" s="15" customFormat="1">
      <c r="A16" s="223">
        <v>4</v>
      </c>
      <c r="B16" s="275" t="s">
        <v>325</v>
      </c>
      <c r="C16" s="399">
        <v>55827124.219999999</v>
      </c>
      <c r="D16" s="399">
        <v>278089646.85000002</v>
      </c>
      <c r="E16" s="400">
        <v>333916771.07000005</v>
      </c>
    </row>
    <row r="17" spans="1:5" s="15" customFormat="1">
      <c r="A17" s="223">
        <v>4.0999999999999996</v>
      </c>
      <c r="B17" s="273" t="s">
        <v>316</v>
      </c>
      <c r="C17" s="399">
        <v>55827124.219999999</v>
      </c>
      <c r="D17" s="399">
        <v>121517979.81</v>
      </c>
      <c r="E17" s="400">
        <v>177345104.03</v>
      </c>
    </row>
    <row r="18" spans="1:5" s="15" customFormat="1">
      <c r="A18" s="223">
        <v>4.2</v>
      </c>
      <c r="B18" s="273" t="s">
        <v>310</v>
      </c>
      <c r="C18" s="399"/>
      <c r="D18" s="399"/>
      <c r="E18" s="400">
        <v>0</v>
      </c>
    </row>
    <row r="19" spans="1:5" s="15" customFormat="1">
      <c r="A19" s="223">
        <v>5</v>
      </c>
      <c r="B19" s="225" t="s">
        <v>324</v>
      </c>
      <c r="C19" s="399">
        <v>244790192.87999997</v>
      </c>
      <c r="D19" s="399">
        <v>986450752.17999995</v>
      </c>
      <c r="E19" s="400">
        <v>1231240945.0599999</v>
      </c>
    </row>
    <row r="20" spans="1:5" s="15" customFormat="1">
      <c r="A20" s="223">
        <v>5.0999999999999996</v>
      </c>
      <c r="B20" s="402" t="s">
        <v>299</v>
      </c>
      <c r="C20" s="399">
        <v>4206861.8099999996</v>
      </c>
      <c r="D20" s="399">
        <v>8677424.6300000008</v>
      </c>
      <c r="E20" s="400">
        <v>12884286.440000001</v>
      </c>
    </row>
    <row r="21" spans="1:5" s="15" customFormat="1">
      <c r="A21" s="223">
        <v>5.2</v>
      </c>
      <c r="B21" s="402" t="s">
        <v>298</v>
      </c>
      <c r="C21" s="399">
        <v>0</v>
      </c>
      <c r="D21" s="399">
        <v>0</v>
      </c>
      <c r="E21" s="400">
        <v>0</v>
      </c>
    </row>
    <row r="22" spans="1:5" s="15" customFormat="1">
      <c r="A22" s="223">
        <v>5.3</v>
      </c>
      <c r="B22" s="402" t="s">
        <v>297</v>
      </c>
      <c r="C22" s="399">
        <v>210892844.65999997</v>
      </c>
      <c r="D22" s="399">
        <v>938163527.08000004</v>
      </c>
      <c r="E22" s="400">
        <v>1149056371.74</v>
      </c>
    </row>
    <row r="23" spans="1:5" s="15" customFormat="1">
      <c r="A23" s="223" t="s">
        <v>15</v>
      </c>
      <c r="B23" s="403" t="s">
        <v>75</v>
      </c>
      <c r="C23" s="399">
        <v>70222338.170000002</v>
      </c>
      <c r="D23" s="399">
        <v>278175291.35000002</v>
      </c>
      <c r="E23" s="400">
        <v>348397629.52000004</v>
      </c>
    </row>
    <row r="24" spans="1:5" s="15" customFormat="1">
      <c r="A24" s="223" t="s">
        <v>16</v>
      </c>
      <c r="B24" s="403" t="s">
        <v>76</v>
      </c>
      <c r="C24" s="399">
        <v>100180051.3</v>
      </c>
      <c r="D24" s="399">
        <v>516732089.56999999</v>
      </c>
      <c r="E24" s="400">
        <v>616912140.87</v>
      </c>
    </row>
    <row r="25" spans="1:5" s="15" customFormat="1">
      <c r="A25" s="223" t="s">
        <v>17</v>
      </c>
      <c r="B25" s="403" t="s">
        <v>77</v>
      </c>
      <c r="C25" s="399">
        <v>0</v>
      </c>
      <c r="D25" s="399">
        <v>0</v>
      </c>
      <c r="E25" s="400">
        <v>0</v>
      </c>
    </row>
    <row r="26" spans="1:5" s="15" customFormat="1">
      <c r="A26" s="223" t="s">
        <v>18</v>
      </c>
      <c r="B26" s="403" t="s">
        <v>78</v>
      </c>
      <c r="C26" s="399">
        <v>40442712.799999997</v>
      </c>
      <c r="D26" s="399">
        <v>142192335.00999999</v>
      </c>
      <c r="E26" s="400">
        <v>182635047.81</v>
      </c>
    </row>
    <row r="27" spans="1:5" s="15" customFormat="1">
      <c r="A27" s="223" t="s">
        <v>19</v>
      </c>
      <c r="B27" s="403" t="s">
        <v>79</v>
      </c>
      <c r="C27" s="399">
        <v>47742.39</v>
      </c>
      <c r="D27" s="399">
        <v>1063811.1499999999</v>
      </c>
      <c r="E27" s="400">
        <v>1111553.5399999998</v>
      </c>
    </row>
    <row r="28" spans="1:5" s="15" customFormat="1">
      <c r="A28" s="223">
        <v>5.4</v>
      </c>
      <c r="B28" s="402" t="s">
        <v>300</v>
      </c>
      <c r="C28" s="399">
        <v>24045454.280000001</v>
      </c>
      <c r="D28" s="399">
        <v>37091092.289999999</v>
      </c>
      <c r="E28" s="400">
        <v>61136546.57</v>
      </c>
    </row>
    <row r="29" spans="1:5" s="15" customFormat="1">
      <c r="A29" s="223">
        <v>5.5</v>
      </c>
      <c r="B29" s="402" t="s">
        <v>301</v>
      </c>
      <c r="C29" s="399">
        <v>0</v>
      </c>
      <c r="D29" s="399">
        <v>417937.66</v>
      </c>
      <c r="E29" s="400">
        <v>417937.66</v>
      </c>
    </row>
    <row r="30" spans="1:5" s="15" customFormat="1">
      <c r="A30" s="223">
        <v>5.6</v>
      </c>
      <c r="B30" s="402" t="s">
        <v>302</v>
      </c>
      <c r="C30" s="399">
        <v>5030895.9400000004</v>
      </c>
      <c r="D30" s="399">
        <v>0</v>
      </c>
      <c r="E30" s="400">
        <v>5030895.9400000004</v>
      </c>
    </row>
    <row r="31" spans="1:5" s="15" customFormat="1">
      <c r="A31" s="223">
        <v>5.7</v>
      </c>
      <c r="B31" s="402" t="s">
        <v>79</v>
      </c>
      <c r="C31" s="399">
        <v>614136.18999999994</v>
      </c>
      <c r="D31" s="399">
        <v>2100770.52</v>
      </c>
      <c r="E31" s="400">
        <v>2714906.71</v>
      </c>
    </row>
    <row r="32" spans="1:5" s="15" customFormat="1">
      <c r="A32" s="223">
        <v>6</v>
      </c>
      <c r="B32" s="225" t="s">
        <v>330</v>
      </c>
      <c r="C32" s="399">
        <v>0</v>
      </c>
      <c r="D32" s="399">
        <v>53785383.311999999</v>
      </c>
      <c r="E32" s="400">
        <v>53785383.311999999</v>
      </c>
    </row>
    <row r="33" spans="1:5" s="15" customFormat="1">
      <c r="A33" s="223">
        <v>6.1</v>
      </c>
      <c r="B33" s="274" t="s">
        <v>320</v>
      </c>
      <c r="C33" s="399"/>
      <c r="D33" s="399">
        <v>26785800</v>
      </c>
      <c r="E33" s="400">
        <v>26785800</v>
      </c>
    </row>
    <row r="34" spans="1:5" s="15" customFormat="1">
      <c r="A34" s="223">
        <v>6.2</v>
      </c>
      <c r="B34" s="274" t="s">
        <v>321</v>
      </c>
      <c r="C34" s="399"/>
      <c r="D34" s="399">
        <v>26999583.311999999</v>
      </c>
      <c r="E34" s="400">
        <v>26999583.311999999</v>
      </c>
    </row>
    <row r="35" spans="1:5" s="15" customFormat="1">
      <c r="A35" s="223">
        <v>6.3</v>
      </c>
      <c r="B35" s="274" t="s">
        <v>317</v>
      </c>
      <c r="C35" s="399"/>
      <c r="D35" s="399"/>
      <c r="E35" s="400">
        <v>0</v>
      </c>
    </row>
    <row r="36" spans="1:5" s="15" customFormat="1">
      <c r="A36" s="223">
        <v>6.4</v>
      </c>
      <c r="B36" s="274" t="s">
        <v>318</v>
      </c>
      <c r="C36" s="399"/>
      <c r="D36" s="399"/>
      <c r="E36" s="400">
        <v>0</v>
      </c>
    </row>
    <row r="37" spans="1:5" s="15" customFormat="1">
      <c r="A37" s="223">
        <v>6.5</v>
      </c>
      <c r="B37" s="274" t="s">
        <v>319</v>
      </c>
      <c r="C37" s="399"/>
      <c r="D37" s="399"/>
      <c r="E37" s="400">
        <v>0</v>
      </c>
    </row>
    <row r="38" spans="1:5" s="15" customFormat="1">
      <c r="A38" s="223">
        <v>6.6</v>
      </c>
      <c r="B38" s="274" t="s">
        <v>322</v>
      </c>
      <c r="C38" s="399"/>
      <c r="D38" s="399"/>
      <c r="E38" s="400">
        <v>0</v>
      </c>
    </row>
    <row r="39" spans="1:5" s="15" customFormat="1">
      <c r="A39" s="223">
        <v>6.7</v>
      </c>
      <c r="B39" s="274" t="s">
        <v>323</v>
      </c>
      <c r="C39" s="399"/>
      <c r="D39" s="399"/>
      <c r="E39" s="400">
        <v>0</v>
      </c>
    </row>
    <row r="40" spans="1:5" s="15" customFormat="1">
      <c r="A40" s="223">
        <v>7</v>
      </c>
      <c r="B40" s="225" t="s">
        <v>326</v>
      </c>
      <c r="C40" s="399"/>
      <c r="D40" s="399"/>
      <c r="E40" s="400">
        <v>0</v>
      </c>
    </row>
    <row r="41" spans="1:5" s="15" customFormat="1">
      <c r="A41" s="223">
        <v>7.1</v>
      </c>
      <c r="B41" s="224" t="s">
        <v>327</v>
      </c>
      <c r="C41" s="399">
        <v>163224.56</v>
      </c>
      <c r="D41" s="399">
        <v>1800420.8747000003</v>
      </c>
      <c r="E41" s="400">
        <v>1963645.4347000003</v>
      </c>
    </row>
    <row r="42" spans="1:5" s="15" customFormat="1" ht="25.5">
      <c r="A42" s="223">
        <v>7.2</v>
      </c>
      <c r="B42" s="224" t="s">
        <v>328</v>
      </c>
      <c r="C42" s="399">
        <v>17495.589999999997</v>
      </c>
      <c r="D42" s="399">
        <v>257149.14870000002</v>
      </c>
      <c r="E42" s="400">
        <v>274644.73869999999</v>
      </c>
    </row>
    <row r="43" spans="1:5" s="15" customFormat="1" ht="25.5">
      <c r="A43" s="223">
        <v>7.3</v>
      </c>
      <c r="B43" s="224" t="s">
        <v>331</v>
      </c>
      <c r="C43" s="399">
        <v>6761635.8800000027</v>
      </c>
      <c r="D43" s="399">
        <v>32204090.155099981</v>
      </c>
      <c r="E43" s="400">
        <v>38965726.035099983</v>
      </c>
    </row>
    <row r="44" spans="1:5" s="15" customFormat="1" ht="25.5">
      <c r="A44" s="223">
        <v>7.4</v>
      </c>
      <c r="B44" s="224" t="s">
        <v>332</v>
      </c>
      <c r="C44" s="399">
        <v>2197609.3700000108</v>
      </c>
      <c r="D44" s="399">
        <v>10581302.986599984</v>
      </c>
      <c r="E44" s="400">
        <v>12778912.356599994</v>
      </c>
    </row>
    <row r="45" spans="1:5" s="15" customFormat="1">
      <c r="A45" s="223">
        <v>8</v>
      </c>
      <c r="B45" s="225" t="s">
        <v>309</v>
      </c>
      <c r="C45" s="399">
        <v>325090.11600000004</v>
      </c>
      <c r="D45" s="399">
        <v>270053.91819999996</v>
      </c>
      <c r="E45" s="400">
        <v>595144.03419999999</v>
      </c>
    </row>
    <row r="46" spans="1:5" s="15" customFormat="1">
      <c r="A46" s="223">
        <v>8.1</v>
      </c>
      <c r="B46" s="273" t="s">
        <v>333</v>
      </c>
      <c r="C46" s="399"/>
      <c r="D46" s="399"/>
      <c r="E46" s="400">
        <v>0</v>
      </c>
    </row>
    <row r="47" spans="1:5" s="15" customFormat="1">
      <c r="A47" s="223">
        <v>8.1999999999999993</v>
      </c>
      <c r="B47" s="273" t="s">
        <v>334</v>
      </c>
      <c r="C47" s="399">
        <v>5010.0360000000001</v>
      </c>
      <c r="D47" s="399">
        <v>270053.91819999996</v>
      </c>
      <c r="E47" s="400">
        <v>275063.95419999998</v>
      </c>
    </row>
    <row r="48" spans="1:5" s="15" customFormat="1">
      <c r="A48" s="223">
        <v>8.3000000000000007</v>
      </c>
      <c r="B48" s="273" t="s">
        <v>335</v>
      </c>
      <c r="C48" s="399">
        <v>320080.08</v>
      </c>
      <c r="D48" s="399"/>
      <c r="E48" s="400">
        <v>320080.08</v>
      </c>
    </row>
    <row r="49" spans="1:5" s="15" customFormat="1">
      <c r="A49" s="223">
        <v>8.4</v>
      </c>
      <c r="B49" s="273" t="s">
        <v>336</v>
      </c>
      <c r="C49" s="399"/>
      <c r="D49" s="399"/>
      <c r="E49" s="400">
        <v>0</v>
      </c>
    </row>
    <row r="50" spans="1:5" s="15" customFormat="1">
      <c r="A50" s="223">
        <v>8.5</v>
      </c>
      <c r="B50" s="273" t="s">
        <v>337</v>
      </c>
      <c r="C50" s="399"/>
      <c r="D50" s="399"/>
      <c r="E50" s="400">
        <v>0</v>
      </c>
    </row>
    <row r="51" spans="1:5" s="15" customFormat="1">
      <c r="A51" s="223">
        <v>8.6</v>
      </c>
      <c r="B51" s="273" t="s">
        <v>338</v>
      </c>
      <c r="C51" s="399"/>
      <c r="D51" s="399"/>
      <c r="E51" s="400">
        <v>0</v>
      </c>
    </row>
    <row r="52" spans="1:5" s="15" customFormat="1">
      <c r="A52" s="223">
        <v>8.6999999999999993</v>
      </c>
      <c r="B52" s="273" t="s">
        <v>339</v>
      </c>
      <c r="C52" s="399"/>
      <c r="D52" s="399"/>
      <c r="E52" s="400">
        <v>0</v>
      </c>
    </row>
    <row r="53" spans="1:5" s="15" customFormat="1" ht="15" thickBot="1">
      <c r="A53" s="226">
        <v>9</v>
      </c>
      <c r="B53" s="227" t="s">
        <v>329</v>
      </c>
      <c r="C53" s="395"/>
      <c r="D53" s="395"/>
      <c r="E53" s="394">
        <v>0</v>
      </c>
    </row>
  </sheetData>
  <mergeCells count="3">
    <mergeCell ref="A5:A6"/>
    <mergeCell ref="B5:B6"/>
    <mergeCell ref="C5:E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7" sqref="B27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506">
        <v>43190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7" t="s">
        <v>303</v>
      </c>
      <c r="D4" s="69" t="s">
        <v>73</v>
      </c>
    </row>
    <row r="5" spans="1:8" ht="15" customHeight="1" thickBot="1">
      <c r="A5" s="260" t="s">
        <v>6</v>
      </c>
      <c r="B5" s="499"/>
      <c r="C5" s="502">
        <v>43190</v>
      </c>
      <c r="D5" s="503">
        <v>43100</v>
      </c>
    </row>
    <row r="6" spans="1:8" ht="15" customHeight="1">
      <c r="A6" s="70">
        <v>1</v>
      </c>
      <c r="B6" s="356" t="s">
        <v>307</v>
      </c>
      <c r="C6" s="500">
        <f>C7+C9+C10</f>
        <v>946848795.68091369</v>
      </c>
      <c r="D6" s="501">
        <f>D7+D9+D10</f>
        <v>1015921443.3758447</v>
      </c>
    </row>
    <row r="7" spans="1:8" ht="15" customHeight="1">
      <c r="A7" s="70">
        <v>1.1000000000000001</v>
      </c>
      <c r="B7" s="356" t="s">
        <v>202</v>
      </c>
      <c r="C7" s="358">
        <v>903708038.23785472</v>
      </c>
      <c r="D7" s="359">
        <v>969652521.81895483</v>
      </c>
    </row>
    <row r="8" spans="1:8">
      <c r="A8" s="70" t="s">
        <v>14</v>
      </c>
      <c r="B8" s="356" t="s">
        <v>201</v>
      </c>
      <c r="C8" s="358"/>
      <c r="D8" s="359"/>
    </row>
    <row r="9" spans="1:8" ht="15" customHeight="1">
      <c r="A9" s="70">
        <v>1.2</v>
      </c>
      <c r="B9" s="357" t="s">
        <v>200</v>
      </c>
      <c r="C9" s="358">
        <v>43033614.24305892</v>
      </c>
      <c r="D9" s="359">
        <v>46120125.12936984</v>
      </c>
    </row>
    <row r="10" spans="1:8" ht="15" customHeight="1">
      <c r="A10" s="70">
        <v>1.3</v>
      </c>
      <c r="B10" s="356" t="s">
        <v>28</v>
      </c>
      <c r="C10" s="360">
        <v>107143.20000000001</v>
      </c>
      <c r="D10" s="359">
        <v>148796.42752</v>
      </c>
    </row>
    <row r="11" spans="1:8" ht="15" customHeight="1">
      <c r="A11" s="70">
        <v>2</v>
      </c>
      <c r="B11" s="356" t="s">
        <v>304</v>
      </c>
      <c r="C11" s="358">
        <v>13377020.621044101</v>
      </c>
      <c r="D11" s="359">
        <v>8137857.3158287825</v>
      </c>
    </row>
    <row r="12" spans="1:8" ht="15" customHeight="1">
      <c r="A12" s="70">
        <v>3</v>
      </c>
      <c r="B12" s="356" t="s">
        <v>305</v>
      </c>
      <c r="C12" s="360">
        <v>148961725.24218747</v>
      </c>
      <c r="D12" s="359">
        <v>163907617.15974998</v>
      </c>
    </row>
    <row r="13" spans="1:8" ht="15" customHeight="1" thickBot="1">
      <c r="A13" s="72">
        <v>4</v>
      </c>
      <c r="B13" s="73" t="s">
        <v>306</v>
      </c>
      <c r="C13" s="361">
        <f>C6+C11+C12</f>
        <v>1109187541.5441453</v>
      </c>
      <c r="D13" s="362">
        <f>D6+D11+D12</f>
        <v>1187966917.8514235</v>
      </c>
    </row>
    <row r="14" spans="1:8">
      <c r="B14" s="76"/>
    </row>
    <row r="15" spans="1:8">
      <c r="B15" s="77"/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1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505">
        <v>43190</v>
      </c>
    </row>
    <row r="4" spans="1:8" ht="16.5" customHeight="1" thickBot="1">
      <c r="A4" s="78" t="s">
        <v>80</v>
      </c>
      <c r="B4" s="79" t="s">
        <v>273</v>
      </c>
      <c r="C4" s="80"/>
    </row>
    <row r="5" spans="1:8">
      <c r="A5" s="81"/>
      <c r="B5" s="458" t="s">
        <v>81</v>
      </c>
      <c r="C5" s="459"/>
    </row>
    <row r="6" spans="1:8">
      <c r="A6" s="82">
        <v>1</v>
      </c>
      <c r="B6" s="83" t="s">
        <v>417</v>
      </c>
      <c r="C6" s="84"/>
    </row>
    <row r="7" spans="1:8">
      <c r="A7" s="82">
        <v>2</v>
      </c>
      <c r="B7" s="83" t="s">
        <v>420</v>
      </c>
      <c r="C7" s="84"/>
    </row>
    <row r="8" spans="1:8">
      <c r="A8" s="82">
        <v>3</v>
      </c>
      <c r="B8" s="83" t="s">
        <v>421</v>
      </c>
      <c r="C8" s="84"/>
    </row>
    <row r="9" spans="1:8">
      <c r="A9" s="82">
        <v>4</v>
      </c>
      <c r="B9" s="83" t="s">
        <v>422</v>
      </c>
      <c r="C9" s="84"/>
    </row>
    <row r="10" spans="1:8">
      <c r="A10" s="82">
        <v>5</v>
      </c>
      <c r="B10" s="83" t="s">
        <v>423</v>
      </c>
      <c r="C10" s="84"/>
    </row>
    <row r="11" spans="1:8">
      <c r="A11" s="82">
        <v>6</v>
      </c>
      <c r="B11" s="83"/>
      <c r="C11" s="84"/>
    </row>
    <row r="12" spans="1:8">
      <c r="A12" s="82">
        <v>7</v>
      </c>
      <c r="B12" s="83"/>
      <c r="C12" s="84"/>
      <c r="H12" s="85"/>
    </row>
    <row r="13" spans="1:8">
      <c r="A13" s="82">
        <v>8</v>
      </c>
      <c r="B13" s="83"/>
      <c r="C13" s="84"/>
    </row>
    <row r="14" spans="1:8">
      <c r="A14" s="82">
        <v>9</v>
      </c>
      <c r="B14" s="83"/>
      <c r="C14" s="84"/>
    </row>
    <row r="15" spans="1:8">
      <c r="A15" s="82">
        <v>10</v>
      </c>
      <c r="B15" s="83"/>
      <c r="C15" s="84"/>
    </row>
    <row r="16" spans="1:8">
      <c r="A16" s="82"/>
      <c r="B16" s="460"/>
      <c r="C16" s="461"/>
    </row>
    <row r="17" spans="1:3">
      <c r="A17" s="82"/>
      <c r="B17" s="462" t="s">
        <v>82</v>
      </c>
      <c r="C17" s="463"/>
    </row>
    <row r="18" spans="1:3">
      <c r="A18" s="82">
        <v>1</v>
      </c>
      <c r="B18" s="83" t="s">
        <v>424</v>
      </c>
      <c r="C18" s="86"/>
    </row>
    <row r="19" spans="1:3">
      <c r="A19" s="82">
        <v>2</v>
      </c>
      <c r="B19" s="83" t="s">
        <v>425</v>
      </c>
      <c r="C19" s="86"/>
    </row>
    <row r="20" spans="1:3">
      <c r="A20" s="82">
        <v>3</v>
      </c>
      <c r="B20" s="83" t="s">
        <v>418</v>
      </c>
      <c r="C20" s="86"/>
    </row>
    <row r="21" spans="1:3">
      <c r="A21" s="82">
        <v>4</v>
      </c>
      <c r="B21" s="83" t="s">
        <v>426</v>
      </c>
      <c r="C21" s="86"/>
    </row>
    <row r="22" spans="1:3">
      <c r="A22" s="82">
        <v>5</v>
      </c>
      <c r="B22" s="83"/>
      <c r="C22" s="86"/>
    </row>
    <row r="23" spans="1:3">
      <c r="A23" s="82">
        <v>6</v>
      </c>
      <c r="B23" s="83"/>
      <c r="C23" s="86"/>
    </row>
    <row r="24" spans="1:3">
      <c r="A24" s="82">
        <v>7</v>
      </c>
      <c r="B24" s="83"/>
      <c r="C24" s="86"/>
    </row>
    <row r="25" spans="1:3">
      <c r="A25" s="82">
        <v>8</v>
      </c>
      <c r="B25" s="83"/>
      <c r="C25" s="86"/>
    </row>
    <row r="26" spans="1:3">
      <c r="A26" s="82">
        <v>9</v>
      </c>
      <c r="B26" s="83"/>
      <c r="C26" s="86"/>
    </row>
    <row r="27" spans="1:3" ht="15.75" customHeight="1">
      <c r="A27" s="82">
        <v>10</v>
      </c>
      <c r="B27" s="83"/>
      <c r="C27" s="87"/>
    </row>
    <row r="28" spans="1:3" ht="15.75" customHeight="1">
      <c r="A28" s="82"/>
      <c r="B28" s="83"/>
      <c r="C28" s="87"/>
    </row>
    <row r="29" spans="1:3" ht="30" customHeight="1">
      <c r="A29" s="82"/>
      <c r="B29" s="462" t="s">
        <v>83</v>
      </c>
      <c r="C29" s="463"/>
    </row>
    <row r="30" spans="1:3" ht="15">
      <c r="A30" s="82">
        <v>1</v>
      </c>
      <c r="B30" s="375" t="s">
        <v>443</v>
      </c>
      <c r="C30" s="376">
        <v>1</v>
      </c>
    </row>
    <row r="31" spans="1:3" ht="15.75" customHeight="1">
      <c r="A31" s="82"/>
      <c r="B31" s="83"/>
      <c r="C31" s="84"/>
    </row>
    <row r="32" spans="1:3" ht="29.25" customHeight="1">
      <c r="A32" s="82"/>
      <c r="B32" s="462" t="s">
        <v>84</v>
      </c>
      <c r="C32" s="463"/>
    </row>
    <row r="33" spans="1:3">
      <c r="A33" s="82">
        <v>1</v>
      </c>
      <c r="B33" s="83" t="s">
        <v>427</v>
      </c>
      <c r="C33" s="380">
        <v>0.16800000000000001</v>
      </c>
    </row>
    <row r="34" spans="1:3">
      <c r="A34" s="377">
        <v>2</v>
      </c>
      <c r="B34" s="378" t="s">
        <v>428</v>
      </c>
      <c r="C34" s="381">
        <v>0.13200000000000001</v>
      </c>
    </row>
    <row r="35" spans="1:3">
      <c r="A35" s="377">
        <v>3</v>
      </c>
      <c r="B35" s="378" t="s">
        <v>429</v>
      </c>
      <c r="C35" s="381">
        <v>0.125</v>
      </c>
    </row>
    <row r="36" spans="1:3">
      <c r="A36" s="377">
        <v>4</v>
      </c>
      <c r="B36" s="378" t="s">
        <v>430</v>
      </c>
      <c r="C36" s="381">
        <v>0.1</v>
      </c>
    </row>
    <row r="37" spans="1:3">
      <c r="A37" s="377">
        <v>5</v>
      </c>
      <c r="B37" s="378" t="s">
        <v>431</v>
      </c>
      <c r="C37" s="381">
        <v>8.5999999999999993E-2</v>
      </c>
    </row>
    <row r="38" spans="1:3">
      <c r="A38" s="377"/>
      <c r="B38" s="378"/>
      <c r="C38" s="379"/>
    </row>
    <row r="39" spans="1:3" ht="15" thickBot="1">
      <c r="A39" s="88"/>
      <c r="B39" s="89"/>
      <c r="C39" s="9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7" t="s">
        <v>30</v>
      </c>
      <c r="B1" s="308" t="str">
        <f>'Info '!C2</f>
        <v>JSC ProCredit Bank</v>
      </c>
      <c r="C1" s="104"/>
      <c r="D1" s="104"/>
      <c r="E1" s="104"/>
      <c r="F1" s="15"/>
    </row>
    <row r="2" spans="1:7" s="91" customFormat="1" ht="15.75" customHeight="1">
      <c r="A2" s="307" t="s">
        <v>31</v>
      </c>
      <c r="B2" s="504">
        <v>43190</v>
      </c>
    </row>
    <row r="3" spans="1:7" s="91" customFormat="1" ht="15.75" customHeight="1">
      <c r="A3" s="307"/>
    </row>
    <row r="4" spans="1:7" s="91" customFormat="1" ht="15.75" customHeight="1" thickBot="1">
      <c r="A4" s="309" t="s">
        <v>207</v>
      </c>
      <c r="B4" s="468" t="s">
        <v>352</v>
      </c>
      <c r="C4" s="469"/>
      <c r="D4" s="469"/>
      <c r="E4" s="469"/>
    </row>
    <row r="5" spans="1:7" s="95" customFormat="1" ht="17.45" customHeight="1">
      <c r="A5" s="240"/>
      <c r="B5" s="241"/>
      <c r="C5" s="93" t="s">
        <v>0</v>
      </c>
      <c r="D5" s="93" t="s">
        <v>1</v>
      </c>
      <c r="E5" s="94" t="s">
        <v>2</v>
      </c>
    </row>
    <row r="6" spans="1:7" s="15" customFormat="1" ht="14.45" customHeight="1">
      <c r="A6" s="310"/>
      <c r="B6" s="464" t="s">
        <v>359</v>
      </c>
      <c r="C6" s="464" t="s">
        <v>93</v>
      </c>
      <c r="D6" s="466" t="s">
        <v>206</v>
      </c>
      <c r="E6" s="467"/>
      <c r="G6" s="5"/>
    </row>
    <row r="7" spans="1:7" s="15" customFormat="1" ht="99.6" customHeight="1">
      <c r="A7" s="310"/>
      <c r="B7" s="465"/>
      <c r="C7" s="464"/>
      <c r="D7" s="346" t="s">
        <v>205</v>
      </c>
      <c r="E7" s="347" t="s">
        <v>360</v>
      </c>
      <c r="G7" s="5"/>
    </row>
    <row r="8" spans="1:7">
      <c r="A8" s="311">
        <v>1</v>
      </c>
      <c r="B8" s="348" t="s">
        <v>35</v>
      </c>
      <c r="C8" s="349">
        <v>47953774.299999997</v>
      </c>
      <c r="D8" s="349"/>
      <c r="E8" s="350">
        <v>47953774.299999997</v>
      </c>
      <c r="F8" s="15"/>
    </row>
    <row r="9" spans="1:7">
      <c r="A9" s="311">
        <v>2</v>
      </c>
      <c r="B9" s="348" t="s">
        <v>36</v>
      </c>
      <c r="C9" s="349">
        <v>127150122.97</v>
      </c>
      <c r="D9" s="349"/>
      <c r="E9" s="350">
        <v>127150122.97</v>
      </c>
      <c r="F9" s="15"/>
    </row>
    <row r="10" spans="1:7">
      <c r="A10" s="311">
        <v>3</v>
      </c>
      <c r="B10" s="348" t="s">
        <v>37</v>
      </c>
      <c r="C10" s="349">
        <v>44826120.049999997</v>
      </c>
      <c r="D10" s="349"/>
      <c r="E10" s="350">
        <v>44826120.049999997</v>
      </c>
      <c r="F10" s="15"/>
    </row>
    <row r="11" spans="1:7">
      <c r="A11" s="311">
        <v>4</v>
      </c>
      <c r="B11" s="348" t="s">
        <v>38</v>
      </c>
      <c r="C11" s="349">
        <v>0</v>
      </c>
      <c r="D11" s="349"/>
      <c r="E11" s="350"/>
      <c r="F11" s="15"/>
    </row>
    <row r="12" spans="1:7">
      <c r="A12" s="311">
        <v>5</v>
      </c>
      <c r="B12" s="348" t="s">
        <v>39</v>
      </c>
      <c r="C12" s="349">
        <v>13751072.279999999</v>
      </c>
      <c r="D12" s="349"/>
      <c r="E12" s="350">
        <v>13751072.279999999</v>
      </c>
      <c r="F12" s="15"/>
    </row>
    <row r="13" spans="1:7">
      <c r="A13" s="311">
        <v>6.1</v>
      </c>
      <c r="B13" s="351" t="s">
        <v>40</v>
      </c>
      <c r="C13" s="352">
        <v>934252845.84060001</v>
      </c>
      <c r="D13" s="349"/>
      <c r="E13" s="350">
        <v>934252845.84060001</v>
      </c>
      <c r="F13" s="15"/>
    </row>
    <row r="14" spans="1:7">
      <c r="A14" s="311">
        <v>6.2</v>
      </c>
      <c r="B14" s="353" t="s">
        <v>41</v>
      </c>
      <c r="C14" s="352">
        <v>-31191807.049642</v>
      </c>
      <c r="D14" s="349"/>
      <c r="E14" s="350">
        <v>-31191807.049642</v>
      </c>
      <c r="F14" s="15"/>
    </row>
    <row r="15" spans="1:7">
      <c r="A15" s="311">
        <v>6</v>
      </c>
      <c r="B15" s="348" t="s">
        <v>42</v>
      </c>
      <c r="C15" s="349">
        <v>903061038.79095805</v>
      </c>
      <c r="D15" s="349"/>
      <c r="E15" s="350">
        <v>903061038.79095805</v>
      </c>
      <c r="F15" s="15"/>
    </row>
    <row r="16" spans="1:7">
      <c r="A16" s="311">
        <v>7</v>
      </c>
      <c r="B16" s="348" t="s">
        <v>43</v>
      </c>
      <c r="C16" s="349">
        <v>5760717.8969000001</v>
      </c>
      <c r="D16" s="349"/>
      <c r="E16" s="350">
        <v>5760717.8969000001</v>
      </c>
      <c r="F16" s="15"/>
    </row>
    <row r="17" spans="1:7">
      <c r="A17" s="311">
        <v>8</v>
      </c>
      <c r="B17" s="348" t="s">
        <v>204</v>
      </c>
      <c r="C17" s="349">
        <v>0</v>
      </c>
      <c r="D17" s="349"/>
      <c r="E17" s="350"/>
      <c r="F17" s="312"/>
      <c r="G17" s="98"/>
    </row>
    <row r="18" spans="1:7">
      <c r="A18" s="311">
        <v>9</v>
      </c>
      <c r="B18" s="348" t="s">
        <v>44</v>
      </c>
      <c r="C18" s="349">
        <v>6347679.4799999995</v>
      </c>
      <c r="D18" s="349">
        <v>6194572.1799999997</v>
      </c>
      <c r="E18" s="350">
        <v>153107.29999999981</v>
      </c>
      <c r="F18" s="15"/>
      <c r="G18" s="98"/>
    </row>
    <row r="19" spans="1:7">
      <c r="A19" s="311">
        <v>10</v>
      </c>
      <c r="B19" s="348" t="s">
        <v>45</v>
      </c>
      <c r="C19" s="349">
        <v>68144858.069999978</v>
      </c>
      <c r="D19" s="349">
        <v>1297551.21</v>
      </c>
      <c r="E19" s="350">
        <v>66847306.859999977</v>
      </c>
      <c r="F19" s="15"/>
      <c r="G19" s="98"/>
    </row>
    <row r="20" spans="1:7">
      <c r="A20" s="311">
        <v>11</v>
      </c>
      <c r="B20" s="348" t="s">
        <v>46</v>
      </c>
      <c r="C20" s="349">
        <v>14156265.467799999</v>
      </c>
      <c r="D20" s="349"/>
      <c r="E20" s="350">
        <v>14156265.467799999</v>
      </c>
      <c r="F20" s="15"/>
    </row>
    <row r="21" spans="1:7" ht="26.25" thickBot="1">
      <c r="A21" s="188"/>
      <c r="B21" s="313" t="s">
        <v>362</v>
      </c>
      <c r="C21" s="242">
        <f>SUM(C8:C12, C15:C20)</f>
        <v>1231151649.3056579</v>
      </c>
      <c r="D21" s="242">
        <f>SUM(D8:D12, D15:D20)</f>
        <v>7492123.3899999997</v>
      </c>
      <c r="E21" s="354">
        <f>SUM(E8:E12, E15:E20)</f>
        <v>1223659525.9156578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9"/>
      <c r="F25" s="5"/>
      <c r="G25" s="5"/>
    </row>
    <row r="26" spans="1:7" s="4" customFormat="1">
      <c r="B26" s="99"/>
      <c r="F26" s="5"/>
      <c r="G26" s="5"/>
    </row>
    <row r="27" spans="1:7" s="4" customFormat="1">
      <c r="B27" s="99"/>
      <c r="F27" s="5"/>
      <c r="G27" s="5"/>
    </row>
    <row r="28" spans="1:7" s="4" customFormat="1">
      <c r="B28" s="99"/>
      <c r="F28" s="5"/>
      <c r="G28" s="5"/>
    </row>
    <row r="29" spans="1:7" s="4" customFormat="1">
      <c r="B29" s="99"/>
      <c r="F29" s="5"/>
      <c r="G29" s="5"/>
    </row>
    <row r="30" spans="1:7" s="4" customFormat="1">
      <c r="B30" s="99"/>
      <c r="F30" s="5"/>
      <c r="G30" s="5"/>
    </row>
    <row r="31" spans="1:7" s="4" customFormat="1">
      <c r="B31" s="99"/>
      <c r="F31" s="5"/>
      <c r="G31" s="5"/>
    </row>
    <row r="32" spans="1:7" s="4" customFormat="1">
      <c r="B32" s="99"/>
      <c r="F32" s="5"/>
      <c r="G32" s="5"/>
    </row>
    <row r="33" spans="2:7" s="4" customFormat="1">
      <c r="B33" s="99"/>
      <c r="F33" s="5"/>
      <c r="G33" s="5"/>
    </row>
    <row r="34" spans="2:7" s="4" customFormat="1">
      <c r="B34" s="99"/>
      <c r="F34" s="5"/>
      <c r="G34" s="5"/>
    </row>
    <row r="35" spans="2:7" s="4" customFormat="1">
      <c r="B35" s="99"/>
      <c r="F35" s="5"/>
      <c r="G35" s="5"/>
    </row>
    <row r="36" spans="2:7" s="4" customFormat="1">
      <c r="B36" s="99"/>
      <c r="F36" s="5"/>
      <c r="G36" s="5"/>
    </row>
    <row r="37" spans="2:7" s="4" customFormat="1">
      <c r="B37" s="9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91" customFormat="1" ht="15.75" customHeight="1">
      <c r="A2" s="2" t="s">
        <v>31</v>
      </c>
      <c r="B2" s="505">
        <v>43190</v>
      </c>
      <c r="C2" s="4"/>
      <c r="D2" s="4"/>
      <c r="E2" s="4"/>
      <c r="F2" s="4"/>
    </row>
    <row r="3" spans="1:6" s="91" customFormat="1" ht="15.75" customHeight="1">
      <c r="C3" s="4"/>
      <c r="D3" s="4"/>
      <c r="E3" s="4"/>
      <c r="F3" s="4"/>
    </row>
    <row r="4" spans="1:6" s="91" customFormat="1" ht="13.5" thickBot="1">
      <c r="A4" s="91" t="s">
        <v>85</v>
      </c>
      <c r="B4" s="314" t="s">
        <v>340</v>
      </c>
      <c r="C4" s="92" t="s">
        <v>73</v>
      </c>
      <c r="D4" s="4"/>
      <c r="E4" s="4"/>
      <c r="F4" s="4"/>
    </row>
    <row r="5" spans="1:6">
      <c r="A5" s="247">
        <v>1</v>
      </c>
      <c r="B5" s="315" t="s">
        <v>361</v>
      </c>
      <c r="C5" s="248">
        <f>'7. LI1 '!E21</f>
        <v>1223659525.9156578</v>
      </c>
    </row>
    <row r="6" spans="1:6" s="249" customFormat="1">
      <c r="A6" s="100">
        <v>2.1</v>
      </c>
      <c r="B6" s="244" t="s">
        <v>341</v>
      </c>
      <c r="C6" s="176">
        <v>75338146.984158009</v>
      </c>
    </row>
    <row r="7" spans="1:6" s="76" customFormat="1" outlineLevel="1">
      <c r="A7" s="70">
        <v>2.2000000000000002</v>
      </c>
      <c r="B7" s="71" t="s">
        <v>342</v>
      </c>
      <c r="C7" s="250">
        <v>26785800</v>
      </c>
    </row>
    <row r="8" spans="1:6" s="76" customFormat="1" ht="25.5">
      <c r="A8" s="70">
        <v>3</v>
      </c>
      <c r="B8" s="245" t="s">
        <v>343</v>
      </c>
      <c r="C8" s="251">
        <f>SUM(C5:C7)</f>
        <v>1325783472.8998158</v>
      </c>
    </row>
    <row r="9" spans="1:6" s="249" customFormat="1">
      <c r="A9" s="100">
        <v>4</v>
      </c>
      <c r="B9" s="102" t="s">
        <v>88</v>
      </c>
      <c r="C9" s="176">
        <v>17616840.103181999</v>
      </c>
    </row>
    <row r="10" spans="1:6" s="76" customFormat="1" outlineLevel="1">
      <c r="A10" s="70">
        <v>5.0999999999999996</v>
      </c>
      <c r="B10" s="71" t="s">
        <v>344</v>
      </c>
      <c r="C10" s="250">
        <v>-28089781.298056208</v>
      </c>
    </row>
    <row r="11" spans="1:6" s="76" customFormat="1" outlineLevel="1">
      <c r="A11" s="70">
        <v>5.2</v>
      </c>
      <c r="B11" s="71" t="s">
        <v>345</v>
      </c>
      <c r="C11" s="250">
        <v>-26250084</v>
      </c>
    </row>
    <row r="12" spans="1:6" s="76" customFormat="1">
      <c r="A12" s="70">
        <v>6</v>
      </c>
      <c r="B12" s="243" t="s">
        <v>87</v>
      </c>
      <c r="C12" s="250"/>
    </row>
    <row r="13" spans="1:6" s="76" customFormat="1" ht="13.5" thickBot="1">
      <c r="A13" s="72">
        <v>7</v>
      </c>
      <c r="B13" s="246" t="s">
        <v>291</v>
      </c>
      <c r="C13" s="252">
        <f>SUM(C8:C12)</f>
        <v>1289060447.7049417</v>
      </c>
    </row>
    <row r="15" spans="1:6">
      <c r="A15" s="266"/>
      <c r="B15" s="266"/>
    </row>
    <row r="16" spans="1:6">
      <c r="A16" s="266"/>
      <c r="B16" s="266"/>
    </row>
    <row r="17" spans="1:5" ht="15">
      <c r="A17" s="261"/>
      <c r="B17" s="262"/>
      <c r="C17" s="266"/>
      <c r="D17" s="266"/>
      <c r="E17" s="266"/>
    </row>
    <row r="18" spans="1:5" ht="15">
      <c r="A18" s="267"/>
      <c r="B18" s="268"/>
      <c r="C18" s="266"/>
      <c r="D18" s="266"/>
      <c r="E18" s="266"/>
    </row>
    <row r="19" spans="1:5">
      <c r="A19" s="269"/>
      <c r="B19" s="263"/>
      <c r="C19" s="266"/>
      <c r="D19" s="266"/>
      <c r="E19" s="266"/>
    </row>
    <row r="20" spans="1:5">
      <c r="A20" s="270"/>
      <c r="B20" s="264"/>
      <c r="C20" s="266"/>
      <c r="D20" s="266"/>
      <c r="E20" s="266"/>
    </row>
    <row r="21" spans="1:5">
      <c r="A21" s="270"/>
      <c r="B21" s="268"/>
      <c r="C21" s="266"/>
      <c r="D21" s="266"/>
      <c r="E21" s="266"/>
    </row>
    <row r="22" spans="1:5">
      <c r="A22" s="269"/>
      <c r="B22" s="265"/>
      <c r="C22" s="266"/>
      <c r="D22" s="266"/>
      <c r="E22" s="266"/>
    </row>
    <row r="23" spans="1:5">
      <c r="A23" s="270"/>
      <c r="B23" s="264"/>
      <c r="C23" s="266"/>
      <c r="D23" s="266"/>
      <c r="E23" s="266"/>
    </row>
    <row r="24" spans="1:5">
      <c r="A24" s="270"/>
      <c r="B24" s="264"/>
      <c r="C24" s="266"/>
      <c r="D24" s="266"/>
      <c r="E24" s="266"/>
    </row>
    <row r="25" spans="1:5">
      <c r="A25" s="270"/>
      <c r="B25" s="271"/>
      <c r="C25" s="266"/>
      <c r="D25" s="266"/>
      <c r="E25" s="266"/>
    </row>
    <row r="26" spans="1:5">
      <c r="A26" s="270"/>
      <c r="B26" s="268"/>
      <c r="C26" s="266"/>
      <c r="D26" s="266"/>
      <c r="E26" s="266"/>
    </row>
    <row r="27" spans="1:5">
      <c r="A27" s="266"/>
      <c r="B27" s="272"/>
      <c r="C27" s="266"/>
      <c r="D27" s="266"/>
      <c r="E27" s="266"/>
    </row>
    <row r="28" spans="1:5">
      <c r="A28" s="266"/>
      <c r="B28" s="272"/>
      <c r="C28" s="266"/>
      <c r="D28" s="266"/>
      <c r="E28" s="266"/>
    </row>
    <row r="29" spans="1:5">
      <c r="A29" s="266"/>
      <c r="B29" s="272"/>
      <c r="C29" s="266"/>
      <c r="D29" s="266"/>
      <c r="E29" s="266"/>
    </row>
    <row r="30" spans="1:5">
      <c r="A30" s="266"/>
      <c r="B30" s="272"/>
      <c r="C30" s="266"/>
      <c r="D30" s="266"/>
      <c r="E30" s="266"/>
    </row>
    <row r="31" spans="1:5">
      <c r="A31" s="266"/>
      <c r="B31" s="272"/>
      <c r="C31" s="266"/>
      <c r="D31" s="266"/>
      <c r="E31" s="266"/>
    </row>
    <row r="32" spans="1:5">
      <c r="A32" s="266"/>
      <c r="B32" s="272"/>
      <c r="C32" s="266"/>
      <c r="D32" s="266"/>
      <c r="E32" s="266"/>
    </row>
    <row r="33" spans="1:5">
      <c r="A33" s="266"/>
      <c r="B33" s="272"/>
      <c r="C33" s="266"/>
      <c r="D33" s="266"/>
      <c r="E33" s="26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8rV48NqA+eu9g+C2FtvQHRtiPHlzsOUbVVOAs2YxNUs=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sF4zQKA0j7/pxjDvfkLUtxD9qTWAbFkhXDaUcEXnc+U=</DigestValue>
    </Reference>
  </SignedInfo>
  <SignatureValue>gLjs3PM/vcAHXUgau/EtLwEhWneUZvIZ6BK+Yt9LGmuSfBxCpTHnzZMU1HlxexZvzEeDqaoIwSAd
YYhBf8bEhZ69jzj4HMrfZ1s6dqdbwn38hCDeLOCU2rvNabpVyR8VN6rCmzS40LurGmTpi5GBHWQ/
WAbuxcJb4gaVXlxxHNukFMJajgCHDwUkUfNkHu1OeMVAZK7dI4J8WlRhK0wfNBt+X10xaz/xPcn1
qMSGy1iSJZ48SnXAyFTiVoQ1zW1DKfv1co1axMpyNiGDwx9EuXB/5sZ4OHu0Qfcc2matFVlIrGHx
RrjoJ0whFOgs7tZe9EvgaUkTt7bYDUipcPMkGg==</SignatureValue>
  <KeyInfo>
    <X509Data>
      <X509Certificate>MIIGPzCCBSegAwIBAgIKe24OkgACAAAc3TANBgkqhkiG9w0BAQsFADBKMRIwEAYKCZImiZPyLGQBGRYCZ2UxEzARBgoJkiaJk/IsZAEZFgNuYmcxHzAdBgNVBAMTFk5CRyBDbGFzcyAyIElOVCBTdWIgQ0EwHhcNMTcwMjE1MTAyMjE5WhcNMTkwMjE1MTAyMjE5WjA9MRswGQYDVQQKExJKU0MgUHJvQ3JlZGl0IEJhbmsxHjAcBgNVBAMTFUJQQyAtIE5hbmEgQ2hpa3ZhaWR6ZTCCASIwDQYJKoZIhvcNAQEBBQADggEPADCCAQoCggEBANE3CLOg7mFfTx7LhasNfvGF4Tm4fqpug5UUyuWeH9JH5r0c/+3MoEPgo0dz4rYr7CQ3F3IkmynwzRncDK4BqjENzNiUacasBat5gY33AC4gz9Ui+y4zgBolnDlsU6we843E+VtNIcA3NeZxlTSJ58rnvVx7hUld15iki0DQ4uBZe2QHFGqa5Eg/xngiOAy4vq2bnuNBDPmLRf3oPjshFfBlaQ/Q3DsB73avqQY/KZRBdwMA77SzJOeytV9vZo9fVNsOltyNhlM+Ib0Q9iosHLOv5iD2cKDY/2zatOHGP/Dc78PTNvbu3JGa5cvteqSVacyY1s0N4api+QZdLS58WiMCAwEAAaOCAzIwggMuMDwGCSsGAQQBgjcVBwQvMC0GJSsGAQQBgjcVCOayYION9USGgZkJg7ihSoO+hHEEg8SRM4SDiF0CAWQCAR0wHQYDVR0lBBYwFAYIKwYBBQUHAwIGCCsGAQUFBwMEMAsGA1UdDwQEAwIHgDAnBgkrBgEEAYI3FQoEGjAYMAoGCCsGAQUFBwMCMAoGCCsGAQUFBwMEMB0GA1UdDgQWBBSLL0yY27xN6t8tN+RMRhNoctId6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sHEFfMlSSwqvzpA4DAHuNM1dvRBjnWpbHhdLSPwMOHwN1wRWh8/p660bw01uALZ6b4TU4qx53eRQrAx5fQEv4DjvEbfp1J0dt0Lq/Y/QYz4z2/CXD2DbgVmqZT5tG4KJbtyI+mh4v60MawsOsAQie9GhCTObpJVA5EZuiBZF2Yx0N0s1GxOF6JUN1o/R5OkKdjHDNl7DXG5wbbP77gh7G+EIgqlNdViZlYqgqwZnyDOkZaryJBdRQ9H8mEKYsX2mWPb+uHjllT99OLBBITY1BdSJlL520PssTg8MkCwxAXuPX63g6cAfpyI9e3yIkXmuhC36WMd/e4gh981GIVyyg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8CXswOv9bWoM+p91oj0csJJmFlnMRGymC0a7vEWVQsA=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oltjApV28Pwk8XsIWrsgBzzKHIviwcdni02Mm2CKFbI=</DigestValue>
      </Reference>
      <Reference URI="/xl/sharedStrings.xml?ContentType=application/vnd.openxmlformats-officedocument.spreadsheetml.sharedStrings+xml">
        <DigestMethod Algorithm="http://www.w3.org/2001/04/xmlenc#sha256"/>
        <DigestValue>V2iTXKJLbTJGLSplko4hFBhI1y37YweChaXEqBvgye4=</DigestValue>
      </Reference>
      <Reference URI="/xl/styles.xml?ContentType=application/vnd.openxmlformats-officedocument.spreadsheetml.styles+xml">
        <DigestMethod Algorithm="http://www.w3.org/2001/04/xmlenc#sha256"/>
        <DigestValue>4AOGgsc/qnmEqSgNgfgD5iNwSsmEaImdhvofbliWdQc=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+wW5BDVFMygLWsSB+i4xqr5n8JGSMGsVEw2HvtJRGwU=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3bix/r9d/lIbkyzeAJcVbmW/DBcjP6RSMfkfMLyalMY=</DigestValue>
      </Reference>
      <Reference URI="/xl/worksheets/sheet10.xml?ContentType=application/vnd.openxmlformats-officedocument.spreadsheetml.worksheet+xml">
        <DigestMethod Algorithm="http://www.w3.org/2001/04/xmlenc#sha256"/>
        <DigestValue>20Nzixg1WHwJGVHp3yHp2CQpkPkZvRH1SCQnCx7n5jM=</DigestValue>
      </Reference>
      <Reference URI="/xl/worksheets/sheet11.xml?ContentType=application/vnd.openxmlformats-officedocument.spreadsheetml.worksheet+xml">
        <DigestMethod Algorithm="http://www.w3.org/2001/04/xmlenc#sha256"/>
        <DigestValue>OKOEb/Zww/QdoqP+cU0vYuHMTitczsdSynCicAKXtbE=</DigestValue>
      </Reference>
      <Reference URI="/xl/worksheets/sheet12.xml?ContentType=application/vnd.openxmlformats-officedocument.spreadsheetml.worksheet+xml">
        <DigestMethod Algorithm="http://www.w3.org/2001/04/xmlenc#sha256"/>
        <DigestValue>1ygwsWTF+iEmgmTGr4iC0zbe7ATL5dk882CdABtBuHI=</DigestValue>
      </Reference>
      <Reference URI="/xl/worksheets/sheet13.xml?ContentType=application/vnd.openxmlformats-officedocument.spreadsheetml.worksheet+xml">
        <DigestMethod Algorithm="http://www.w3.org/2001/04/xmlenc#sha256"/>
        <DigestValue>/c69cGb9ovOyQVJOIDOG2DEQzEAv+B1fIEIelcaDIIg=</DigestValue>
      </Reference>
      <Reference URI="/xl/worksheets/sheet14.xml?ContentType=application/vnd.openxmlformats-officedocument.spreadsheetml.worksheet+xml">
        <DigestMethod Algorithm="http://www.w3.org/2001/04/xmlenc#sha256"/>
        <DigestValue>NwIDM654zbX6h1Xv6KBfv9Mooh79u0gNvwy1F2DFlwI=</DigestValue>
      </Reference>
      <Reference URI="/xl/worksheets/sheet15.xml?ContentType=application/vnd.openxmlformats-officedocument.spreadsheetml.worksheet+xml">
        <DigestMethod Algorithm="http://www.w3.org/2001/04/xmlenc#sha256"/>
        <DigestValue>npK3FnuUyYz8knaiGlvkbsmpTA1/HlMTlZyCOrtY9VY=</DigestValue>
      </Reference>
      <Reference URI="/xl/worksheets/sheet16.xml?ContentType=application/vnd.openxmlformats-officedocument.spreadsheetml.worksheet+xml">
        <DigestMethod Algorithm="http://www.w3.org/2001/04/xmlenc#sha256"/>
        <DigestValue>ekS5KbfzlZ/Z2TBztKuhVBT7y6gWq0vKEo+gWm4o+jI=</DigestValue>
      </Reference>
      <Reference URI="/xl/worksheets/sheet2.xml?ContentType=application/vnd.openxmlformats-officedocument.spreadsheetml.worksheet+xml">
        <DigestMethod Algorithm="http://www.w3.org/2001/04/xmlenc#sha256"/>
        <DigestValue>m34URfWfnBcC5NylnR9OjO4cvOvZX85HHFClbvuMOqo=</DigestValue>
      </Reference>
      <Reference URI="/xl/worksheets/sheet3.xml?ContentType=application/vnd.openxmlformats-officedocument.spreadsheetml.worksheet+xml">
        <DigestMethod Algorithm="http://www.w3.org/2001/04/xmlenc#sha256"/>
        <DigestValue>wI7WiLPFdQeptSGa7aTFY8JE6Tm7H7FVsrUOXk47k94=</DigestValue>
      </Reference>
      <Reference URI="/xl/worksheets/sheet4.xml?ContentType=application/vnd.openxmlformats-officedocument.spreadsheetml.worksheet+xml">
        <DigestMethod Algorithm="http://www.w3.org/2001/04/xmlenc#sha256"/>
        <DigestValue>WaNneIqtfpCkR/KExs8kl2fb5ubo3uLnSEjJ0qRErHQ=</DigestValue>
      </Reference>
      <Reference URI="/xl/worksheets/sheet5.xml?ContentType=application/vnd.openxmlformats-officedocument.spreadsheetml.worksheet+xml">
        <DigestMethod Algorithm="http://www.w3.org/2001/04/xmlenc#sha256"/>
        <DigestValue>aQ98FsIQ1xsSjfgc5fhkvqlNzpmh2LZ0wEC5B60x7Vg=</DigestValue>
      </Reference>
      <Reference URI="/xl/worksheets/sheet6.xml?ContentType=application/vnd.openxmlformats-officedocument.spreadsheetml.worksheet+xml">
        <DigestMethod Algorithm="http://www.w3.org/2001/04/xmlenc#sha256"/>
        <DigestValue>+uzJOvUKGsK9Tq+DyZSdTMPDPkolDTl6yADVMU/m2G4=</DigestValue>
      </Reference>
      <Reference URI="/xl/worksheets/sheet7.xml?ContentType=application/vnd.openxmlformats-officedocument.spreadsheetml.worksheet+xml">
        <DigestMethod Algorithm="http://www.w3.org/2001/04/xmlenc#sha256"/>
        <DigestValue>g+yoQ1vWdYG7Ila18IUHF3EetCdJNazcjaeUeLjVN6M=</DigestValue>
      </Reference>
      <Reference URI="/xl/worksheets/sheet8.xml?ContentType=application/vnd.openxmlformats-officedocument.spreadsheetml.worksheet+xml">
        <DigestMethod Algorithm="http://www.w3.org/2001/04/xmlenc#sha256"/>
        <DigestValue>TtAKy/0Fp/V4rtPPIp9mezeCgCfdwBO2SiJspFgeUB4=</DigestValue>
      </Reference>
      <Reference URI="/xl/worksheets/sheet9.xml?ContentType=application/vnd.openxmlformats-officedocument.spreadsheetml.worksheet+xml">
        <DigestMethod Algorithm="http://www.w3.org/2001/04/xmlenc#sha256"/>
        <DigestValue>cBLwDVLHJECZ/tk5o/uq5X0IN6p/ByBQiZ1ufekvZl0=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2018-04-26T14:39:23Z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2018-04-26T14:39:23Z</xd:SigningTime>
          <xd:SigningCertificate>
            <xd:Cert>
              <xd:CertDigest>
                <DigestMethod Algorithm="http://www.w3.org/2001/04/xmlenc#sha256"/>
                <DigestValue>FvslvZrrr1U8lBAr3ayaX1H0MGY4VfZ4bbQM3SLReFw=</DigestValue>
              </xd:CertDigest>
              <xd:IssuerSerial>
                <X509IssuerName>CN=NBG Class 2 INT Sub CA, DC=nbg, DC=ge</X509IssuerName>
                <X509SerialNumber>582881269142746132651229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VsqFe2/uKZXzisKiryVa1b+AlU//PMT0VrP2zZfF+pQ=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kJ5QfwpC4j3H3CvR80yxU8oBHWJyEbFVZu4dcm+sIR0=</DigestValue>
    </Reference>
  </SignedInfo>
  <SignatureValue>aYAhM3dRduPPFZS/Fo9nTZjc9nvy21JyehkBjBZlOjQNqq/QHK6kke9jGYs8UUWVRgTSl9CApUgh
wwn1C60ldb5qyWvmM3r7r/bYjTK1YZSucDAXQU38mWzJSwAFn2f1q8aO2KekoKpljgCIJZG8Hg9w
myr3ei5JLeyfRE9KfvhzzjO52RbGC1DvQVf05bkcJVfWeeBigQrxgfNNuTEkMuZVySS8lceNVGok
GZQArUBJH2Y4KilE425zPYllU8rs7tImts+wqK0xuZbQ6vzt5H+ctp2+rf+z5LGQQZVP7rZhBTx/
PJiPJVNW4dTX6kcUinAZZkG0UEPxhqwPZzgDoA==</SignatureValue>
  <KeyInfo>
    <X509Data>
      <X509Certificate>MIIGQjCCBSqgAwIBAgIKQVXwBgACAAAa3jANBgkqhkiG9w0BAQsFADBKMRIwEAYKCZImiZPyLGQBGRYCZ2UxEzARBgoJkiaJk/IsZAEZFgNuYmcxHzAdBgNVBAMTFk5CRyBDbGFzcyAyIElOVCBTdWIgQ0EwHhcNMTcwMTEwMDcwNjEwWhcNMTkwMTEwMDcwNjEwWjBAMRswGQYDVQQKExJKU0MgUHJvQ3JlZGl0IEJhbmsxITAfBgNVBAMTGEJQQyAtIERhdmlkIEdhYmVsYXNodmlsaTCCASIwDQYJKoZIhvcNAQEBBQADggEPADCCAQoCggEBAOEKx12dATh/qbk3zo8g2ZvVFx+2XIBSaVO54i0T2jnwAs6W/Y+NmDBWysmyVsaBCgxWnyfDKX5i28G+bhlwZshiAl+WvOpjdzAj9VeuCAs7X+KGTIkjQLEMl8/W4ncBxSTq1GO12DLORJkf80qxCOPhbHG/moDrc07zbgjcP0f2jCPEHr04bx48ca1RwU9jB5H/8JGLlVqsgwimXE8YJRQv/kB95RWbLgFWR7FR9sg+A7yCoUrIbMI5409MrhzzRylTft6cYrye+HqlfQfaUTyztiVwipuf78ekrXgCqPej8HzSfiqsaw6lh9U6sVGK06UrDVY6yYKKbxaVZR5IbjcCAwEAAaOCAzIwggMuMDwGCSsGAQQBgjcVBwQvMC0GJSsGAQQBgjcVCOayYION9USGgZkJg7ihSoO+hHEEg8SRM4SDiF0CAWQCAR0wHQYDVR0lBBYwFAYIKwYBBQUHAwIGCCsGAQUFBwMEMAsGA1UdDwQEAwIHgDAnBgkrBgEEAYI3FQoEGjAYMAoGCCsGAQUFBwMCMAoGCCsGAQUFBwMEMB0GA1UdDgQWBBSPWNdilDlQxpauBmbUizRtxp0Tx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rF5yGoPOR0EmW0qUO3vG+KzzrPUShqyl5CcULuBKxRYYumslRQiMm3xmQsdDGT9v+K7zFj1J+yYR8ErLK5qJT0TU0R18c7d1XujEqS7v/h7qtyK5nUHjx5kDqs1rL8Xsbsy/ltkjPe1kFIlQAexBeJYX1qIz3JpoxloedVkVKn1gGMsyVjgtz5hGD2faGk5A1ZsFdu5p6ulvBxw/3PpI6+01JR7qtzHh4tyLPEF2GT21AfL/9g7E+S0CVzcwIY7fiwHR380kJMO8YxeVc0hpkA/tKTCgGaNbZGtSYJ1w4BmrmqgFeqAllK1fBmZsLdkatf1A96JErdBBAs/MglCv8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8CXswOv9bWoM+p91oj0csJJmFlnMRGymC0a7vEWVQsA=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oltjApV28Pwk8XsIWrsgBzzKHIviwcdni02Mm2CKFbI=</DigestValue>
      </Reference>
      <Reference URI="/xl/sharedStrings.xml?ContentType=application/vnd.openxmlformats-officedocument.spreadsheetml.sharedStrings+xml">
        <DigestMethod Algorithm="http://www.w3.org/2001/04/xmlenc#sha256"/>
        <DigestValue>V2iTXKJLbTJGLSplko4hFBhI1y37YweChaXEqBvgye4=</DigestValue>
      </Reference>
      <Reference URI="/xl/styles.xml?ContentType=application/vnd.openxmlformats-officedocument.spreadsheetml.styles+xml">
        <DigestMethod Algorithm="http://www.w3.org/2001/04/xmlenc#sha256"/>
        <DigestValue>4AOGgsc/qnmEqSgNgfgD5iNwSsmEaImdhvofbliWdQc=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+wW5BDVFMygLWsSB+i4xqr5n8JGSMGsVEw2HvtJRGwU=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3bix/r9d/lIbkyzeAJcVbmW/DBcjP6RSMfkfMLyalMY=</DigestValue>
      </Reference>
      <Reference URI="/xl/worksheets/sheet10.xml?ContentType=application/vnd.openxmlformats-officedocument.spreadsheetml.worksheet+xml">
        <DigestMethod Algorithm="http://www.w3.org/2001/04/xmlenc#sha256"/>
        <DigestValue>20Nzixg1WHwJGVHp3yHp2CQpkPkZvRH1SCQnCx7n5jM=</DigestValue>
      </Reference>
      <Reference URI="/xl/worksheets/sheet11.xml?ContentType=application/vnd.openxmlformats-officedocument.spreadsheetml.worksheet+xml">
        <DigestMethod Algorithm="http://www.w3.org/2001/04/xmlenc#sha256"/>
        <DigestValue>OKOEb/Zww/QdoqP+cU0vYuHMTitczsdSynCicAKXtbE=</DigestValue>
      </Reference>
      <Reference URI="/xl/worksheets/sheet12.xml?ContentType=application/vnd.openxmlformats-officedocument.spreadsheetml.worksheet+xml">
        <DigestMethod Algorithm="http://www.w3.org/2001/04/xmlenc#sha256"/>
        <DigestValue>1ygwsWTF+iEmgmTGr4iC0zbe7ATL5dk882CdABtBuHI=</DigestValue>
      </Reference>
      <Reference URI="/xl/worksheets/sheet13.xml?ContentType=application/vnd.openxmlformats-officedocument.spreadsheetml.worksheet+xml">
        <DigestMethod Algorithm="http://www.w3.org/2001/04/xmlenc#sha256"/>
        <DigestValue>/c69cGb9ovOyQVJOIDOG2DEQzEAv+B1fIEIelcaDIIg=</DigestValue>
      </Reference>
      <Reference URI="/xl/worksheets/sheet14.xml?ContentType=application/vnd.openxmlformats-officedocument.spreadsheetml.worksheet+xml">
        <DigestMethod Algorithm="http://www.w3.org/2001/04/xmlenc#sha256"/>
        <DigestValue>NwIDM654zbX6h1Xv6KBfv9Mooh79u0gNvwy1F2DFlwI=</DigestValue>
      </Reference>
      <Reference URI="/xl/worksheets/sheet15.xml?ContentType=application/vnd.openxmlformats-officedocument.spreadsheetml.worksheet+xml">
        <DigestMethod Algorithm="http://www.w3.org/2001/04/xmlenc#sha256"/>
        <DigestValue>npK3FnuUyYz8knaiGlvkbsmpTA1/HlMTlZyCOrtY9VY=</DigestValue>
      </Reference>
      <Reference URI="/xl/worksheets/sheet16.xml?ContentType=application/vnd.openxmlformats-officedocument.spreadsheetml.worksheet+xml">
        <DigestMethod Algorithm="http://www.w3.org/2001/04/xmlenc#sha256"/>
        <DigestValue>ekS5KbfzlZ/Z2TBztKuhVBT7y6gWq0vKEo+gWm4o+jI=</DigestValue>
      </Reference>
      <Reference URI="/xl/worksheets/sheet2.xml?ContentType=application/vnd.openxmlformats-officedocument.spreadsheetml.worksheet+xml">
        <DigestMethod Algorithm="http://www.w3.org/2001/04/xmlenc#sha256"/>
        <DigestValue>m34URfWfnBcC5NylnR9OjO4cvOvZX85HHFClbvuMOqo=</DigestValue>
      </Reference>
      <Reference URI="/xl/worksheets/sheet3.xml?ContentType=application/vnd.openxmlformats-officedocument.spreadsheetml.worksheet+xml">
        <DigestMethod Algorithm="http://www.w3.org/2001/04/xmlenc#sha256"/>
        <DigestValue>wI7WiLPFdQeptSGa7aTFY8JE6Tm7H7FVsrUOXk47k94=</DigestValue>
      </Reference>
      <Reference URI="/xl/worksheets/sheet4.xml?ContentType=application/vnd.openxmlformats-officedocument.spreadsheetml.worksheet+xml">
        <DigestMethod Algorithm="http://www.w3.org/2001/04/xmlenc#sha256"/>
        <DigestValue>WaNneIqtfpCkR/KExs8kl2fb5ubo3uLnSEjJ0qRErHQ=</DigestValue>
      </Reference>
      <Reference URI="/xl/worksheets/sheet5.xml?ContentType=application/vnd.openxmlformats-officedocument.spreadsheetml.worksheet+xml">
        <DigestMethod Algorithm="http://www.w3.org/2001/04/xmlenc#sha256"/>
        <DigestValue>aQ98FsIQ1xsSjfgc5fhkvqlNzpmh2LZ0wEC5B60x7Vg=</DigestValue>
      </Reference>
      <Reference URI="/xl/worksheets/sheet6.xml?ContentType=application/vnd.openxmlformats-officedocument.spreadsheetml.worksheet+xml">
        <DigestMethod Algorithm="http://www.w3.org/2001/04/xmlenc#sha256"/>
        <DigestValue>+uzJOvUKGsK9Tq+DyZSdTMPDPkolDTl6yADVMU/m2G4=</DigestValue>
      </Reference>
      <Reference URI="/xl/worksheets/sheet7.xml?ContentType=application/vnd.openxmlformats-officedocument.spreadsheetml.worksheet+xml">
        <DigestMethod Algorithm="http://www.w3.org/2001/04/xmlenc#sha256"/>
        <DigestValue>g+yoQ1vWdYG7Ila18IUHF3EetCdJNazcjaeUeLjVN6M=</DigestValue>
      </Reference>
      <Reference URI="/xl/worksheets/sheet8.xml?ContentType=application/vnd.openxmlformats-officedocument.spreadsheetml.worksheet+xml">
        <DigestMethod Algorithm="http://www.w3.org/2001/04/xmlenc#sha256"/>
        <DigestValue>TtAKy/0Fp/V4rtPPIp9mezeCgCfdwBO2SiJspFgeUB4=</DigestValue>
      </Reference>
      <Reference URI="/xl/worksheets/sheet9.xml?ContentType=application/vnd.openxmlformats-officedocument.spreadsheetml.worksheet+xml">
        <DigestMethod Algorithm="http://www.w3.org/2001/04/xmlenc#sha256"/>
        <DigestValue>cBLwDVLHJECZ/tk5o/uq5X0IN6p/ByBQiZ1ufekvZl0=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2018-04-26T14:41:22Z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2018-04-26T14:41:22Z</xd:SigningTime>
          <xd:SigningCertificate>
            <xd:Cert>
              <xd:CertDigest>
                <DigestMethod Algorithm="http://www.w3.org/2001/04/xmlenc#sha256"/>
                <DigestValue>V87w9qNVztiH55yvzllvFfWDoCtCgMT6D4u2bSt36vg=</DigestValue>
              </xd:CertDigest>
              <xd:IssuerSerial>
                <X509IssuerName>CN=NBG Class 2 INT Sub CA, DC=nbg, DC=ge</X509IssuerName>
                <X509SerialNumber>308539090144219803687646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2018-04-26T14:35:48Z</dcterms:modified>
</cp:coreProperties>
</file>