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defaultThemeVersion="124226"/>
  <xr:revisionPtr revIDLastSave="0" documentId="13_ncr:201_{F81313BE-E954-4308-B8F9-2AB12437F44C}" xr6:coauthVersionLast="47" xr6:coauthVersionMax="47" xr10:uidLastSave="{00000000-0000-0000-0000-000000000000}"/>
  <bookViews>
    <workbookView xWindow="-108" yWindow="-108" windowWidth="23256" windowHeight="12576" tabRatio="919"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52" l="1"/>
  <c r="K7" i="92" l="1"/>
  <c r="C62" i="69" l="1"/>
  <c r="C58" i="69"/>
  <c r="C46" i="69"/>
  <c r="C40" i="69"/>
  <c r="C37" i="69"/>
  <c r="C52" i="69" s="1"/>
  <c r="C68" i="69" s="1"/>
  <c r="C29" i="69"/>
  <c r="C26" i="69"/>
  <c r="C23" i="69"/>
  <c r="C18" i="69"/>
  <c r="C14" i="69"/>
  <c r="C10" i="69"/>
  <c r="C6" i="69"/>
  <c r="C35" i="69" s="1"/>
  <c r="E8" i="88"/>
  <c r="D8" i="88"/>
  <c r="C8" i="88"/>
  <c r="G6" i="86"/>
  <c r="G13" i="86" s="1"/>
  <c r="F6" i="86"/>
  <c r="F13" i="86" s="1"/>
  <c r="E6" i="86"/>
  <c r="E13" i="86" s="1"/>
  <c r="D6" i="86"/>
  <c r="D13" i="86" s="1"/>
  <c r="C6" i="86"/>
  <c r="C13" i="86" s="1"/>
  <c r="H42" i="110"/>
  <c r="E42" i="110"/>
  <c r="H41" i="110"/>
  <c r="E41" i="110"/>
  <c r="H40" i="110"/>
  <c r="E40" i="110"/>
  <c r="H39" i="110"/>
  <c r="E39" i="110"/>
  <c r="H38" i="110"/>
  <c r="G38" i="110"/>
  <c r="F38" i="110"/>
  <c r="D38" i="110"/>
  <c r="C38" i="110"/>
  <c r="E38" i="110" s="1"/>
  <c r="H37" i="110"/>
  <c r="E37" i="110"/>
  <c r="H36" i="110"/>
  <c r="E36" i="110"/>
  <c r="H35" i="110"/>
  <c r="E35" i="110"/>
  <c r="H34" i="110"/>
  <c r="E34" i="110"/>
  <c r="H33" i="110"/>
  <c r="E33" i="110"/>
  <c r="H32" i="110"/>
  <c r="D32" i="110"/>
  <c r="C32" i="110"/>
  <c r="E32" i="110" s="1"/>
  <c r="H31" i="110"/>
  <c r="E31" i="110"/>
  <c r="G30" i="110"/>
  <c r="F30" i="110"/>
  <c r="H30" i="110" s="1"/>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G17" i="110"/>
  <c r="F17" i="110"/>
  <c r="D17" i="110"/>
  <c r="D14" i="110" s="1"/>
  <c r="C17" i="110"/>
  <c r="H16" i="110"/>
  <c r="E16" i="110"/>
  <c r="H15" i="110"/>
  <c r="E15" i="110"/>
  <c r="G14" i="110"/>
  <c r="F14" i="110"/>
  <c r="H14" i="110" s="1"/>
  <c r="C14" i="110"/>
  <c r="E14" i="110" s="1"/>
  <c r="H13" i="110"/>
  <c r="E13" i="110"/>
  <c r="H12" i="110"/>
  <c r="E12" i="110"/>
  <c r="H11" i="110"/>
  <c r="G11" i="110"/>
  <c r="F11" i="110"/>
  <c r="D11" i="110"/>
  <c r="E11" i="110" s="1"/>
  <c r="C11" i="110"/>
  <c r="H10" i="110"/>
  <c r="E10" i="110"/>
  <c r="H9" i="110"/>
  <c r="E9" i="110"/>
  <c r="H8" i="110"/>
  <c r="G8" i="110"/>
  <c r="F8" i="110"/>
  <c r="D8" i="110"/>
  <c r="C8" i="110"/>
  <c r="E8" i="110" s="1"/>
  <c r="G43" i="109"/>
  <c r="G45" i="109" s="1"/>
  <c r="F43" i="109"/>
  <c r="F45" i="109" s="1"/>
  <c r="G37" i="109"/>
  <c r="F37" i="109"/>
  <c r="H37" i="109" s="1"/>
  <c r="G34" i="109"/>
  <c r="H34" i="109" s="1"/>
  <c r="F34" i="109"/>
  <c r="G29" i="109"/>
  <c r="F29" i="109"/>
  <c r="G13" i="109"/>
  <c r="F13" i="109"/>
  <c r="H13" i="109" s="1"/>
  <c r="G6" i="109"/>
  <c r="F6" i="109"/>
  <c r="E34" i="109"/>
  <c r="G37" i="97"/>
  <c r="C8" i="95"/>
  <c r="C48" i="89"/>
  <c r="C44" i="89"/>
  <c r="C53" i="89" s="1"/>
  <c r="C36" i="89"/>
  <c r="C32" i="89"/>
  <c r="C31" i="89" s="1"/>
  <c r="C42" i="89" s="1"/>
  <c r="C12" i="89"/>
  <c r="C6" i="89"/>
  <c r="H43" i="110"/>
  <c r="E43" i="110"/>
  <c r="H7" i="110"/>
  <c r="E7" i="110"/>
  <c r="H6" i="110"/>
  <c r="E6" i="110"/>
  <c r="H44" i="109"/>
  <c r="E44" i="109"/>
  <c r="H42" i="109"/>
  <c r="E42" i="109"/>
  <c r="H41" i="109"/>
  <c r="E41" i="109"/>
  <c r="H40" i="109"/>
  <c r="E40" i="109"/>
  <c r="H39" i="109"/>
  <c r="E39" i="109"/>
  <c r="H38" i="109"/>
  <c r="E38" i="109"/>
  <c r="E37" i="109"/>
  <c r="H36" i="109"/>
  <c r="E36" i="109"/>
  <c r="H35" i="109"/>
  <c r="E35" i="109"/>
  <c r="H33" i="109"/>
  <c r="E33" i="109"/>
  <c r="H32" i="109"/>
  <c r="E32" i="109"/>
  <c r="H31" i="109"/>
  <c r="E31" i="109"/>
  <c r="H30" i="109"/>
  <c r="E30" i="109"/>
  <c r="H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E13" i="109"/>
  <c r="H12" i="109"/>
  <c r="E12" i="109"/>
  <c r="H11" i="109"/>
  <c r="E11" i="109"/>
  <c r="H10" i="109"/>
  <c r="E10" i="109"/>
  <c r="H9" i="109"/>
  <c r="E9" i="109"/>
  <c r="H8" i="109"/>
  <c r="E8" i="109"/>
  <c r="H7" i="109"/>
  <c r="E7" i="109"/>
  <c r="E6" i="109"/>
  <c r="H67" i="108"/>
  <c r="E67" i="108"/>
  <c r="H66" i="108"/>
  <c r="E66" i="108"/>
  <c r="H65" i="108"/>
  <c r="E65" i="108"/>
  <c r="H64" i="108"/>
  <c r="E64" i="108"/>
  <c r="H63" i="108"/>
  <c r="E63" i="108"/>
  <c r="H62" i="108"/>
  <c r="E62" i="108"/>
  <c r="H61" i="108"/>
  <c r="E61" i="108"/>
  <c r="H60" i="108"/>
  <c r="E60" i="108"/>
  <c r="H59" i="108"/>
  <c r="E59" i="108"/>
  <c r="H58" i="108"/>
  <c r="E58" i="108"/>
  <c r="H57" i="108"/>
  <c r="E57" i="108"/>
  <c r="H56" i="108"/>
  <c r="E56" i="108"/>
  <c r="H55" i="108"/>
  <c r="E55" i="108"/>
  <c r="H52" i="108"/>
  <c r="E52" i="108"/>
  <c r="H51" i="108"/>
  <c r="E51" i="108"/>
  <c r="H50" i="108"/>
  <c r="E50" i="108"/>
  <c r="H49" i="108"/>
  <c r="E49" i="108"/>
  <c r="H48" i="108"/>
  <c r="E48" i="108"/>
  <c r="H47" i="108"/>
  <c r="H46" i="108"/>
  <c r="E46" i="108"/>
  <c r="H45" i="108"/>
  <c r="E45" i="108"/>
  <c r="H44" i="108"/>
  <c r="E44" i="108"/>
  <c r="H43" i="108"/>
  <c r="E43" i="108"/>
  <c r="H42" i="108"/>
  <c r="E42" i="108"/>
  <c r="E41" i="108"/>
  <c r="H40" i="108"/>
  <c r="E40" i="108"/>
  <c r="H39" i="108"/>
  <c r="E39" i="108"/>
  <c r="H38" i="108"/>
  <c r="H35" i="108"/>
  <c r="E35" i="108"/>
  <c r="H34" i="108"/>
  <c r="E34" i="108"/>
  <c r="H33" i="108"/>
  <c r="E33" i="108"/>
  <c r="H32" i="108"/>
  <c r="E32" i="108"/>
  <c r="H31" i="108"/>
  <c r="E31" i="108"/>
  <c r="H30" i="108"/>
  <c r="H29" i="108"/>
  <c r="E29" i="108"/>
  <c r="H28" i="108"/>
  <c r="E28" i="108"/>
  <c r="H27" i="108"/>
  <c r="H26" i="108"/>
  <c r="E26" i="108"/>
  <c r="H25" i="108"/>
  <c r="E25" i="108"/>
  <c r="E24" i="108"/>
  <c r="H23" i="108"/>
  <c r="E23" i="108"/>
  <c r="H22" i="108"/>
  <c r="E22" i="108"/>
  <c r="H21" i="108"/>
  <c r="E21" i="108"/>
  <c r="H20" i="108"/>
  <c r="E20" i="108"/>
  <c r="E19" i="108"/>
  <c r="H18" i="108"/>
  <c r="E18" i="108"/>
  <c r="H17" i="108"/>
  <c r="E17" i="108"/>
  <c r="H16" i="108"/>
  <c r="E16" i="108"/>
  <c r="E15" i="108"/>
  <c r="H14" i="108"/>
  <c r="E14" i="108"/>
  <c r="H13" i="108"/>
  <c r="E13" i="108"/>
  <c r="H12" i="108"/>
  <c r="E12" i="108"/>
  <c r="H10" i="108"/>
  <c r="E10" i="108"/>
  <c r="H9" i="108"/>
  <c r="E9" i="108"/>
  <c r="H8" i="108"/>
  <c r="E8" i="108"/>
  <c r="B1" i="84"/>
  <c r="C22" i="111"/>
  <c r="E17" i="110" l="1"/>
  <c r="E68" i="108"/>
  <c r="H15" i="108"/>
  <c r="E47" i="108"/>
  <c r="H19" i="108"/>
  <c r="E11" i="108"/>
  <c r="E38" i="108"/>
  <c r="C29" i="89"/>
  <c r="E36" i="108"/>
  <c r="E27" i="108"/>
  <c r="E30" i="108"/>
  <c r="H6" i="109"/>
  <c r="E29" i="109"/>
  <c r="H11" i="108"/>
  <c r="H24" i="108"/>
  <c r="H45" i="109"/>
  <c r="H53" i="108"/>
  <c r="H7" i="108"/>
  <c r="H36" i="108"/>
  <c r="H41" i="108"/>
  <c r="H68" i="108"/>
  <c r="E7" i="108"/>
  <c r="H7" i="112"/>
  <c r="H43" i="109" l="1"/>
  <c r="E45" i="109"/>
  <c r="E43" i="109"/>
  <c r="E53" i="108"/>
  <c r="E69" i="108"/>
  <c r="H69" i="108"/>
  <c r="B2" i="97"/>
  <c r="B2" i="95"/>
  <c r="B2" i="92"/>
  <c r="B2" i="93"/>
  <c r="B2" i="91"/>
  <c r="B2" i="64"/>
  <c r="B2" i="90"/>
  <c r="B2" i="69"/>
  <c r="B2" i="94"/>
  <c r="B2" i="89"/>
  <c r="B2" i="73"/>
  <c r="B2" i="88"/>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H7" i="113" l="1"/>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8" i="111"/>
  <c r="H9" i="111"/>
  <c r="H10" i="111"/>
  <c r="H11" i="111"/>
  <c r="H12" i="111"/>
  <c r="H13" i="111"/>
  <c r="H14" i="111"/>
  <c r="H15" i="111"/>
  <c r="H16" i="111"/>
  <c r="H17" i="111"/>
  <c r="H18" i="111"/>
  <c r="H19" i="111"/>
  <c r="H20" i="111"/>
  <c r="H21" i="111"/>
  <c r="D22" i="111"/>
  <c r="E22" i="111"/>
  <c r="F22" i="111"/>
  <c r="G22" i="111"/>
  <c r="H34" i="113" l="1"/>
  <c r="H21" i="112"/>
  <c r="H22" i="111"/>
  <c r="E37" i="88"/>
  <c r="C37" i="88"/>
  <c r="D37" i="88"/>
  <c r="B1" i="97" l="1"/>
  <c r="G39" i="97" l="1"/>
  <c r="B1" i="95"/>
  <c r="B1" i="92"/>
  <c r="B1" i="93"/>
  <c r="B1" i="64"/>
  <c r="B1" i="90"/>
  <c r="B1" i="69"/>
  <c r="B1" i="94"/>
  <c r="B1" i="89"/>
  <c r="B1" i="73"/>
  <c r="B1" i="88"/>
  <c r="B1" i="86"/>
  <c r="G5" i="86"/>
  <c r="F5" i="86"/>
  <c r="E5" i="86"/>
  <c r="D5" i="86"/>
  <c r="G5" i="84"/>
  <c r="L5" i="84" s="1"/>
  <c r="F5" i="84"/>
  <c r="K5" i="84" s="1"/>
  <c r="E5" i="84"/>
  <c r="J5" i="84" s="1"/>
  <c r="D5" i="84"/>
  <c r="I5" i="84" s="1"/>
  <c r="C5" i="84"/>
  <c r="C21" i="94" l="1"/>
  <c r="C20" i="94"/>
  <c r="C19" i="94"/>
  <c r="B1" i="91" l="1"/>
  <c r="D21" i="94" l="1"/>
  <c r="D7" i="94"/>
  <c r="D19" i="94"/>
  <c r="D8" i="94"/>
  <c r="D9" i="94"/>
  <c r="D11" i="94"/>
  <c r="D13" i="94"/>
  <c r="D15" i="94"/>
  <c r="D16" i="94"/>
  <c r="D20" i="94"/>
  <c r="D17" i="94"/>
  <c r="D12" i="94"/>
  <c r="N20" i="92"/>
  <c r="N19" i="92"/>
  <c r="E19" i="92"/>
  <c r="N18" i="92"/>
  <c r="E18" i="92"/>
  <c r="N17" i="92"/>
  <c r="E17" i="92"/>
  <c r="N16" i="92"/>
  <c r="E16" i="92"/>
  <c r="N15" i="92"/>
  <c r="E15" i="92"/>
  <c r="E14" i="92" s="1"/>
  <c r="M14" i="92"/>
  <c r="L14" i="92"/>
  <c r="K14" i="92"/>
  <c r="J14" i="92"/>
  <c r="I14" i="92"/>
  <c r="H14" i="92"/>
  <c r="G14" i="92"/>
  <c r="F14" i="92"/>
  <c r="C14" i="92"/>
  <c r="N13" i="92"/>
  <c r="N12" i="92"/>
  <c r="E12" i="92"/>
  <c r="N11" i="92"/>
  <c r="E11" i="92"/>
  <c r="N10" i="92"/>
  <c r="E10" i="92"/>
  <c r="N9" i="92"/>
  <c r="E9" i="92"/>
  <c r="N8" i="92"/>
  <c r="E8" i="92"/>
  <c r="M7" i="92"/>
  <c r="L7" i="92"/>
  <c r="L21" i="92" s="1"/>
  <c r="J7" i="92"/>
  <c r="J21" i="92" s="1"/>
  <c r="I7" i="92"/>
  <c r="H7" i="92"/>
  <c r="G7" i="92"/>
  <c r="F7" i="92"/>
  <c r="C7" i="92"/>
  <c r="F21" i="92" l="1"/>
  <c r="H21" i="92"/>
  <c r="E7" i="92"/>
  <c r="E21" i="92" s="1"/>
  <c r="G21" i="92"/>
  <c r="N14" i="92"/>
  <c r="K21" i="92"/>
  <c r="M21" i="92"/>
  <c r="C21" i="92"/>
  <c r="N7" i="92"/>
  <c r="I21" i="92"/>
  <c r="N21" i="92" l="1"/>
  <c r="T21" i="64"/>
  <c r="U21" i="64"/>
  <c r="S21" i="64"/>
  <c r="C21" i="64"/>
  <c r="G22" i="91"/>
  <c r="F22" i="91"/>
  <c r="E22" i="91"/>
  <c r="D22" i="91"/>
  <c r="C22" i="91"/>
  <c r="H21" i="91"/>
  <c r="H20" i="91"/>
  <c r="H19" i="91"/>
  <c r="H18" i="91"/>
  <c r="H17" i="91"/>
  <c r="H16" i="91"/>
  <c r="H15" i="91"/>
  <c r="H14" i="91"/>
  <c r="H13" i="91"/>
  <c r="H12" i="91"/>
  <c r="H11" i="91"/>
  <c r="H10" i="91"/>
  <c r="H9" i="91"/>
  <c r="H8" i="91"/>
  <c r="H22" i="91" l="1"/>
  <c r="K22" i="90"/>
  <c r="L22" i="90"/>
  <c r="M22" i="90"/>
  <c r="N22" i="90"/>
  <c r="O22" i="90"/>
  <c r="P22" i="90"/>
  <c r="Q22" i="90"/>
  <c r="R22" i="90"/>
  <c r="S22" i="90"/>
  <c r="C5" i="73" l="1"/>
  <c r="C22" i="90" l="1"/>
  <c r="D22" i="90" l="1"/>
  <c r="E22" i="90"/>
  <c r="F22" i="90"/>
  <c r="G22" i="90"/>
  <c r="H22" i="90"/>
  <c r="I22" i="90"/>
  <c r="J22" i="90"/>
  <c r="C8" i="73" l="1"/>
  <c r="C13" i="73" s="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<sst xmlns="http://schemas.openxmlformats.org/spreadsheetml/2006/main" count="1198" uniqueCount="741">
  <si>
    <t>a</t>
  </si>
  <si>
    <t>b</t>
  </si>
  <si>
    <t>c</t>
  </si>
  <si>
    <t>d</t>
  </si>
  <si>
    <t>e</t>
  </si>
  <si>
    <t xml:space="preserve"> </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</si>
  <si>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</si>
  <si>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</si>
  <si>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</si>
  <si>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</si>
  <si>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</si>
  <si>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</si>
  <si>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</si>
  <si>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</si>
  <si>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</si>
  <si>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</si>
  <si>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</si>
  <si>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</si>
  <si>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</si>
  <si>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</si>
  <si>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</si>
  <si>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</si>
  <si>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</si>
  <si>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</si>
  <si>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</si>
  <si>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</si>
  <si>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</si>
  <si>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</si>
  <si>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</si>
  <si>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</si>
  <si>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</si>
  <si>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</si>
  <si>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</si>
  <si>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</si>
  <si>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</si>
  <si>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</si>
  <si>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</si>
  <si>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</si>
  <si>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</si>
  <si>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</si>
  <si>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</si>
  <si>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</si>
  <si>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</si>
  <si>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</si>
  <si>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</si>
  <si>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</si>
  <si>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</si>
  <si>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</si>
  <si>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</si>
  <si>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</si>
  <si>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</si>
  <si>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</si>
  <si>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</si>
  <si>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</si>
  <si>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</si>
  <si>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</si>
  <si>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</si>
  <si>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</si>
  <si>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</si>
  <si>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</si>
  <si>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</si>
  <si>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</si>
  <si>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</si>
  <si>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</si>
  <si>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</si>
  <si>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</si>
  <si>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</si>
  <si>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</si>
  <si>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</si>
  <si>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</si>
  <si>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</si>
  <si>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</si>
  <si>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</si>
  <si>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</si>
  <si>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</si>
  <si>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</si>
  <si>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</si>
  <si>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</si>
  <si>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</si>
  <si>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</si>
  <si>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</si>
  <si>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</si>
  <si>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</si>
  <si>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</si>
  <si>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</si>
  <si>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</si>
  <si>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</si>
  <si>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</si>
  <si>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</si>
  <si>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</si>
  <si>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</si>
  <si>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</si>
  <si>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</si>
  <si>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</si>
  <si>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</si>
  <si>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</si>
  <si>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</si>
  <si>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</si>
  <si>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</si>
  <si>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</si>
  <si>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</si>
  <si>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</si>
  <si>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</si>
  <si>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</si>
  <si>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</si>
  <si>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</si>
  <si>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</si>
  <si>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</si>
  <si>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</si>
  <si>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</si>
  <si>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</si>
  <si>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</si>
  <si>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</si>
  <si>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</si>
  <si>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</si>
  <si>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</si>
  <si>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</si>
  <si>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</si>
  <si>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</si>
  <si>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</si>
  <si>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</si>
  <si>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</si>
  <si>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</si>
  <si>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</si>
  <si>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</si>
  <si>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</si>
  <si>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</si>
  <si>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</si>
  <si>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</si>
  <si>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</si>
  <si>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</si>
  <si>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</si>
  <si>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</si>
  <si>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</si>
  <si>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</si>
  <si>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</si>
  <si>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</si>
  <si>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</si>
  <si>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</si>
  <si>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</si>
  <si>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</si>
  <si>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</si>
  <si>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</si>
  <si>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</si>
  <si>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</si>
  <si>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</si>
  <si>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</si>
  <si>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</si>
  <si>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</si>
  <si>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</si>
  <si>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</si>
  <si>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</si>
  <si>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</si>
  <si>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</si>
  <si>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</si>
  <si>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</si>
  <si>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</si>
  <si>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</si>
  <si>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</si>
  <si>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</si>
  <si>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</si>
  <si>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</si>
  <si>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</si>
  <si>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</si>
  <si>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</si>
  <si>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</si>
  <si>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</si>
  <si>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</si>
  <si>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</si>
  <si>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</si>
  <si>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</si>
  <si>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</si>
  <si>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</si>
  <si>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</si>
  <si>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</si>
  <si>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</si>
  <si>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</si>
  <si>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</si>
  <si>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</si>
  <si>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</si>
  <si>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</si>
  <si>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</si>
  <si>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</si>
  <si>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</si>
  <si>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</si>
  <si>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</si>
  <si>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</si>
  <si>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</si>
  <si>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</si>
  <si>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</si>
  <si>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</si>
  <si>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</si>
  <si>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</si>
  <si>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</si>
  <si>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</si>
  <si>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</si>
  <si>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</si>
  <si>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</si>
  <si>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</si>
  <si>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</si>
  <si>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</si>
  <si>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</si>
  <si>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</si>
  <si>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</si>
  <si>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</si>
  <si>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</si>
  <si>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</si>
  <si>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</si>
  <si>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</si>
  <si>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</si>
  <si>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</si>
  <si>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</si>
  <si>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</si>
  <si>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</si>
  <si>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</si>
  <si>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</si>
  <si>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</si>
  <si>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</si>
  <si>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</si>
  <si>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</si>
  <si>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</si>
  <si>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</si>
  <si>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</si>
  <si>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</si>
  <si>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</si>
  <si>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</si>
  <si>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</si>
  <si>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</si>
  <si>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</si>
  <si>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</si>
  <si>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</si>
  <si>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</si>
  <si>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</si>
  <si>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</si>
  <si>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</si>
  <si>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</si>
  <si>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</si>
  <si>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</si>
  <si>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</si>
  <si>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</si>
  <si>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</si>
  <si>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</si>
  <si>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</si>
  <si>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</si>
  <si>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</si>
  <si>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</si>
  <si>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</si>
  <si>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</si>
  <si>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</si>
  <si>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</si>
  <si>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</si>
  <si>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</si>
  <si>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</si>
  <si>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</si>
  <si>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</si>
  <si>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</si>
  <si>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</si>
  <si>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</si>
  <si>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</si>
  <si>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</si>
  <si>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</si>
  <si>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</si>
  <si>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</si>
  <si>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</si>
  <si>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</si>
  <si>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</si>
  <si>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</si>
  <si>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</si>
  <si>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</si>
  <si>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</si>
  <si>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</si>
  <si>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</si>
  <si>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</si>
  <si>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</si>
  <si>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</si>
  <si>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</si>
  <si>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</si>
  <si>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</si>
  <si>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</si>
  <si>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</si>
  <si>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</si>
  <si>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</si>
  <si>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</si>
  <si>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</si>
  <si>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</si>
  <si>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</si>
  <si>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</si>
  <si>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</si>
  <si>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</si>
  <si>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</si>
  <si>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</si>
  <si>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</si>
  <si>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</si>
  <si>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</si>
  <si>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</si>
  <si>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</si>
  <si>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</si>
  <si>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</si>
  <si>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</si>
  <si>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</si>
  <si>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</si>
  <si>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</si>
  <si>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</si>
  <si>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</si>
  <si>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</si>
  <si>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</si>
  <si>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</si>
  <si>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</si>
  <si>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</si>
  <si>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</si>
  <si>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</si>
  <si>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</si>
  <si>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</si>
  <si>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</si>
  <si>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</si>
  <si>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</si>
  <si>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</si>
  <si>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</si>
  <si>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</si>
  <si>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</si>
  <si>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</si>
  <si>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</si>
  <si>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</si>
  <si>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</si>
  <si>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</si>
  <si>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</si>
  <si>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</si>
  <si>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</si>
  <si>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</si>
  <si>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</si>
  <si>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</si>
  <si>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</si>
  <si>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</si>
  <si>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</si>
  <si>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</si>
  <si>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</si>
  <si>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</si>
  <si>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</si>
  <si>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</si>
  <si>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</si>
  <si>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</si>
  <si>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</si>
  <si>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</si>
  <si>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</si>
  <si>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</si>
  <si>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</si>
  <si>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</si>
  <si>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</si>
  <si>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</si>
  <si>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</si>
  <si>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</si>
  <si>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</si>
  <si>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</si>
  <si>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</si>
  <si>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</si>
  <si>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</si>
  <si>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</si>
  <si>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</si>
  <si>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</si>
  <si>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</si>
  <si>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</si>
  <si>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</si>
  <si>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</si>
  <si>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</si>
  <si>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</si>
  <si>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</si>
  <si>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</si>
  <si>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</si>
  <si>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</si>
  <si>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</si>
  <si>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</si>
  <si>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</si>
  <si>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</si>
  <si>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</si>
  <si>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</si>
  <si>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</si>
  <si>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</si>
  <si>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</si>
  <si>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</si>
  <si>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</si>
  <si>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</si>
  <si>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</si>
  <si>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</si>
  <si>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</si>
  <si>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</si>
  <si>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</si>
  <si>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</si>
  <si>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</si>
  <si>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</si>
  <si>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</si>
  <si>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</si>
  <si>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</si>
  <si>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</si>
  <si>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</si>
  <si>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</si>
  <si>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</si>
  <si>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</si>
  <si>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</si>
  <si>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</si>
  <si>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</si>
  <si>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</si>
  <si>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</si>
  <si>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</si>
  <si>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</si>
  <si>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</si>
  <si>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</si>
  <si>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</si>
  <si>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</si>
  <si>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</si>
  <si>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</si>
  <si>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</si>
  <si>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</si>
  <si>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</si>
  <si>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</si>
  <si>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</si>
  <si>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</si>
  <si>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</si>
  <si>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</si>
  <si>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</si>
  <si>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</si>
  <si>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</si>
  <si>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</si>
  <si>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</si>
  <si>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</si>
  <si>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</si>
  <si>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</si>
  <si>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</si>
  <si>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</si>
  <si>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</si>
  <si>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</si>
  <si>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</si>
  <si>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</si>
  <si>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</si>
  <si>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</si>
  <si>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</si>
  <si>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</si>
  <si>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</si>
  <si>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</si>
  <si>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</si>
  <si>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</si>
  <si>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</si>
  <si>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</si>
  <si>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</si>
  <si>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</si>
  <si>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</si>
  <si>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</si>
  <si>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</si>
  <si>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</si>
  <si>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</si>
  <si>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</si>
  <si>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</si>
  <si>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</si>
  <si>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</si>
  <si>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</si>
  <si>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</si>
  <si>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</si>
  <si>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</si>
  <si>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</si>
  <si>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</si>
  <si>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</si>
  <si>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</si>
  <si>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</si>
  <si>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</si>
  <si>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</si>
  <si>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</si>
  <si>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</si>
  <si>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</si>
  <si>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</si>
  <si>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</si>
  <si>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</si>
  <si>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</si>
  <si>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</si>
  <si>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</si>
  <si>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</si>
  <si>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</si>
  <si>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</si>
  <si>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</si>
  <si>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</si>
  <si>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</si>
  <si>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</si>
  <si>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</si>
  <si>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</si>
  <si>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</si>
  <si>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</si>
  <si>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</si>
  <si>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</si>
  <si>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</si>
  <si>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</si>
  <si>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</si>
  <si>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</si>
  <si>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</si>
  <si>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</si>
  <si>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</si>
  <si>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</si>
  <si>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</si>
  <si>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</si>
  <si>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</si>
  <si>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</si>
  <si>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</si>
  <si>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</si>
  <si>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</si>
  <si>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</si>
  <si>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</si>
  <si>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</si>
  <si>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</si>
  <si>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</si>
  <si>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</si>
  <si>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</si>
  <si>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</si>
  <si>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</si>
  <si>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</si>
  <si>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</si>
  <si>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</si>
  <si>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</si>
  <si>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</si>
  <si>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</si>
  <si>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</si>
  <si>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</si>
  <si>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</si>
  <si>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</si>
  <si>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</si>
  <si>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</si>
  <si>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</si>
  <si>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</si>
  <si>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</si>
  <si>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</si>
  <si>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</si>
  <si>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</si>
  <si>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</si>
  <si>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</si>
  <si>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</si>
  <si>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</si>
  <si>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</si>
  <si>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</si>
  <si>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</si>
  <si>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</si>
  <si>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</si>
  <si>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</si>
  <si>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</si>
  <si>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</si>
  <si>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</si>
  <si>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</si>
  <si>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</si>
  <si>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</si>
  <si>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</si>
  <si>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</si>
  <si>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</si>
  <si>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</si>
  <si>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</si>
  <si>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</si>
  <si>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</si>
  <si>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</si>
  <si>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</si>
  <si>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</si>
  <si>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</si>
  <si>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</si>
  <si>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</si>
  <si>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</si>
  <si>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</si>
  <si>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</si>
  <si>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</si>
  <si>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</si>
  <si>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</si>
  <si>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</si>
  <si>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</si>
  <si>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</si>
  <si>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</si>
  <si>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</si>
  <si>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</si>
  <si>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</si>
  <si>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</si>
  <si>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</si>
  <si>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</si>
  <si>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</si>
  <si>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</si>
  <si>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</si>
  <si>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</si>
  <si>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</si>
  <si>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</si>
  <si>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</si>
  <si>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</si>
  <si>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</si>
  <si>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</si>
  <si>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</si>
  <si>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</si>
  <si>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</si>
  <si>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</si>
  <si>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</si>
  <si>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</si>
  <si>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</si>
  <si>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</si>
  <si>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</si>
  <si>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</si>
  <si>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</si>
  <si>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</si>
  <si>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</si>
  <si>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</si>
  <si>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</si>
  <si>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</si>
  <si>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</si>
  <si>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</si>
  <si>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</si>
  <si>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</si>
  <si>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</si>
  <si>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</si>
  <si>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</si>
  <si>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</si>
  <si>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</si>
  <si>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</si>
  <si>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</si>
  <si>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</si>
  <si>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</si>
  <si>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</si>
  <si>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</si>
  <si>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</si>
  <si>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</si>
  <si>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</si>
  <si>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</si>
  <si>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</si>
  <si>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</si>
  <si>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</si>
  <si>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</si>
  <si>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</si>
  <si>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</si>
  <si>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</si>
  <si>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</si>
  <si>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</si>
  <si>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</si>
  <si>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</si>
  <si>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</si>
  <si>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</si>
  <si>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</si>
  <si>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</si>
  <si>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</si>
  <si>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</si>
  <si>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</si>
  <si>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</si>
  <si>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</si>
  <si>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</si>
  <si>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</si>
  <si>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</si>
  <si>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</si>
  <si>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</si>
  <si>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</si>
  <si>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</si>
  <si>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</si>
  <si>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</si>
  <si>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</si>
  <si>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</si>
  <si>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</si>
  <si>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</si>
  <si>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</si>
  <si>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</si>
  <si>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</si>
  <si>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</si>
  <si>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</si>
  <si>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</si>
  <si>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</si>
  <si>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</si>
  <si>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</si>
  <si>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</si>
  <si>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</si>
  <si>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</si>
  <si>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</si>
  <si>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</si>
  <si>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</si>
  <si>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</si>
  <si>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</si>
  <si>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</si>
  <si>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</si>
  <si>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</si>
  <si>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</si>
  <si>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</si>
  <si>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</si>
  <si>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</si>
  <si>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</si>
  <si>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</si>
  <si>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</si>
  <si>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</si>
  <si>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</si>
  <si>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</si>
  <si>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</si>
  <si>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</si>
  <si>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</si>
  <si>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</si>
  <si>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</si>
  <si>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</si>
  <si>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</si>
  <si>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</si>
  <si>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</si>
  <si>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</si>
  <si>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</si>
  <si>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</si>
  <si>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</si>
  <si>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</si>
  <si>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</si>
  <si>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</si>
  <si>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</si>
  <si>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</si>
  <si>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</si>
  <si>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</si>
  <si>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</si>
  <si>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</si>
  <si>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</si>
  <si>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</si>
  <si>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</si>
  <si>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</si>
  <si>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</si>
  <si>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</si>
  <si>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</si>
  <si>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</si>
  <si>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</si>
  <si>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</si>
  <si>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PASHA Bank Georgia</t>
  </si>
  <si>
    <t>Rovshan Allahverdiyev</t>
  </si>
  <si>
    <t>Ramil Imamov</t>
  </si>
  <si>
    <t>www.pashabank.ge</t>
  </si>
  <si>
    <t>Shahin Mammadov</t>
  </si>
  <si>
    <t>Non-independent member</t>
  </si>
  <si>
    <t>George Glonti</t>
  </si>
  <si>
    <t>Independent member</t>
  </si>
  <si>
    <t>Ebru Ogan Knottnerus</t>
  </si>
  <si>
    <t>Kamala Nuriyeva</t>
  </si>
  <si>
    <t>Non-independent chair</t>
  </si>
  <si>
    <t>Acting Chairman of Board of Directors​, CEO</t>
  </si>
  <si>
    <t>Parvin Mammadov</t>
  </si>
  <si>
    <t>Member of the Board of Directors, CFO</t>
  </si>
  <si>
    <t>Levan Aladashvili</t>
  </si>
  <si>
    <t>Member of the Board of Directors, Chief Risk Officer</t>
  </si>
  <si>
    <t>Anzor Mantskava</t>
  </si>
  <si>
    <t>PASHA Bank OJSC</t>
  </si>
  <si>
    <t>Pasha Holding LLC</t>
  </si>
  <si>
    <t xml:space="preserve">Mr. Arif Pashayev </t>
  </si>
  <si>
    <t>Mrs. Arzu Aliyeva</t>
  </si>
  <si>
    <t>Mrs. Leyla Aliyeva</t>
  </si>
  <si>
    <t>Mr. Mir Jamal Pashayev</t>
  </si>
  <si>
    <t>Member of the Board of Directors, Chief Operating Officer</t>
  </si>
  <si>
    <t xml:space="preserve"> ცხრილი 9 (Capital), N10 </t>
  </si>
  <si>
    <t xml:space="preserve"> ცხრილი 9 (Capital), N38</t>
  </si>
  <si>
    <t xml:space="preserve"> ცხრილი 9 (Capital), N2</t>
  </si>
  <si>
    <t xml:space="preserve"> ცხრილი 9 (Capital), N6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</si>
</sst>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5">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s>
  <fonts count="140">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b/>
      <sz val="10"/>
      <color theme="1"/>
      <name val="Sylfaen"/>
      <family val="1"/>
    </font>
    <font>
      <sz val="10"/>
      <color theme="1"/>
      <name val="Sylfaen"/>
      <family val="1"/>
    </font>
    <font>
      <b/>
      <i/>
      <sz val="10"/>
      <color theme="1"/>
      <name val="Sylfaen"/>
      <family val="1"/>
    </font>
    <font>
      <i/>
      <sz val="10"/>
      <name val="Sylfaen"/>
      <family val="1"/>
    </font>
  </fonts>
  <fills count="83">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0" tint="-0.14999847407452621"/>
        <bgColor indexed="64"/>
      </patternFill>
    </fill>
  </fills>
  <borders count="145">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style="thin">
        <color auto="1"/>
      </top>
      <bottom/>
      <diagonal/>
    </border>
    <border>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medium">
        <color indexed="64"/>
      </right>
      <top style="thin">
        <color indexed="64"/>
      </top>
      <bottom style="thin">
        <color indexed="64"/>
      </bottom>
      <diagonal/>
    </border>
    <border>
      <left style="medium">
        <color indexed="64"/>
      </left>
      <right/>
      <top style="thin">
        <color auto="1"/>
      </top>
      <bottom style="thin">
        <color auto="1"/>
      </bottom>
      <diagonal/>
    </border>
  </borders>
  <cellStyleXfs count="38274">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3" fillId="0" borderId="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168" fontId="23"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168" fontId="23"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169" fontId="23"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0" fontId="21" fillId="64" borderId="122" applyNumberFormat="0" applyAlignment="0" applyProtection="0"/>
    <xf numFmtId="168" fontId="23" fillId="64" borderId="122" applyNumberFormat="0" applyAlignment="0" applyProtection="0"/>
    <xf numFmtId="169" fontId="23" fillId="64" borderId="122" applyNumberFormat="0" applyAlignment="0" applyProtection="0"/>
    <xf numFmtId="168" fontId="23" fillId="64" borderId="122" applyNumberFormat="0" applyAlignment="0" applyProtection="0"/>
    <xf numFmtId="168" fontId="23" fillId="64" borderId="122" applyNumberFormat="0" applyAlignment="0" applyProtection="0"/>
    <xf numFmtId="169" fontId="23" fillId="64" borderId="122" applyNumberFormat="0" applyAlignment="0" applyProtection="0"/>
    <xf numFmtId="168" fontId="23" fillId="64" borderId="122" applyNumberFormat="0" applyAlignment="0" applyProtection="0"/>
    <xf numFmtId="168" fontId="23" fillId="64" borderId="122" applyNumberFormat="0" applyAlignment="0" applyProtection="0"/>
    <xf numFmtId="169" fontId="23" fillId="64" borderId="122" applyNumberFormat="0" applyAlignment="0" applyProtection="0"/>
    <xf numFmtId="168" fontId="23" fillId="64" borderId="122" applyNumberFormat="0" applyAlignment="0" applyProtection="0"/>
    <xf numFmtId="168" fontId="23" fillId="64" borderId="122" applyNumberFormat="0" applyAlignment="0" applyProtection="0"/>
    <xf numFmtId="169" fontId="23" fillId="64" borderId="122" applyNumberFormat="0" applyAlignment="0" applyProtection="0"/>
    <xf numFmtId="168" fontId="23" fillId="64" borderId="122" applyNumberFormat="0" applyAlignment="0" applyProtection="0"/>
    <xf numFmtId="0" fontId="21" fillId="64" borderId="122"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16">
      <alignment horizontal="left" vertical="center"/>
    </xf>
    <xf numFmtId="0" fontId="37" fillId="0" borderId="116">
      <alignment horizontal="left" vertical="center"/>
    </xf>
    <xf numFmtId="168" fontId="37" fillId="0" borderId="116">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168" fontId="51"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168" fontId="51"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169" fontId="51"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0" fontId="49" fillId="43" borderId="122" applyNumberFormat="0" applyAlignment="0" applyProtection="0"/>
    <xf numFmtId="168" fontId="51" fillId="43" borderId="122" applyNumberFormat="0" applyAlignment="0" applyProtection="0"/>
    <xf numFmtId="169" fontId="51" fillId="43" borderId="122" applyNumberFormat="0" applyAlignment="0" applyProtection="0"/>
    <xf numFmtId="168" fontId="51" fillId="43" borderId="122" applyNumberFormat="0" applyAlignment="0" applyProtection="0"/>
    <xf numFmtId="168" fontId="51" fillId="43" borderId="122" applyNumberFormat="0" applyAlignment="0" applyProtection="0"/>
    <xf numFmtId="169" fontId="51" fillId="43" borderId="122" applyNumberFormat="0" applyAlignment="0" applyProtection="0"/>
    <xf numFmtId="168" fontId="51" fillId="43" borderId="122" applyNumberFormat="0" applyAlignment="0" applyProtection="0"/>
    <xf numFmtId="168" fontId="51" fillId="43" borderId="122" applyNumberFormat="0" applyAlignment="0" applyProtection="0"/>
    <xf numFmtId="169" fontId="51" fillId="43" borderId="122" applyNumberFormat="0" applyAlignment="0" applyProtection="0"/>
    <xf numFmtId="168" fontId="51" fillId="43" borderId="122" applyNumberFormat="0" applyAlignment="0" applyProtection="0"/>
    <xf numFmtId="168" fontId="51" fillId="43" borderId="122" applyNumberFormat="0" applyAlignment="0" applyProtection="0"/>
    <xf numFmtId="169" fontId="51" fillId="43" borderId="122" applyNumberFormat="0" applyAlignment="0" applyProtection="0"/>
    <xf numFmtId="168" fontId="51" fillId="43" borderId="122" applyNumberFormat="0" applyAlignment="0" applyProtection="0"/>
    <xf numFmtId="0" fontId="49" fillId="43" borderId="122" applyNumberFormat="0" applyAlignment="0" applyProtection="0"/>
    <xf numFmtId="3" fontId="2" fillId="72" borderId="114" applyFont="0">
      <alignment horizontal="right" vertical="center"/>
      <protection locked="0"/>
    </xf>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3" fontId="2" fillId="75" borderId="114" applyFont="0">
      <alignment horizontal="right" vertical="center"/>
      <protection locked="0"/>
    </xf>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168" fontId="68"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168" fontId="68"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169" fontId="68"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0" fontId="66" fillId="64" borderId="124" applyNumberFormat="0" applyAlignment="0" applyProtection="0"/>
    <xf numFmtId="168" fontId="68" fillId="64" borderId="124" applyNumberFormat="0" applyAlignment="0" applyProtection="0"/>
    <xf numFmtId="169" fontId="68" fillId="64" borderId="124" applyNumberFormat="0" applyAlignment="0" applyProtection="0"/>
    <xf numFmtId="168" fontId="68" fillId="64" borderId="124" applyNumberFormat="0" applyAlignment="0" applyProtection="0"/>
    <xf numFmtId="168" fontId="68" fillId="64" borderId="124" applyNumberFormat="0" applyAlignment="0" applyProtection="0"/>
    <xf numFmtId="169" fontId="68" fillId="64" borderId="124" applyNumberFormat="0" applyAlignment="0" applyProtection="0"/>
    <xf numFmtId="168" fontId="68" fillId="64" borderId="124" applyNumberFormat="0" applyAlignment="0" applyProtection="0"/>
    <xf numFmtId="168" fontId="68" fillId="64" borderId="124" applyNumberFormat="0" applyAlignment="0" applyProtection="0"/>
    <xf numFmtId="169" fontId="68" fillId="64" borderId="124" applyNumberFormat="0" applyAlignment="0" applyProtection="0"/>
    <xf numFmtId="168" fontId="68" fillId="64" borderId="124" applyNumberFormat="0" applyAlignment="0" applyProtection="0"/>
    <xf numFmtId="168" fontId="68" fillId="64" borderId="124" applyNumberFormat="0" applyAlignment="0" applyProtection="0"/>
    <xf numFmtId="169" fontId="68" fillId="64" borderId="124" applyNumberFormat="0" applyAlignment="0" applyProtection="0"/>
    <xf numFmtId="168" fontId="68" fillId="64" borderId="124" applyNumberFormat="0" applyAlignment="0" applyProtection="0"/>
    <xf numFmtId="0" fontId="66" fillId="64" borderId="124"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168" fontId="77"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168" fontId="77"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169" fontId="77"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0" fontId="30" fillId="0" borderId="125" applyNumberFormat="0" applyFill="0" applyAlignment="0" applyProtection="0"/>
    <xf numFmtId="168" fontId="77" fillId="0" borderId="125" applyNumberFormat="0" applyFill="0" applyAlignment="0" applyProtection="0"/>
    <xf numFmtId="169" fontId="77" fillId="0" borderId="125" applyNumberFormat="0" applyFill="0" applyAlignment="0" applyProtection="0"/>
    <xf numFmtId="168" fontId="77" fillId="0" borderId="125" applyNumberFormat="0" applyFill="0" applyAlignment="0" applyProtection="0"/>
    <xf numFmtId="168" fontId="77" fillId="0" borderId="125" applyNumberFormat="0" applyFill="0" applyAlignment="0" applyProtection="0"/>
    <xf numFmtId="169" fontId="77" fillId="0" borderId="125" applyNumberFormat="0" applyFill="0" applyAlignment="0" applyProtection="0"/>
    <xf numFmtId="168" fontId="77" fillId="0" borderId="125" applyNumberFormat="0" applyFill="0" applyAlignment="0" applyProtection="0"/>
    <xf numFmtId="168" fontId="77" fillId="0" borderId="125" applyNumberFormat="0" applyFill="0" applyAlignment="0" applyProtection="0"/>
    <xf numFmtId="169" fontId="77" fillId="0" borderId="125" applyNumberFormat="0" applyFill="0" applyAlignment="0" applyProtection="0"/>
    <xf numFmtId="168" fontId="77" fillId="0" borderId="125" applyNumberFormat="0" applyFill="0" applyAlignment="0" applyProtection="0"/>
    <xf numFmtId="168" fontId="77" fillId="0" borderId="125" applyNumberFormat="0" applyFill="0" applyAlignment="0" applyProtection="0"/>
    <xf numFmtId="169" fontId="77" fillId="0" borderId="125" applyNumberFormat="0" applyFill="0" applyAlignment="0" applyProtection="0"/>
    <xf numFmtId="168" fontId="77" fillId="0" borderId="125" applyNumberFormat="0" applyFill="0" applyAlignment="0" applyProtection="0"/>
    <xf numFmtId="0" fontId="30" fillId="0" borderId="125" applyNumberFormat="0" applyFill="0" applyAlignment="0" applyProtection="0"/>
    <xf numFmtId="0" fontId="2" fillId="0" borderId="0"/>
    <xf numFmtId="0" fontId="21" fillId="64"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49" fillId="43" borderId="134" applyNumberFormat="0" applyAlignment="0" applyProtection="0"/>
    <xf numFmtId="168" fontId="51" fillId="43"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69" borderId="114" applyNumberFormat="0" applyFont="0" applyBorder="0" applyProtection="0">
      <alignment horizontal="center" vertical="center"/>
    </xf>
    <xf numFmtId="0" fontId="49" fillId="43" borderId="134" applyNumberFormat="0" applyAlignment="0" applyProtection="0"/>
    <xf numFmtId="0" fontId="2" fillId="71" borderId="115" applyNumberFormat="0" applyFont="0" applyBorder="0" applyProtection="0">
      <alignment horizontal="left" vertical="center"/>
    </xf>
    <xf numFmtId="168" fontId="37" fillId="0" borderId="130">
      <alignment horizontal="left" vertical="center"/>
    </xf>
    <xf numFmtId="169" fontId="23"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21" fillId="64" borderId="134" applyNumberFormat="0" applyAlignment="0" applyProtection="0"/>
    <xf numFmtId="0" fontId="49" fillId="43" borderId="134" applyNumberFormat="0" applyAlignment="0" applyProtection="0"/>
    <xf numFmtId="0" fontId="21" fillId="64" borderId="134" applyNumberFormat="0" applyAlignment="0" applyProtection="0"/>
    <xf numFmtId="0" fontId="37" fillId="0" borderId="140">
      <alignment horizontal="left" vertical="center"/>
    </xf>
    <xf numFmtId="0" fontId="49" fillId="43" borderId="134" applyNumberFormat="0" applyAlignment="0" applyProtection="0"/>
    <xf numFmtId="0" fontId="19" fillId="0" borderId="138" applyNumberFormat="0" applyAlignment="0">
      <alignment horizontal="right"/>
      <protection locked="0"/>
    </xf>
    <xf numFmtId="3" fontId="2" fillId="70" borderId="138" applyFont="0">
      <alignment horizontal="right" vertical="center"/>
    </xf>
    <xf numFmtId="3" fontId="2" fillId="72" borderId="138" applyFont="0">
      <alignment horizontal="right" vertical="center"/>
      <protection locked="0"/>
    </xf>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168" fontId="37" fillId="0" borderId="140">
      <alignment horizontal="left" vertical="center"/>
    </xf>
    <xf numFmtId="0" fontId="21" fillId="64"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168" fontId="23" fillId="64" borderId="134" applyNumberFormat="0" applyAlignment="0" applyProtection="0"/>
    <xf numFmtId="0" fontId="37" fillId="0" borderId="130">
      <alignment horizontal="left" vertical="center"/>
    </xf>
    <xf numFmtId="9" fontId="2" fillId="71" borderId="114" applyFont="0" applyProtection="0">
      <alignment horizontal="right" vertical="center"/>
    </xf>
    <xf numFmtId="0" fontId="49" fillId="43" borderId="134" applyNumberFormat="0" applyAlignment="0" applyProtection="0"/>
    <xf numFmtId="0" fontId="19" fillId="0" borderId="114" applyNumberFormat="0" applyAlignment="0">
      <alignment horizontal="right"/>
      <protection locked="0"/>
    </xf>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9" fontId="51" fillId="43" borderId="134"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37" fillId="0" borderId="130">
      <alignment horizontal="left" vertical="center"/>
    </xf>
    <xf numFmtId="0" fontId="49" fillId="43" borderId="134" applyNumberFormat="0" applyAlignment="0" applyProtection="0"/>
    <xf numFmtId="0" fontId="49" fillId="43" borderId="134" applyNumberFormat="0" applyAlignment="0" applyProtection="0"/>
    <xf numFmtId="0" fontId="45" fillId="70" borderId="115" applyFont="0" applyBorder="0">
      <alignment horizontal="center" wrapText="1"/>
    </xf>
    <xf numFmtId="168" fontId="23"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168"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30" fillId="0" borderId="137" applyNumberFormat="0" applyFill="0" applyAlignment="0" applyProtection="0"/>
    <xf numFmtId="0" fontId="21" fillId="64"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37" fillId="0" borderId="140">
      <alignment horizontal="left" vertical="center"/>
    </xf>
    <xf numFmtId="0" fontId="21" fillId="64" borderId="134" applyNumberFormat="0" applyAlignment="0" applyProtection="0"/>
    <xf numFmtId="168" fontId="23" fillId="64" borderId="134" applyNumberFormat="0" applyAlignment="0" applyProtection="0"/>
    <xf numFmtId="0" fontId="49" fillId="43" borderId="134" applyNumberFormat="0" applyAlignment="0" applyProtection="0"/>
    <xf numFmtId="169" fontId="51" fillId="43"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3" fontId="2" fillId="75" borderId="138" applyFont="0">
      <alignment horizontal="right" vertical="center"/>
      <protection locked="0"/>
    </xf>
    <xf numFmtId="3" fontId="2" fillId="72" borderId="138" applyFont="0">
      <alignment horizontal="right" vertical="center"/>
      <protection locked="0"/>
    </xf>
    <xf numFmtId="3" fontId="2" fillId="71" borderId="138" applyFont="0" applyProtection="0">
      <alignment horizontal="right" vertical="center"/>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19" fillId="0" borderId="138" applyNumberFormat="0" applyAlignment="0">
      <alignment horizontal="right"/>
      <protection locked="0"/>
    </xf>
    <xf numFmtId="0" fontId="66" fillId="64" borderId="136" applyNumberFormat="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168" fontId="37" fillId="0" borderId="140">
      <alignment horizontal="left"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188" fontId="2" fillId="70" borderId="138" applyFont="0">
      <alignment horizontal="right" vertical="center"/>
    </xf>
    <xf numFmtId="3" fontId="2" fillId="70" borderId="138" applyFont="0">
      <alignment horizontal="right" vertical="center"/>
    </xf>
    <xf numFmtId="3" fontId="2" fillId="75" borderId="138" applyFont="0">
      <alignment horizontal="right" vertical="center"/>
      <protection locked="0"/>
    </xf>
    <xf numFmtId="0" fontId="19" fillId="0" borderId="138" applyNumberFormat="0" applyAlignment="0">
      <alignment horizontal="right"/>
      <protection locked="0"/>
    </xf>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14" applyFont="0">
      <alignment horizontal="right" vertical="center"/>
      <protection locked="0"/>
    </xf>
    <xf numFmtId="3" fontId="2" fillId="72" borderId="114" applyFont="0">
      <alignment horizontal="right" vertical="center"/>
      <protection locked="0"/>
    </xf>
    <xf numFmtId="0" fontId="37" fillId="0" borderId="140">
      <alignment horizontal="left" vertical="center"/>
    </xf>
    <xf numFmtId="0" fontId="37" fillId="0" borderId="140">
      <alignment horizontal="left" vertical="center"/>
    </xf>
    <xf numFmtId="168" fontId="37" fillId="0" borderId="140">
      <alignment horizontal="left" vertical="center"/>
    </xf>
    <xf numFmtId="3" fontId="2" fillId="72" borderId="138"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39" applyNumberFormat="0" applyFont="0" applyBorder="0" applyProtection="0">
      <alignment horizontal="left" vertical="center"/>
    </xf>
    <xf numFmtId="9" fontId="2" fillId="71" borderId="138" applyFont="0" applyProtection="0">
      <alignment horizontal="right" vertical="center"/>
    </xf>
    <xf numFmtId="3" fontId="2" fillId="71" borderId="138" applyFont="0" applyProtection="0">
      <alignment horizontal="right" vertical="center"/>
    </xf>
    <xf numFmtId="0" fontId="45" fillId="70" borderId="139" applyFont="0" applyBorder="0">
      <alignment horizontal="center" wrapText="1"/>
    </xf>
    <xf numFmtId="168" fontId="37" fillId="0" borderId="140">
      <alignment horizontal="left" vertical="center"/>
    </xf>
    <xf numFmtId="0" fontId="37" fillId="0" borderId="140">
      <alignment horizontal="left" vertical="center"/>
    </xf>
    <xf numFmtId="0" fontId="37" fillId="0" borderId="140">
      <alignment horizontal="left" vertical="center"/>
    </xf>
    <xf numFmtId="0" fontId="2" fillId="69" borderId="138" applyNumberFormat="0" applyFont="0" applyBorder="0" applyProtection="0">
      <alignment horizontal="center"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2"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51" fillId="43" borderId="134"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49" fillId="43" borderId="134"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49" fillId="43" borderId="134"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14" applyFont="0">
      <alignment horizontal="right" vertical="center"/>
    </xf>
    <xf numFmtId="3" fontId="2" fillId="70" borderId="114"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14" applyFont="0">
      <alignment horizontal="right" vertical="center"/>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3" fontId="2" fillId="72" borderId="114"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9" fillId="37" borderId="0"/>
    <xf numFmtId="0" fontId="2" fillId="74" borderId="135" applyNumberFormat="0" applyFont="0" applyAlignment="0" applyProtection="0"/>
    <xf numFmtId="168" fontId="51" fillId="43" borderId="134" applyNumberFormat="0" applyAlignment="0" applyProtection="0"/>
    <xf numFmtId="0" fontId="2" fillId="0" borderId="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14" applyFont="0">
      <alignment horizontal="right" vertical="center"/>
      <protection locked="0"/>
    </xf>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14" applyFont="0">
      <alignment horizontal="right" vertical="center"/>
    </xf>
    <xf numFmtId="3" fontId="2" fillId="70" borderId="114"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14" applyFont="0">
      <alignment horizontal="right" vertical="center"/>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3" fontId="2" fillId="72" borderId="114"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 fillId="0" borderId="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14"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37" fillId="0" borderId="130">
      <alignment horizontal="left" vertical="center"/>
    </xf>
    <xf numFmtId="0" fontId="37" fillId="0" borderId="130">
      <alignment horizontal="left" vertical="center"/>
    </xf>
    <xf numFmtId="0" fontId="37" fillId="0" borderId="130">
      <alignment horizontal="left" vertical="center"/>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10"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0" fontId="2" fillId="74" borderId="123"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23" applyNumberFormat="0" applyFont="0" applyAlignment="0" applyProtection="0"/>
    <xf numFmtId="0" fontId="2" fillId="74" borderId="123"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3" fontId="2" fillId="75" borderId="138" applyFont="0">
      <alignment horizontal="right" vertical="center"/>
      <protection locked="0"/>
    </xf>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0" fontId="66" fillId="64" borderId="136" applyNumberFormat="0" applyAlignment="0" applyProtection="0"/>
    <xf numFmtId="168" fontId="23"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23"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23"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23"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0" borderId="138" applyFont="0">
      <alignment horizontal="right" vertical="center"/>
    </xf>
    <xf numFmtId="188" fontId="2" fillId="70" borderId="138" applyFont="0">
      <alignment horizontal="right" vertical="center"/>
    </xf>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0" fontId="10" fillId="74" borderId="135" applyNumberFormat="0" applyFon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38" applyFont="0">
      <alignment horizontal="right" vertical="center"/>
    </xf>
    <xf numFmtId="3" fontId="2" fillId="70" borderId="138"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38" applyFont="0">
      <alignment horizontal="right" vertical="center"/>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3" fontId="2" fillId="72" borderId="138"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39" applyNumberFormat="0" applyFont="0" applyBorder="0" applyProtection="0">
      <alignment horizontal="left" vertical="center"/>
    </xf>
    <xf numFmtId="9" fontId="2" fillId="71" borderId="138" applyFont="0" applyProtection="0">
      <alignment horizontal="right" vertical="center"/>
    </xf>
    <xf numFmtId="3" fontId="2" fillId="71" borderId="138" applyFont="0" applyProtection="0">
      <alignment horizontal="right" vertical="center"/>
    </xf>
    <xf numFmtId="0" fontId="45" fillId="70" borderId="139" applyFont="0" applyBorder="0">
      <alignment horizontal="center" wrapText="1"/>
    </xf>
    <xf numFmtId="168" fontId="37" fillId="0" borderId="140">
      <alignment horizontal="left" vertical="center"/>
    </xf>
    <xf numFmtId="0" fontId="37" fillId="0" borderId="140">
      <alignment horizontal="left" vertical="center"/>
    </xf>
    <xf numFmtId="0" fontId="37" fillId="0" borderId="140">
      <alignment horizontal="left" vertical="center"/>
    </xf>
    <xf numFmtId="0" fontId="2" fillId="69" borderId="138" applyNumberFormat="0" applyFont="0" applyBorder="0" applyProtection="0">
      <alignment horizontal="center"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66" fillId="64" borderId="136"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37" fillId="0" borderId="140">
      <alignment horizontal="left" vertical="center"/>
    </xf>
    <xf numFmtId="0" fontId="37" fillId="0" borderId="140">
      <alignment horizontal="left" vertical="center"/>
    </xf>
    <xf numFmtId="168" fontId="37" fillId="0" borderId="140">
      <alignment horizontal="left" vertical="center"/>
    </xf>
    <xf numFmtId="0" fontId="45" fillId="70" borderId="139"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39"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38" applyFont="0">
      <alignment horizontal="right" vertical="center"/>
      <protection locked="0"/>
    </xf>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38"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38" applyFont="0">
      <alignment horizontal="right" vertical="center"/>
    </xf>
    <xf numFmtId="188" fontId="2" fillId="70" borderId="138"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38" applyFont="0">
      <alignment horizontal="right" vertical="center"/>
    </xf>
    <xf numFmtId="3" fontId="2" fillId="70" borderId="138"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38" applyFont="0">
      <alignment horizontal="right" vertical="center"/>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3" fontId="2" fillId="72" borderId="138"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39" applyNumberFormat="0" applyFont="0" applyBorder="0" applyProtection="0">
      <alignment horizontal="left" vertical="center"/>
    </xf>
    <xf numFmtId="9" fontId="2" fillId="71" borderId="138" applyFont="0" applyProtection="0">
      <alignment horizontal="right" vertical="center"/>
    </xf>
    <xf numFmtId="3" fontId="2" fillId="71" borderId="138" applyFont="0" applyProtection="0">
      <alignment horizontal="right" vertical="center"/>
    </xf>
    <xf numFmtId="0" fontId="45" fillId="70" borderId="139"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38" applyNumberFormat="0" applyFont="0" applyBorder="0" applyProtection="0">
      <alignment horizontal="center"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14"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49" fillId="43" borderId="134" applyNumberFormat="0" applyAlignment="0" applyProtection="0"/>
    <xf numFmtId="0" fontId="49" fillId="43" borderId="134" applyNumberFormat="0" applyAlignment="0" applyProtection="0"/>
    <xf numFmtId="3" fontId="2" fillId="75" borderId="114" applyFont="0">
      <alignment horizontal="right" vertical="center"/>
      <protection locked="0"/>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21"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21" fillId="64" borderId="134" applyNumberFormat="0" applyAlignment="0" applyProtection="0"/>
    <xf numFmtId="0" fontId="45" fillId="70" borderId="139" applyFont="0" applyBorder="0">
      <alignment horizontal="center" wrapText="1"/>
    </xf>
    <xf numFmtId="168" fontId="23"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3" fontId="2" fillId="71" borderId="114" applyFont="0" applyProtection="0">
      <alignment horizontal="right" vertical="center"/>
    </xf>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3" fontId="2" fillId="72" borderId="114" applyFont="0">
      <alignment horizontal="right" vertical="center"/>
      <protection locked="0"/>
    </xf>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66" fillId="64" borderId="136"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168" fontId="68" fillId="64" borderId="136" applyNumberFormat="0" applyAlignment="0" applyProtection="0"/>
    <xf numFmtId="0" fontId="66"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188" fontId="2" fillId="70" borderId="114" applyFont="0">
      <alignment horizontal="right" vertical="center"/>
    </xf>
    <xf numFmtId="3" fontId="2" fillId="70" borderId="114" applyFont="0">
      <alignment horizontal="right" vertical="center"/>
    </xf>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21" fillId="64"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9" fontId="51" fillId="43" borderId="134" applyNumberFormat="0" applyAlignment="0" applyProtection="0"/>
    <xf numFmtId="0" fontId="49" fillId="43" borderId="134" applyNumberFormat="0" applyAlignment="0" applyProtection="0"/>
    <xf numFmtId="3" fontId="2" fillId="75" borderId="114" applyFont="0">
      <alignment horizontal="right" vertical="center"/>
      <protection locked="0"/>
    </xf>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169" fontId="68"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21" fillId="64" borderId="134" applyNumberFormat="0" applyAlignment="0" applyProtection="0"/>
    <xf numFmtId="3" fontId="2" fillId="72" borderId="114" applyFont="0">
      <alignment horizontal="right" vertical="center"/>
      <protection locked="0"/>
    </xf>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1" fillId="64" borderId="134" applyNumberFormat="0" applyAlignment="0" applyProtection="0"/>
    <xf numFmtId="0" fontId="45" fillId="70" borderId="139" applyFont="0" applyBorder="0">
      <alignment horizontal="center" wrapText="1"/>
    </xf>
    <xf numFmtId="169" fontId="23" fillId="64" borderId="134" applyNumberFormat="0" applyAlignment="0" applyProtection="0"/>
    <xf numFmtId="0" fontId="37" fillId="0" borderId="140">
      <alignment horizontal="left" vertical="center"/>
    </xf>
    <xf numFmtId="168" fontId="68" fillId="64" borderId="136" applyNumberFormat="0" applyAlignment="0" applyProtection="0"/>
    <xf numFmtId="168" fontId="68" fillId="64" borderId="136" applyNumberFormat="0" applyAlignment="0" applyProtection="0"/>
    <xf numFmtId="0" fontId="21" fillId="64" borderId="134" applyNumberFormat="0" applyAlignment="0" applyProtection="0"/>
    <xf numFmtId="0" fontId="2" fillId="71" borderId="139" applyNumberFormat="0" applyFont="0" applyBorder="0" applyProtection="0">
      <alignment horizontal="left" vertical="center"/>
    </xf>
    <xf numFmtId="0" fontId="19" fillId="0" borderId="138" applyNumberFormat="0" applyAlignment="0">
      <alignment horizontal="right"/>
      <protection locked="0"/>
    </xf>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3" fontId="2" fillId="72" borderId="114" applyFont="0">
      <alignment horizontal="right" vertical="center"/>
      <protection locked="0"/>
    </xf>
    <xf numFmtId="0" fontId="21" fillId="64"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2" fillId="74" borderId="135" applyNumberFormat="0" applyFon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49" fillId="43" borderId="134" applyNumberForma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1" borderId="114" applyFont="0" applyProtection="0">
      <alignment horizontal="right"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9" fontId="2" fillId="71" borderId="114" applyFont="0" applyProtection="0">
      <alignment horizontal="right" vertical="center"/>
    </xf>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14" applyFont="0">
      <alignment horizontal="right" vertical="center"/>
    </xf>
    <xf numFmtId="3" fontId="2" fillId="70" borderId="114"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14" applyFont="0">
      <alignment horizontal="right" vertical="center"/>
      <protection locked="0"/>
    </xf>
    <xf numFmtId="0" fontId="49" fillId="43" borderId="134" applyNumberFormat="0" applyAlignment="0" applyProtection="0"/>
    <xf numFmtId="0" fontId="21" fillId="64" borderId="134" applyNumberFormat="0" applyAlignment="0" applyProtection="0"/>
    <xf numFmtId="0" fontId="66" fillId="64" borderId="136"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21" fillId="64" borderId="134" applyNumberFormat="0" applyAlignment="0" applyProtection="0"/>
    <xf numFmtId="3" fontId="2" fillId="72" borderId="114" applyFont="0">
      <alignment horizontal="right" vertical="center"/>
      <protection locked="0"/>
    </xf>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38" applyNumberFormat="0" applyAlignment="0">
      <alignment horizontal="right"/>
      <protection locked="0"/>
    </xf>
    <xf numFmtId="188" fontId="2" fillId="70" borderId="138" applyFont="0">
      <alignment horizontal="right" vertical="center"/>
    </xf>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49" fillId="43" borderId="134" applyNumberFormat="0" applyAlignment="0" applyProtection="0"/>
    <xf numFmtId="0" fontId="21" fillId="64" borderId="134" applyNumberFormat="0" applyAlignment="0" applyProtection="0"/>
    <xf numFmtId="169" fontId="68" fillId="64" borderId="136" applyNumberForma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168" fontId="23" fillId="64" borderId="134" applyNumberFormat="0" applyAlignment="0" applyProtection="0"/>
    <xf numFmtId="168" fontId="37" fillId="0" borderId="130">
      <alignment horizontal="left" vertical="center"/>
    </xf>
    <xf numFmtId="0" fontId="37" fillId="0" borderId="130">
      <alignment horizontal="left" vertical="center"/>
    </xf>
    <xf numFmtId="0" fontId="37" fillId="0" borderId="130">
      <alignment horizontal="left" vertical="center"/>
    </xf>
    <xf numFmtId="3" fontId="2" fillId="71" borderId="138" applyFont="0" applyProtection="0">
      <alignment horizontal="right" vertical="center"/>
    </xf>
    <xf numFmtId="0" fontId="49" fillId="43" borderId="134" applyNumberFormat="0" applyAlignment="0" applyProtection="0"/>
    <xf numFmtId="9" fontId="2" fillId="71" borderId="138" applyFont="0" applyProtection="0">
      <alignment horizontal="right"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49" fillId="43" borderId="134" applyNumberFormat="0" applyAlignment="0" applyProtection="0"/>
    <xf numFmtId="168" fontId="68" fillId="64" borderId="136" applyNumberFormat="0" applyAlignment="0" applyProtection="0"/>
    <xf numFmtId="168" fontId="23" fillId="64" borderId="134" applyNumberFormat="0" applyAlignment="0" applyProtection="0"/>
    <xf numFmtId="0" fontId="49"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169"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169" fontId="51" fillId="43"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169" fontId="51" fillId="43" borderId="134" applyNumberFormat="0" applyAlignment="0" applyProtection="0"/>
    <xf numFmtId="168" fontId="23" fillId="64" borderId="134" applyNumberFormat="0" applyAlignment="0" applyProtection="0"/>
    <xf numFmtId="0" fontId="37" fillId="0" borderId="140">
      <alignment horizontal="left" vertical="center"/>
    </xf>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168" fontId="77" fillId="0" borderId="137" applyNumberFormat="0" applyFill="0" applyAlignment="0" applyProtection="0"/>
    <xf numFmtId="188" fontId="2" fillId="70" borderId="114" applyFont="0">
      <alignment horizontal="right" vertical="center"/>
    </xf>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3" fontId="2" fillId="72" borderId="114" applyFont="0">
      <alignment horizontal="right" vertical="center"/>
      <protection locked="0"/>
    </xf>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5" fillId="70" borderId="115" applyFont="0" applyBorder="0">
      <alignment horizontal="center" wrapText="1"/>
    </xf>
    <xf numFmtId="0" fontId="19" fillId="0" borderId="114" applyNumberFormat="0" applyAlignment="0">
      <alignment horizontal="right"/>
      <protection locked="0"/>
    </xf>
    <xf numFmtId="0" fontId="19" fillId="0" borderId="114" applyNumberFormat="0" applyAlignment="0">
      <alignment horizontal="right"/>
      <protection locked="0"/>
    </xf>
    <xf numFmtId="168"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66" fillId="64" borderId="136"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0" fontId="30" fillId="0" borderId="137" applyNumberFormat="0" applyFill="0" applyAlignment="0" applyProtection="0"/>
    <xf numFmtId="3" fontId="2" fillId="70" borderId="114" applyFont="0">
      <alignment horizontal="right" vertical="center"/>
    </xf>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168" fontId="23"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69" borderId="138" applyNumberFormat="0" applyFont="0" applyBorder="0" applyProtection="0">
      <alignment horizontal="center" vertical="center"/>
    </xf>
    <xf numFmtId="0" fontId="2" fillId="71" borderId="139" applyNumberFormat="0" applyFont="0" applyBorder="0" applyProtection="0">
      <alignment horizontal="left"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45" fillId="70" borderId="139"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39" applyNumberFormat="0" applyFont="0" applyBorder="0" applyProtection="0">
      <alignment horizontal="left" vertical="center"/>
    </xf>
    <xf numFmtId="0" fontId="37" fillId="0" borderId="140">
      <alignment horizontal="left" vertical="center"/>
    </xf>
    <xf numFmtId="3" fontId="2" fillId="72" borderId="138" applyFont="0">
      <alignment horizontal="right" vertical="center"/>
      <protection locked="0"/>
    </xf>
    <xf numFmtId="168" fontId="37" fillId="0" borderId="140">
      <alignment horizontal="left" vertical="center"/>
    </xf>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9" fontId="2" fillId="71" borderId="138" applyFont="0" applyProtection="0">
      <alignment horizontal="right" vertical="center"/>
    </xf>
    <xf numFmtId="0" fontId="19" fillId="0" borderId="138" applyNumberFormat="0" applyAlignment="0">
      <alignment horizontal="right"/>
      <protection locked="0"/>
    </xf>
    <xf numFmtId="0" fontId="49" fillId="43" borderId="134" applyNumberFormat="0" applyAlignment="0" applyProtection="0"/>
    <xf numFmtId="3" fontId="2" fillId="75" borderId="138" applyFont="0">
      <alignment horizontal="right" vertical="center"/>
      <protection locked="0"/>
    </xf>
    <xf numFmtId="0" fontId="37" fillId="0" borderId="140">
      <alignment horizontal="left" vertical="center"/>
    </xf>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0" borderId="138" applyFont="0">
      <alignment horizontal="right" vertical="center"/>
    </xf>
    <xf numFmtId="188" fontId="2" fillId="70" borderId="138" applyFont="0">
      <alignment horizontal="right" vertical="center"/>
    </xf>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45" fillId="70" borderId="139"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39"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38"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38"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38" applyFont="0">
      <alignment horizontal="right" vertical="center"/>
    </xf>
    <xf numFmtId="188" fontId="2" fillId="70" borderId="138"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168" fontId="77"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169" fontId="23" fillId="64" borderId="134" applyNumberFormat="0" applyAlignment="0" applyProtection="0"/>
    <xf numFmtId="169" fontId="68" fillId="64" borderId="136" applyNumberFormat="0" applyAlignment="0" applyProtection="0"/>
    <xf numFmtId="169" fontId="68" fillId="64" borderId="136" applyNumberFormat="0" applyAlignment="0" applyProtection="0"/>
    <xf numFmtId="0" fontId="49"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21" fillId="64" borderId="134" applyNumberFormat="0" applyAlignment="0" applyProtection="0"/>
    <xf numFmtId="0" fontId="10" fillId="74" borderId="135" applyNumberFormat="0" applyFont="0" applyAlignment="0" applyProtection="0"/>
    <xf numFmtId="168" fontId="77"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10" fillId="74" borderId="135" applyNumberFormat="0" applyFont="0" applyAlignment="0" applyProtection="0"/>
    <xf numFmtId="0" fontId="2" fillId="74" borderId="135" applyNumberFormat="0" applyFont="0" applyAlignment="0" applyProtection="0"/>
    <xf numFmtId="168" fontId="51"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168" fontId="51" fillId="43" borderId="134" applyNumberFormat="0" applyAlignment="0" applyProtection="0"/>
    <xf numFmtId="0" fontId="21" fillId="64" borderId="134" applyNumberFormat="0" applyAlignment="0" applyProtection="0"/>
    <xf numFmtId="169" fontId="51"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188" fontId="2" fillId="70" borderId="114" applyFont="0">
      <alignment horizontal="right" vertical="center"/>
    </xf>
    <xf numFmtId="3" fontId="2" fillId="70" borderId="114"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14" applyFont="0">
      <alignment horizontal="right" vertical="center"/>
      <protection locked="0"/>
    </xf>
    <xf numFmtId="3" fontId="2" fillId="72" borderId="114" applyFont="0">
      <alignment horizontal="right" vertical="center"/>
      <protection locked="0"/>
    </xf>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168" fontId="23" fillId="64" borderId="134" applyNumberFormat="0" applyAlignment="0" applyProtection="0"/>
    <xf numFmtId="0" fontId="66" fillId="64" borderId="136"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169" fontId="51"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3" fontId="2" fillId="72" borderId="114" applyFont="0">
      <alignment horizontal="right" vertical="center"/>
      <protection locked="0"/>
    </xf>
    <xf numFmtId="3" fontId="2" fillId="75" borderId="114" applyFont="0">
      <alignment horizontal="right" vertical="center"/>
      <protection locked="0"/>
    </xf>
    <xf numFmtId="0" fontId="2"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10" fillId="74" borderId="135" applyNumberFormat="0" applyFont="0" applyAlignment="0" applyProtection="0"/>
    <xf numFmtId="0" fontId="21" fillId="64"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66" fillId="64" borderId="136" applyNumberFormat="0" applyAlignment="0" applyProtection="0"/>
    <xf numFmtId="0" fontId="19" fillId="0" borderId="114" applyNumberFormat="0" applyAlignment="0">
      <alignment horizontal="right"/>
      <protection locked="0"/>
    </xf>
    <xf numFmtId="168" fontId="37" fillId="0" borderId="130">
      <alignment horizontal="left" vertical="center"/>
    </xf>
    <xf numFmtId="169" fontId="77" fillId="0" borderId="137" applyNumberFormat="0" applyFill="0" applyAlignment="0" applyProtection="0"/>
    <xf numFmtId="0" fontId="21" fillId="64" borderId="134" applyNumberFormat="0" applyAlignment="0" applyProtection="0"/>
    <xf numFmtId="0" fontId="10" fillId="74" borderId="135" applyNumberFormat="0" applyFont="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37" fillId="0" borderId="130">
      <alignment horizontal="left" vertical="center"/>
    </xf>
    <xf numFmtId="0" fontId="2"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37" fillId="0" borderId="130">
      <alignment horizontal="left" vertical="center"/>
    </xf>
    <xf numFmtId="168" fontId="37" fillId="0" borderId="13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88" fontId="2" fillId="70" borderId="114" applyFont="0">
      <alignment horizontal="right" vertical="center"/>
    </xf>
    <xf numFmtId="3" fontId="2" fillId="70" borderId="114" applyFont="0">
      <alignment horizontal="right" vertical="center"/>
    </xf>
    <xf numFmtId="169"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3" fontId="2" fillId="75" borderId="114" applyFont="0">
      <alignment horizontal="right" vertical="center"/>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37" fillId="0" borderId="140">
      <alignment horizontal="left" vertical="center"/>
    </xf>
    <xf numFmtId="0" fontId="37" fillId="0" borderId="140">
      <alignment horizontal="left" vertical="center"/>
    </xf>
    <xf numFmtId="168" fontId="37" fillId="0" borderId="140">
      <alignment horizontal="left" vertical="center"/>
    </xf>
    <xf numFmtId="0" fontId="45" fillId="70" borderId="139"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39" applyNumberFormat="0" applyFont="0" applyBorder="0" applyProtection="0">
      <alignment horizontal="left" vertical="center"/>
    </xf>
    <xf numFmtId="3" fontId="2" fillId="72" borderId="138" applyFont="0">
      <alignment horizontal="right" vertical="center"/>
      <protection locked="0"/>
    </xf>
    <xf numFmtId="3" fontId="2" fillId="72" borderId="114" applyFont="0">
      <alignment horizontal="right" vertical="center"/>
      <protection locked="0"/>
    </xf>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9" fontId="2" fillId="71" borderId="114" applyFont="0" applyProtection="0">
      <alignment horizontal="right" vertical="center"/>
    </xf>
    <xf numFmtId="3" fontId="2" fillId="75" borderId="114" applyFont="0">
      <alignment horizontal="right" vertical="center"/>
      <protection locked="0"/>
    </xf>
    <xf numFmtId="188" fontId="2" fillId="70" borderId="114" applyFont="0">
      <alignment horizontal="right" vertical="center"/>
    </xf>
    <xf numFmtId="3" fontId="2" fillId="70" borderId="114" applyFont="0">
      <alignment horizontal="right" vertical="center"/>
    </xf>
    <xf numFmtId="3" fontId="2" fillId="75" borderId="114" applyFont="0">
      <alignment horizontal="right" vertical="center"/>
      <protection locked="0"/>
    </xf>
    <xf numFmtId="3" fontId="2" fillId="72" borderId="114" applyFont="0">
      <alignment horizontal="right" vertical="center"/>
      <protection locked="0"/>
    </xf>
    <xf numFmtId="0" fontId="2" fillId="71" borderId="115" applyNumberFormat="0" applyFont="0" applyBorder="0" applyProtection="0">
      <alignment horizontal="left" vertical="center"/>
    </xf>
    <xf numFmtId="3" fontId="2" fillId="71" borderId="114" applyFont="0" applyProtection="0">
      <alignment horizontal="right"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45" fillId="70" borderId="115" applyFont="0" applyBorder="0">
      <alignment horizontal="center" wrapText="1"/>
    </xf>
    <xf numFmtId="9" fontId="2" fillId="71" borderId="114" applyFont="0" applyProtection="0">
      <alignment horizontal="right" vertical="center"/>
    </xf>
    <xf numFmtId="3" fontId="2" fillId="70" borderId="114" applyFont="0">
      <alignment horizontal="right" vertical="center"/>
    </xf>
    <xf numFmtId="188" fontId="2" fillId="70" borderId="114" applyFont="0">
      <alignment horizontal="right" vertical="center"/>
    </xf>
    <xf numFmtId="0" fontId="37" fillId="0" borderId="130">
      <alignment horizontal="left" vertical="center"/>
    </xf>
    <xf numFmtId="0" fontId="19" fillId="0" borderId="114" applyNumberFormat="0" applyAlignment="0">
      <alignment horizontal="right"/>
      <protection locked="0"/>
    </xf>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49"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37" fillId="0" borderId="130">
      <alignment horizontal="left" vertical="center"/>
    </xf>
    <xf numFmtId="169"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38" applyFont="0">
      <alignment horizontal="right" vertical="center"/>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3" fontId="2" fillId="70" borderId="138" applyFont="0">
      <alignment horizontal="right" vertical="center"/>
    </xf>
    <xf numFmtId="188" fontId="2" fillId="70" borderId="138" applyFont="0">
      <alignment horizontal="right" vertical="center"/>
    </xf>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14"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37" fillId="0" borderId="130">
      <alignment horizontal="left" vertical="center"/>
    </xf>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49" fillId="43" borderId="134" applyNumberFormat="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38" applyFont="0">
      <alignment horizontal="right" vertical="center"/>
    </xf>
    <xf numFmtId="3" fontId="2" fillId="70" borderId="138"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38" applyFont="0">
      <alignment horizontal="right" vertical="center"/>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3" fontId="2" fillId="72" borderId="138"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39" applyNumberFormat="0" applyFont="0" applyBorder="0" applyProtection="0">
      <alignment horizontal="left" vertical="center"/>
    </xf>
    <xf numFmtId="9" fontId="2" fillId="71" borderId="138" applyFont="0" applyProtection="0">
      <alignment horizontal="right" vertical="center"/>
    </xf>
    <xf numFmtId="3" fontId="2" fillId="71" borderId="138" applyFont="0" applyProtection="0">
      <alignment horizontal="right" vertical="center"/>
    </xf>
    <xf numFmtId="0" fontId="45" fillId="70" borderId="139" applyFont="0" applyBorder="0">
      <alignment horizontal="center" wrapText="1"/>
    </xf>
    <xf numFmtId="168" fontId="37" fillId="0" borderId="140">
      <alignment horizontal="left" vertical="center"/>
    </xf>
    <xf numFmtId="0" fontId="37" fillId="0" borderId="140">
      <alignment horizontal="left" vertical="center"/>
    </xf>
    <xf numFmtId="0" fontId="37" fillId="0" borderId="140">
      <alignment horizontal="left" vertical="center"/>
    </xf>
    <xf numFmtId="0" fontId="2" fillId="69" borderId="138" applyNumberFormat="0" applyFont="0" applyBorder="0" applyProtection="0">
      <alignment horizontal="center"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51" fillId="43" borderId="134" applyNumberFormat="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37" fillId="0" borderId="140">
      <alignment horizontal="left" vertical="center"/>
    </xf>
    <xf numFmtId="0" fontId="37" fillId="0" borderId="140">
      <alignment horizontal="left" vertical="center"/>
    </xf>
    <xf numFmtId="168" fontId="37" fillId="0" borderId="140">
      <alignment horizontal="left" vertical="center"/>
    </xf>
    <xf numFmtId="0" fontId="45" fillId="70" borderId="139"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39"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38" applyFont="0">
      <alignment horizontal="right" vertical="center"/>
      <protection locked="0"/>
    </xf>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37" fillId="0" borderId="130">
      <alignment horizontal="left" vertical="center"/>
    </xf>
    <xf numFmtId="168" fontId="23"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3" fontId="2" fillId="75" borderId="138"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38" applyFont="0">
      <alignment horizontal="right" vertical="center"/>
    </xf>
    <xf numFmtId="188" fontId="2" fillId="70" borderId="138"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88" fontId="2" fillId="70" borderId="138" applyFont="0">
      <alignment horizontal="right" vertical="center"/>
    </xf>
    <xf numFmtId="3" fontId="2" fillId="70" borderId="138"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38" applyFont="0">
      <alignment horizontal="right" vertical="center"/>
      <protection locked="0"/>
    </xf>
    <xf numFmtId="168"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37" fillId="0" borderId="130">
      <alignment horizontal="left" vertical="center"/>
    </xf>
    <xf numFmtId="0" fontId="49"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23"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3" fontId="2" fillId="72" borderId="138"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1" borderId="139" applyNumberFormat="0" applyFont="0" applyBorder="0" applyProtection="0">
      <alignment horizontal="left" vertical="center"/>
    </xf>
    <xf numFmtId="9" fontId="2" fillId="71" borderId="138" applyFont="0" applyProtection="0">
      <alignment horizontal="right" vertical="center"/>
    </xf>
    <xf numFmtId="3" fontId="2" fillId="71" borderId="138" applyFont="0" applyProtection="0">
      <alignment horizontal="right" vertical="center"/>
    </xf>
    <xf numFmtId="0" fontId="45" fillId="70" borderId="139"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38" applyNumberFormat="0" applyFont="0" applyBorder="0" applyProtection="0">
      <alignment horizontal="center" vertical="center"/>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169"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66" fillId="64" borderId="136" applyNumberFormat="0" applyAlignment="0" applyProtection="0"/>
    <xf numFmtId="0" fontId="10"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3" fontId="2" fillId="70" borderId="114" applyFont="0">
      <alignment horizontal="right" vertical="center"/>
    </xf>
    <xf numFmtId="0" fontId="21" fillId="64" borderId="134" applyNumberFormat="0" applyAlignment="0" applyProtection="0"/>
    <xf numFmtId="169" fontId="23" fillId="64" borderId="134" applyNumberFormat="0" applyAlignment="0" applyProtection="0"/>
    <xf numFmtId="0" fontId="30" fillId="0" borderId="137" applyNumberFormat="0" applyFill="0" applyAlignment="0" applyProtection="0"/>
    <xf numFmtId="0" fontId="49" fillId="43" borderId="134"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1" fillId="64" borderId="134" applyNumberFormat="0" applyAlignment="0" applyProtection="0"/>
    <xf numFmtId="0" fontId="19" fillId="0" borderId="114" applyNumberFormat="0" applyAlignment="0">
      <alignment horizontal="right"/>
      <protection locked="0"/>
    </xf>
    <xf numFmtId="0" fontId="2" fillId="71" borderId="115" applyNumberFormat="0" applyFont="0" applyBorder="0" applyProtection="0">
      <alignment horizontal="left" vertical="center"/>
    </xf>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21" fillId="64" borderId="134" applyNumberFormat="0" applyAlignment="0" applyProtection="0"/>
    <xf numFmtId="0" fontId="10" fillId="74" borderId="135" applyNumberFormat="0" applyFon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3" fontId="2" fillId="72" borderId="114" applyFont="0">
      <alignment horizontal="right" vertical="center"/>
      <protection locked="0"/>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30" fillId="0" borderId="137" applyNumberFormat="0" applyFill="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169" fontId="51" fillId="43" borderId="134" applyNumberFormat="0" applyAlignment="0" applyProtection="0"/>
    <xf numFmtId="168" fontId="77" fillId="0" borderId="137" applyNumberFormat="0" applyFill="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49" fillId="43" borderId="134" applyNumberFormat="0" applyAlignment="0" applyProtection="0"/>
    <xf numFmtId="0" fontId="21" fillId="64" borderId="134" applyNumberFormat="0" applyAlignment="0" applyProtection="0"/>
    <xf numFmtId="188" fontId="2" fillId="70" borderId="114" applyFont="0">
      <alignment horizontal="right" vertical="center"/>
    </xf>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169" fontId="23" fillId="64" borderId="134" applyNumberFormat="0" applyAlignment="0" applyProtection="0"/>
    <xf numFmtId="0" fontId="2" fillId="74" borderId="135" applyNumberFormat="0" applyFont="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37" fillId="0" borderId="130">
      <alignment horizontal="left" vertical="center"/>
    </xf>
    <xf numFmtId="0" fontId="21" fillId="64" borderId="134" applyNumberFormat="0" applyAlignment="0" applyProtection="0"/>
    <xf numFmtId="168"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21" fillId="64" borderId="134"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37" fillId="0" borderId="130">
      <alignment horizontal="left" vertical="center"/>
    </xf>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2" borderId="114" applyFont="0">
      <alignment horizontal="right" vertical="center"/>
      <protection locked="0"/>
    </xf>
    <xf numFmtId="0" fontId="19" fillId="0" borderId="114" applyNumberFormat="0" applyAlignment="0">
      <alignment horizontal="right"/>
      <protection locked="0"/>
    </xf>
    <xf numFmtId="0" fontId="49" fillId="43" borderId="134" applyNumberFormat="0" applyAlignment="0" applyProtection="0"/>
    <xf numFmtId="168" fontId="51" fillId="43" borderId="134" applyNumberFormat="0" applyAlignment="0" applyProtection="0"/>
    <xf numFmtId="0" fontId="2" fillId="74" borderId="135" applyNumberFormat="0" applyFont="0" applyAlignment="0" applyProtection="0"/>
    <xf numFmtId="0" fontId="10" fillId="74" borderId="135" applyNumberFormat="0" applyFont="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168" fontId="23" fillId="64" borderId="134" applyNumberFormat="0" applyAlignment="0" applyProtection="0"/>
    <xf numFmtId="168" fontId="51"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 fillId="74" borderId="135" applyNumberFormat="0" applyFont="0" applyAlignment="0" applyProtection="0"/>
    <xf numFmtId="188" fontId="2" fillId="70" borderId="114" applyFont="0">
      <alignment horizontal="right" vertical="center"/>
    </xf>
    <xf numFmtId="3" fontId="2" fillId="70" borderId="114" applyFont="0">
      <alignment horizontal="right" vertical="center"/>
    </xf>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5" borderId="114" applyFont="0">
      <alignment horizontal="right" vertical="center"/>
      <protection locked="0"/>
    </xf>
    <xf numFmtId="3" fontId="2" fillId="72" borderId="114" applyFont="0">
      <alignment horizontal="right" vertical="center"/>
      <protection locked="0"/>
    </xf>
    <xf numFmtId="0" fontId="2" fillId="71" borderId="115" applyNumberFormat="0" applyFont="0" applyBorder="0" applyProtection="0">
      <alignment horizontal="left" vertical="center"/>
    </xf>
    <xf numFmtId="9" fontId="2" fillId="71" borderId="114" applyFont="0" applyProtection="0">
      <alignment horizontal="right" vertical="center"/>
    </xf>
    <xf numFmtId="3" fontId="2" fillId="71" borderId="114" applyFont="0" applyProtection="0">
      <alignment horizontal="right" vertical="center"/>
    </xf>
    <xf numFmtId="0" fontId="45" fillId="70" borderId="115" applyFont="0" applyBorder="0">
      <alignment horizontal="center" wrapText="1"/>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69" borderId="114" applyNumberFormat="0" applyFont="0" applyBorder="0" applyProtection="0">
      <alignment horizontal="center" vertical="center"/>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169" fontId="51" fillId="43" borderId="134" applyNumberFormat="0" applyAlignment="0" applyProtection="0"/>
    <xf numFmtId="169"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2" fillId="74" borderId="135" applyNumberFormat="0" applyFont="0" applyAlignment="0" applyProtection="0"/>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19" fillId="0" borderId="138" applyNumberFormat="0" applyAlignment="0">
      <alignment horizontal="right"/>
      <protection locked="0"/>
    </xf>
    <xf numFmtId="0" fontId="2" fillId="69" borderId="138"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38" applyFont="0" applyProtection="0">
      <alignment horizontal="right" vertical="center"/>
    </xf>
    <xf numFmtId="9" fontId="2" fillId="71" borderId="138" applyFont="0" applyProtection="0">
      <alignment horizontal="right" vertical="center"/>
    </xf>
    <xf numFmtId="0" fontId="2" fillId="71" borderId="115" applyNumberFormat="0" applyFont="0" applyBorder="0" applyProtection="0">
      <alignment horizontal="left" vertical="center"/>
    </xf>
    <xf numFmtId="3" fontId="2" fillId="72" borderId="138" applyFont="0">
      <alignment horizontal="right" vertical="center"/>
      <protection locked="0"/>
    </xf>
    <xf numFmtId="168" fontId="37" fillId="0" borderId="130">
      <alignment horizontal="left" vertical="center"/>
    </xf>
    <xf numFmtId="0" fontId="37" fillId="0" borderId="130">
      <alignment horizontal="left" vertical="center"/>
    </xf>
    <xf numFmtId="0" fontId="37" fillId="0" borderId="130">
      <alignment horizontal="left" vertical="center"/>
    </xf>
    <xf numFmtId="0" fontId="2" fillId="74" borderId="135" applyNumberFormat="0" applyFon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30" fillId="0" borderId="137" applyNumberFormat="0" applyFill="0" applyAlignment="0" applyProtection="0"/>
    <xf numFmtId="3" fontId="2" fillId="75" borderId="138" applyFont="0">
      <alignment horizontal="right" vertical="center"/>
      <protection locked="0"/>
    </xf>
    <xf numFmtId="0" fontId="49" fillId="43" borderId="134" applyNumberFormat="0" applyAlignment="0" applyProtection="0"/>
    <xf numFmtId="0" fontId="10" fillId="74" borderId="135" applyNumberFormat="0" applyFon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3" fontId="2" fillId="70" borderId="138" applyFont="0">
      <alignment horizontal="right" vertical="center"/>
    </xf>
    <xf numFmtId="188" fontId="2" fillId="70" borderId="138" applyFont="0">
      <alignment horizontal="right" vertical="center"/>
    </xf>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168" fontId="23" fillId="64" borderId="134" applyNumberFormat="0" applyAlignment="0" applyProtection="0"/>
    <xf numFmtId="0" fontId="10" fillId="74" borderId="135" applyNumberFormat="0" applyFont="0" applyAlignment="0" applyProtection="0"/>
    <xf numFmtId="0" fontId="49" fillId="43" borderId="134" applyNumberFormat="0" applyAlignment="0" applyProtection="0"/>
    <xf numFmtId="169" fontId="51" fillId="43" borderId="134"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49" fillId="43" borderId="134" applyNumberFormat="0" applyAlignment="0" applyProtection="0"/>
    <xf numFmtId="168" fontId="23" fillId="64" borderId="134" applyNumberFormat="0" applyAlignment="0" applyProtection="0"/>
    <xf numFmtId="0" fontId="37" fillId="0" borderId="130">
      <alignment horizontal="left" vertical="center"/>
    </xf>
    <xf numFmtId="0" fontId="21" fillId="64" borderId="134" applyNumberFormat="0" applyAlignment="0" applyProtection="0"/>
    <xf numFmtId="0" fontId="49" fillId="43" borderId="134" applyNumberFormat="0" applyAlignment="0" applyProtection="0"/>
    <xf numFmtId="0" fontId="10" fillId="74" borderId="135" applyNumberFormat="0" applyFont="0" applyAlignment="0" applyProtection="0"/>
    <xf numFmtId="169" fontId="51" fillId="43" borderId="134" applyNumberFormat="0" applyAlignment="0" applyProtection="0"/>
    <xf numFmtId="0" fontId="10" fillId="74" borderId="135" applyNumberFormat="0" applyFont="0" applyAlignment="0" applyProtection="0"/>
    <xf numFmtId="0" fontId="66" fillId="64" borderId="136"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2" fillId="74" borderId="135" applyNumberFormat="0" applyFon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10" fillId="74" borderId="135" applyNumberFormat="0" applyFon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49" fillId="43" borderId="134" applyNumberFormat="0" applyAlignment="0" applyProtection="0"/>
    <xf numFmtId="0" fontId="21" fillId="64" borderId="134" applyNumberFormat="0" applyAlignment="0" applyProtection="0"/>
    <xf numFmtId="3" fontId="2" fillId="71" borderId="114" applyFont="0" applyProtection="0">
      <alignment horizontal="right" vertical="center"/>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169" fontId="77" fillId="0" borderId="137" applyNumberFormat="0" applyFill="0" applyAlignment="0" applyProtection="0"/>
    <xf numFmtId="168" fontId="77" fillId="0" borderId="137" applyNumberFormat="0" applyFill="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169" fontId="68"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68"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66" fillId="64" borderId="136" applyNumberFormat="0" applyAlignment="0" applyProtection="0"/>
    <xf numFmtId="168" fontId="77" fillId="0" borderId="137" applyNumberFormat="0" applyFill="0" applyAlignment="0" applyProtection="0"/>
    <xf numFmtId="168" fontId="77" fillId="0" borderId="137" applyNumberFormat="0" applyFill="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168"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45" fillId="70" borderId="115" applyFont="0" applyBorder="0">
      <alignment horizontal="center" wrapText="1"/>
    </xf>
    <xf numFmtId="0" fontId="19" fillId="0" borderId="114" applyNumberFormat="0" applyAlignment="0">
      <alignment horizontal="right"/>
      <protection locked="0"/>
    </xf>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37" fillId="0" borderId="130">
      <alignment horizontal="left" vertical="center"/>
    </xf>
    <xf numFmtId="0" fontId="37" fillId="0" borderId="130">
      <alignment horizontal="left" vertical="center"/>
    </xf>
    <xf numFmtId="0" fontId="37" fillId="0" borderId="130">
      <alignment horizontal="left" vertical="center"/>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168" fontId="77"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37" fillId="0" borderId="130">
      <alignment horizontal="left" vertical="center"/>
    </xf>
    <xf numFmtId="0" fontId="37" fillId="0" borderId="130">
      <alignment horizontal="left" vertical="center"/>
    </xf>
    <xf numFmtId="0" fontId="37" fillId="0" borderId="130">
      <alignment horizontal="left" vertical="center"/>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19" fillId="0" borderId="114" applyNumberFormat="0" applyAlignment="0">
      <alignment horizontal="right"/>
      <protection locked="0"/>
    </xf>
    <xf numFmtId="0" fontId="2" fillId="69" borderId="114" applyNumberFormat="0" applyFont="0" applyBorder="0" applyProtection="0">
      <alignment horizontal="center" vertical="center"/>
    </xf>
    <xf numFmtId="0" fontId="37" fillId="0" borderId="130">
      <alignment horizontal="left" vertical="center"/>
    </xf>
    <xf numFmtId="0" fontId="37" fillId="0" borderId="130">
      <alignment horizontal="left" vertical="center"/>
    </xf>
    <xf numFmtId="168" fontId="37" fillId="0" borderId="130">
      <alignment horizontal="left" vertical="center"/>
    </xf>
    <xf numFmtId="0" fontId="45" fillId="70" borderId="115" applyFont="0" applyBorder="0">
      <alignment horizontal="center" wrapText="1"/>
    </xf>
    <xf numFmtId="3" fontId="2" fillId="71" borderId="114" applyFont="0" applyProtection="0">
      <alignment horizontal="right" vertical="center"/>
    </xf>
    <xf numFmtId="9" fontId="2" fillId="71" borderId="114" applyFont="0" applyProtection="0">
      <alignment horizontal="right" vertical="center"/>
    </xf>
    <xf numFmtId="0" fontId="2" fillId="71" borderId="115" applyNumberFormat="0" applyFont="0" applyBorder="0" applyProtection="0">
      <alignment horizontal="left" vertical="center"/>
    </xf>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3" fontId="2" fillId="72" borderId="114" applyFont="0">
      <alignment horizontal="right" vertical="center"/>
      <protection locked="0"/>
    </xf>
    <xf numFmtId="0" fontId="49"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168" fontId="51" fillId="43" borderId="134" applyNumberFormat="0" applyAlignment="0" applyProtection="0"/>
    <xf numFmtId="169" fontId="51"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9"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51"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0" fontId="49" fillId="43" borderId="134" applyNumberFormat="0" applyAlignment="0" applyProtection="0"/>
    <xf numFmtId="168" fontId="37" fillId="0" borderId="130">
      <alignment horizontal="left" vertical="center"/>
    </xf>
    <xf numFmtId="0" fontId="37" fillId="0" borderId="130">
      <alignment horizontal="left" vertical="center"/>
    </xf>
    <xf numFmtId="0" fontId="37" fillId="0" borderId="130">
      <alignment horizontal="left" vertical="center"/>
    </xf>
    <xf numFmtId="0" fontId="21"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168" fontId="23" fillId="64" borderId="134" applyNumberFormat="0" applyAlignment="0" applyProtection="0"/>
    <xf numFmtId="169" fontId="23"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9"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168" fontId="23"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21" fillId="64" borderId="134" applyNumberForma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10"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0" fontId="2" fillId="74" borderId="135" applyNumberFormat="0" applyFont="0" applyAlignment="0" applyProtection="0"/>
    <xf numFmtId="3" fontId="2" fillId="75" borderId="114" applyFont="0">
      <alignment horizontal="right" vertical="center"/>
      <protection locked="0"/>
    </xf>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3" fontId="2" fillId="70" borderId="114" applyFont="0">
      <alignment horizontal="right" vertical="center"/>
    </xf>
    <xf numFmtId="188" fontId="2" fillId="70" borderId="114" applyFont="0">
      <alignment horizontal="right" vertical="center"/>
    </xf>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2" fillId="74" borderId="135" applyNumberFormat="0" applyFont="0" applyAlignment="0" applyProtection="0"/>
    <xf numFmtId="0" fontId="2" fillId="74" borderId="135" applyNumberFormat="0" applyFon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9" fontId="68"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0" fontId="66"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168" fontId="68" fillId="64" borderId="136" applyNumberFormat="0" applyAlignment="0" applyProtection="0"/>
    <xf numFmtId="169" fontId="68" fillId="64" borderId="136" applyNumberFormat="0" applyAlignment="0" applyProtection="0"/>
    <xf numFmtId="168" fontId="68" fillId="64" borderId="136" applyNumberFormat="0" applyAlignment="0" applyProtection="0"/>
    <xf numFmtId="0" fontId="66" fillId="64" borderId="136" applyNumberFormat="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9" fontId="77"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0" fontId="30"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168" fontId="77" fillId="0" borderId="137" applyNumberFormat="0" applyFill="0" applyAlignment="0" applyProtection="0"/>
    <xf numFmtId="169" fontId="77" fillId="0" borderId="137" applyNumberFormat="0" applyFill="0" applyAlignment="0" applyProtection="0"/>
    <xf numFmtId="168" fontId="77" fillId="0" borderId="137" applyNumberFormat="0" applyFill="0" applyAlignment="0" applyProtection="0"/>
    <xf numFmtId="0" fontId="30" fillId="0" borderId="137" applyNumberFormat="0" applyFill="0" applyAlignment="0" applyProtection="0"/>
  </cellStyleXfs>
  <cellXfs count="779">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Border="1" applyAlignment="1">
      <alignment horizontal="center" vertical="center" wrapText="1"/>
    </xf>
    <xf numFmtId="0" fontId="2" fillId="0" borderId="3" xfId="0" applyFont="1" applyBorder="1" applyAlignment="1">
      <alignment vertical="center" wrapText="1"/>
    </xf>
    <xf numFmtId="193" fontId="2" fillId="0" borderId="3" xfId="0" applyNumberFormat="1" applyFont="1" applyBorder="1" applyAlignment="1" applyProtection="1">
      <alignment vertical="center" wrapText="1"/>
      <protection locked="0"/>
    </xf>
    <xf numFmtId="193" fontId="84" fillId="0" borderId="3" xfId="0" applyNumberFormat="1" applyFont="1" applyBorder="1" applyAlignment="1" applyProtection="1">
      <alignment vertical="center" wrapText="1"/>
      <protection locked="0"/>
    </xf>
    <xf numFmtId="193" fontId="84" fillId="0" borderId="18" xfId="0" applyNumberFormat="1" applyFont="1" applyBorder="1" applyAlignment="1" applyProtection="1">
      <alignment vertical="center" wrapText="1"/>
      <protection locked="0"/>
    </xf>
    <xf numFmtId="193" fontId="2" fillId="2" borderId="3" xfId="0" applyNumberFormat="1" applyFont="1" applyFill="1" applyBorder="1" applyAlignment="1" applyProtection="1">
      <alignment vertical="center"/>
      <protection locked="0"/>
    </xf>
    <xf numFmtId="193" fontId="87" fillId="2" borderId="3" xfId="0" applyNumberFormat="1" applyFont="1" applyFill="1" applyBorder="1" applyAlignment="1" applyProtection="1">
      <alignment vertical="center"/>
      <protection locked="0"/>
    </xf>
    <xf numFmtId="193" fontId="87" fillId="2" borderId="18" xfId="0" applyNumberFormat="1" applyFont="1" applyFill="1" applyBorder="1" applyAlignment="1" applyProtection="1">
      <alignment vertical="center"/>
      <protection locked="0"/>
    </xf>
    <xf numFmtId="193" fontId="87" fillId="2" borderId="21" xfId="0" applyNumberFormat="1" applyFont="1" applyFill="1" applyBorder="1" applyAlignment="1" applyProtection="1">
      <alignment vertical="center"/>
      <protection locked="0"/>
    </xf>
    <xf numFmtId="193" fontId="87" fillId="2" borderId="22" xfId="0" applyNumberFormat="1" applyFont="1" applyFill="1" applyBorder="1" applyAlignment="1" applyProtection="1">
      <alignment vertical="center"/>
      <protection locked="0"/>
    </xf>
    <xf numFmtId="0" fontId="2" fillId="0" borderId="0" xfId="0" applyFont="1" applyAlignment="1">
      <alignment horizontal="right"/>
    </xf>
    <xf numFmtId="0" fontId="88" fillId="0" borderId="0" xfId="0" applyFont="1"/>
    <xf numFmtId="0" fontId="46" fillId="0" borderId="0" xfId="0" applyFont="1" applyAlignment="1" applyProtection="1">
      <alignment horizontal="right"/>
      <protection locked="0"/>
    </xf>
    <xf numFmtId="0" fontId="46" fillId="0" borderId="0" xfId="0" applyFont="1" applyAlignment="1">
      <alignment horizontal="center"/>
    </xf>
    <xf numFmtId="0" fontId="84" fillId="0" borderId="17" xfId="0" applyFont="1" applyBorder="1" applyAlignment="1">
      <alignment horizontal="center" vertical="center" wrapText="1"/>
    </xf>
    <xf numFmtId="0" fontId="84" fillId="0" borderId="3" xfId="0" applyFont="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85" fillId="0" borderId="0" xfId="0" applyFont="1" applyAlignment="1">
      <alignment wrapText="1"/>
    </xf>
    <xf numFmtId="0" fontId="46" fillId="0" borderId="0" xfId="11" applyFont="1" applyAlignment="1">
      <alignment horizontal="right"/>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4"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7"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0" fontId="45" fillId="0" borderId="0" xfId="11" applyFont="1"/>
    <xf numFmtId="167" fontId="85" fillId="0" borderId="0" xfId="0" applyNumberFormat="1" applyFont="1" applyAlignment="1">
      <alignment horizontal="center"/>
    </xf>
    <xf numFmtId="167" fontId="91" fillId="0" borderId="0" xfId="0" applyNumberFormat="1" applyFont="1" applyAlignment="1">
      <alignment horizontal="center"/>
    </xf>
    <xf numFmtId="167" fontId="89" fillId="0" borderId="0" xfId="0" applyNumberFormat="1" applyFont="1" applyAlignment="1">
      <alignment horizontal="center"/>
    </xf>
    <xf numFmtId="0" fontId="84" fillId="0" borderId="17" xfId="0" applyFont="1" applyBorder="1" applyAlignment="1">
      <alignment vertical="center"/>
    </xf>
    <xf numFmtId="0" fontId="2" fillId="3" borderId="20" xfId="9" applyFont="1" applyFill="1" applyBorder="1" applyAlignment="1" applyProtection="1">
      <alignment horizontal="left" vertical="center"/>
      <protection locked="0"/>
    </xf>
    <xf numFmtId="0" fontId="45" fillId="3" borderId="21" xfId="16" applyFont="1" applyFill="1" applyBorder="1" applyProtection="1">
      <protection locked="0"/>
    </xf>
    <xf numFmtId="193"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ill="1" applyBorder="1" applyAlignment="1" applyProtection="1">
      <alignment horizontal="right" vertical="center"/>
      <protection locked="0"/>
    </xf>
    <xf numFmtId="193" fontId="84" fillId="36" borderId="51" xfId="0" applyNumberFormat="1" applyFont="1" applyFill="1" applyBorder="1"/>
    <xf numFmtId="0" fontId="45" fillId="3" borderId="22" xfId="16" applyFont="1" applyFill="1" applyBorder="1" applyProtection="1">
      <protection locked="0"/>
    </xf>
    <xf numFmtId="193" fontId="84" fillId="36" borderId="20" xfId="0" applyNumberFormat="1" applyFont="1" applyFill="1" applyBorder="1"/>
    <xf numFmtId="193" fontId="84" fillId="36" borderId="22" xfId="0" applyNumberFormat="1" applyFont="1" applyFill="1" applyBorder="1"/>
    <xf numFmtId="193" fontId="84" fillId="36" borderId="52" xfId="0" applyNumberFormat="1" applyFont="1" applyFill="1" applyBorder="1"/>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0" xfId="0" applyFont="1" applyBorder="1" applyAlignment="1">
      <alignment wrapText="1"/>
    </xf>
    <xf numFmtId="0" fontId="84" fillId="0" borderId="20" xfId="0" applyFont="1" applyBorder="1"/>
    <xf numFmtId="0" fontId="86" fillId="0" borderId="21" xfId="0" applyFont="1" applyBorder="1"/>
    <xf numFmtId="193" fontId="45" fillId="36" borderId="21"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3" fontId="2" fillId="36" borderId="3" xfId="5" applyNumberFormat="1" applyFill="1" applyBorder="1" applyProtection="1">
      <protection locked="0"/>
    </xf>
    <xf numFmtId="193" fontId="2" fillId="36" borderId="3" xfId="1" applyNumberFormat="1" applyFont="1" applyFill="1" applyBorder="1" applyProtection="1">
      <protection locked="0"/>
    </xf>
    <xf numFmtId="193" fontId="2" fillId="3" borderId="3" xfId="5" applyNumberFormat="1" applyFill="1" applyBorder="1" applyProtection="1">
      <protection locked="0"/>
    </xf>
    <xf numFmtId="3" fontId="2" fillId="36" borderId="18" xfId="5" applyNumberFormat="1" applyFill="1" applyBorder="1" applyProtection="1">
      <protection locked="0"/>
    </xf>
    <xf numFmtId="0" fontId="92"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2" fillId="0" borderId="3" xfId="11" applyFont="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0" fillId="0" borderId="3" xfId="11" applyFont="1" applyBorder="1" applyAlignment="1">
      <alignment wrapText="1"/>
    </xf>
    <xf numFmtId="193"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61" applyFont="1" applyFill="1" applyBorder="1"/>
    <xf numFmtId="3" fontId="45" fillId="36" borderId="21" xfId="16" applyNumberFormat="1" applyFont="1" applyFill="1" applyBorder="1" applyProtection="1">
      <protection locked="0"/>
    </xf>
    <xf numFmtId="193" fontId="45" fillId="36" borderId="21" xfId="1" applyNumberFormat="1" applyFont="1" applyFill="1" applyBorder="1" applyAlignment="1" applyProtection="1">
      <protection locked="0"/>
    </xf>
    <xf numFmtId="193" fontId="2" fillId="3" borderId="21" xfId="5" applyNumberFormat="1" applyFill="1" applyBorder="1" applyProtection="1">
      <protection locked="0"/>
    </xf>
    <xf numFmtId="164" fontId="45" fillId="36" borderId="22" xfId="1" applyNumberFormat="1" applyFont="1" applyFill="1" applyBorder="1" applyAlignment="1" applyProtection="1">
      <protection locked="0"/>
    </xf>
    <xf numFmtId="193" fontId="84" fillId="0" borderId="0" xfId="0" applyNumberFormat="1" applyFont="1"/>
    <xf numFmtId="0" fontId="90"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3"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1" xfId="0" applyFont="1" applyBorder="1" applyAlignment="1">
      <alignment vertical="center" wrapText="1"/>
    </xf>
    <xf numFmtId="0" fontId="84" fillId="0" borderId="3" xfId="0" applyFont="1" applyBorder="1" applyAlignment="1">
      <alignment wrapText="1"/>
    </xf>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3" fontId="84" fillId="36" borderId="16" xfId="0" applyNumberFormat="1" applyFont="1" applyFill="1" applyBorder="1" applyAlignment="1">
      <alignment horizontal="center" vertical="center"/>
    </xf>
    <xf numFmtId="193" fontId="84" fillId="36" borderId="18" xfId="0" applyNumberFormat="1" applyFont="1" applyFill="1" applyBorder="1" applyAlignment="1">
      <alignment horizontal="center" vertical="center" wrapText="1"/>
    </xf>
    <xf numFmtId="193" fontId="84" fillId="36" borderId="22"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Border="1" applyAlignment="1">
      <alignment horizontal="left" vertical="center" wrapText="1" indent="2"/>
    </xf>
    <xf numFmtId="0" fontId="94" fillId="0" borderId="0" xfId="11" applyFont="1"/>
    <xf numFmtId="0" fontId="95"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7" fillId="0" borderId="0" xfId="0" applyFont="1"/>
    <xf numFmtId="0" fontId="3" fillId="0" borderId="60" xfId="0" applyFont="1" applyBorder="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Border="1" applyAlignment="1">
      <alignment horizontal="center" vertical="center" wrapText="1"/>
    </xf>
    <xf numFmtId="193" fontId="3" fillId="36" borderId="21" xfId="0" applyNumberFormat="1" applyFont="1" applyFill="1" applyBorder="1"/>
    <xf numFmtId="9" fontId="3" fillId="0" borderId="18" xfId="20962" applyFont="1" applyBorder="1"/>
    <xf numFmtId="9" fontId="3" fillId="36" borderId="22" xfId="20962" applyFont="1" applyFill="1" applyBorder="1"/>
    <xf numFmtId="0" fontId="86" fillId="0" borderId="0" xfId="0" applyFont="1" applyAlignment="1">
      <alignment horizontal="center" wrapText="1"/>
    </xf>
    <xf numFmtId="167" fontId="84" fillId="36" borderId="21" xfId="0" applyNumberFormat="1" applyFont="1" applyFill="1" applyBorder="1"/>
    <xf numFmtId="0" fontId="84" fillId="0" borderId="65" xfId="0" applyFont="1" applyBorder="1" applyAlignment="1">
      <alignment vertical="center" wrapText="1"/>
    </xf>
    <xf numFmtId="0" fontId="86" fillId="0" borderId="1" xfId="0" applyFont="1" applyBorder="1" applyAlignment="1">
      <alignment horizontal="left"/>
    </xf>
    <xf numFmtId="0" fontId="86" fillId="36" borderId="73" xfId="0" applyFont="1" applyFill="1" applyBorder="1" applyAlignment="1">
      <alignment wrapText="1"/>
    </xf>
    <xf numFmtId="193" fontId="2" fillId="0" borderId="3" xfId="0" applyNumberFormat="1" applyFont="1" applyBorder="1" applyAlignment="1" applyProtection="1">
      <alignment horizontal="right" vertical="center" wrapText="1"/>
      <protection locked="0"/>
    </xf>
    <xf numFmtId="193" fontId="45" fillId="0" borderId="3" xfId="0" applyNumberFormat="1" applyFont="1" applyBorder="1" applyAlignment="1" applyProtection="1">
      <alignment horizontal="right" vertical="center" wrapText="1"/>
      <protection locked="0"/>
    </xf>
    <xf numFmtId="0" fontId="96" fillId="0" borderId="0" xfId="0" applyFont="1" applyAlignment="1">
      <alignment wrapText="1"/>
    </xf>
    <xf numFmtId="0" fontId="2" fillId="0" borderId="0" xfId="0" applyFont="1" applyAlignment="1">
      <alignment wrapText="1"/>
    </xf>
    <xf numFmtId="169" fontId="9" fillId="37" borderId="23" xfId="20" applyBorder="1"/>
    <xf numFmtId="169" fontId="9" fillId="37" borderId="81" xfId="20" applyBorder="1"/>
    <xf numFmtId="169" fontId="9" fillId="37" borderId="24" xfId="20" applyBorder="1"/>
    <xf numFmtId="0" fontId="4" fillId="0" borderId="0" xfId="0" applyFont="1" applyAlignment="1">
      <alignment horizontal="center"/>
    </xf>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76" xfId="0" applyFont="1" applyFill="1" applyBorder="1" applyAlignment="1">
      <alignment horizontal="left" vertical="center" wrapText="1"/>
    </xf>
    <xf numFmtId="0" fontId="3" fillId="0" borderId="17" xfId="0" applyFont="1" applyBorder="1" applyAlignment="1">
      <alignment horizontal="right" vertical="center" wrapText="1"/>
    </xf>
    <xf numFmtId="0" fontId="100" fillId="0" borderId="17" xfId="0" applyFont="1" applyBorder="1" applyAlignment="1">
      <alignment horizontal="right" vertical="center" wrapText="1"/>
    </xf>
    <xf numFmtId="0" fontId="4" fillId="0" borderId="17"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0" fillId="0" borderId="0" xfId="0" applyFont="1" applyAlignment="1">
      <alignment horizontal="left" vertical="center"/>
    </xf>
    <xf numFmtId="49" fontId="101" fillId="0" borderId="20" xfId="5" applyNumberFormat="1" applyFont="1" applyBorder="1" applyAlignment="1" applyProtection="1">
      <alignment horizontal="left" vertical="center"/>
      <protection locked="0"/>
    </xf>
    <xf numFmtId="0" fontId="102" fillId="0" borderId="21" xfId="9" applyFont="1" applyBorder="1" applyAlignment="1" applyProtection="1">
      <alignment horizontal="left" vertical="center" wrapText="1"/>
      <protection locked="0"/>
    </xf>
    <xf numFmtId="0" fontId="84" fillId="0" borderId="75" xfId="0" applyFont="1" applyBorder="1" applyAlignment="1">
      <alignment vertical="center" wrapText="1"/>
    </xf>
    <xf numFmtId="14" fontId="2" fillId="3" borderId="75" xfId="8" quotePrefix="1" applyNumberFormat="1" applyFont="1" applyFill="1" applyBorder="1" applyAlignment="1" applyProtection="1">
      <alignment horizontal="left"/>
      <protection locked="0"/>
    </xf>
    <xf numFmtId="3" fontId="103" fillId="36" borderId="76" xfId="0" applyNumberFormat="1" applyFont="1" applyFill="1" applyBorder="1" applyAlignment="1">
      <alignment vertical="center" wrapText="1"/>
    </xf>
    <xf numFmtId="3" fontId="103" fillId="36" borderId="21" xfId="0" applyNumberFormat="1" applyFont="1" applyFill="1" applyBorder="1" applyAlignment="1">
      <alignment vertical="center" wrapText="1"/>
    </xf>
    <xf numFmtId="3" fontId="103" fillId="36" borderId="22" xfId="0" applyNumberFormat="1" applyFont="1" applyFill="1" applyBorder="1" applyAlignment="1">
      <alignment vertical="center" wrapText="1"/>
    </xf>
    <xf numFmtId="0" fontId="6" fillId="0" borderId="75" xfId="17" applyFill="1" applyBorder="1" applyAlignment="1" applyProtection="1"/>
    <xf numFmtId="49" fontId="84" fillId="0" borderId="75"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1" xfId="20964" applyFont="1" applyFill="1" applyBorder="1">
      <alignment vertical="center"/>
    </xf>
    <xf numFmtId="0" fontId="45" fillId="76" borderId="92" xfId="20964" applyFont="1" applyFill="1" applyBorder="1">
      <alignment vertical="center"/>
    </xf>
    <xf numFmtId="0" fontId="45" fillId="76" borderId="89" xfId="20964" applyFont="1" applyFill="1" applyBorder="1">
      <alignment vertical="center"/>
    </xf>
    <xf numFmtId="0" fontId="105" fillId="70" borderId="88" xfId="20964" applyFont="1" applyFill="1" applyBorder="1" applyAlignment="1">
      <alignment horizontal="center" vertical="center"/>
    </xf>
    <xf numFmtId="0" fontId="105" fillId="70" borderId="89" xfId="20964" applyFont="1" applyFill="1" applyBorder="1" applyAlignment="1">
      <alignment horizontal="left" vertical="center" wrapText="1"/>
    </xf>
    <xf numFmtId="164" fontId="105" fillId="0" borderId="90" xfId="7" applyNumberFormat="1" applyFont="1" applyFill="1" applyBorder="1" applyAlignment="1" applyProtection="1">
      <alignment horizontal="right" vertical="center"/>
      <protection locked="0"/>
    </xf>
    <xf numFmtId="0" fontId="104" fillId="77" borderId="90" xfId="20964" applyFont="1" applyFill="1" applyBorder="1" applyAlignment="1">
      <alignment horizontal="center" vertical="center"/>
    </xf>
    <xf numFmtId="0" fontId="104" fillId="77" borderId="92" xfId="20964" applyFont="1" applyFill="1" applyBorder="1" applyAlignment="1">
      <alignment vertical="top" wrapText="1"/>
    </xf>
    <xf numFmtId="164" fontId="45" fillId="76" borderId="89" xfId="7" applyNumberFormat="1" applyFont="1" applyFill="1" applyBorder="1" applyAlignment="1">
      <alignment horizontal="right" vertical="center"/>
    </xf>
    <xf numFmtId="0" fontId="106" fillId="70" borderId="88" xfId="20964" applyFont="1" applyFill="1" applyBorder="1" applyAlignment="1">
      <alignment horizontal="center" vertical="center"/>
    </xf>
    <xf numFmtId="0" fontId="105" fillId="70" borderId="92" xfId="20964" applyFont="1" applyFill="1" applyBorder="1" applyAlignment="1">
      <alignment vertical="center" wrapText="1"/>
    </xf>
    <xf numFmtId="0" fontId="105" fillId="70" borderId="89" xfId="20964" applyFont="1" applyFill="1" applyBorder="1" applyAlignment="1">
      <alignment horizontal="left" vertical="center"/>
    </xf>
    <xf numFmtId="0" fontId="106" fillId="3" borderId="88" xfId="20964" applyFont="1" applyFill="1" applyBorder="1" applyAlignment="1">
      <alignment horizontal="center" vertical="center"/>
    </xf>
    <xf numFmtId="0" fontId="105" fillId="3" borderId="89" xfId="20964" applyFont="1" applyFill="1" applyBorder="1" applyAlignment="1">
      <alignment horizontal="left" vertical="center"/>
    </xf>
    <xf numFmtId="0" fontId="106" fillId="0" borderId="88" xfId="20964" applyFont="1" applyBorder="1" applyAlignment="1">
      <alignment horizontal="center" vertical="center"/>
    </xf>
    <xf numFmtId="0" fontId="105" fillId="0" borderId="89" xfId="20964" applyFont="1" applyBorder="1" applyAlignment="1">
      <alignment horizontal="left" vertical="center"/>
    </xf>
    <xf numFmtId="0" fontId="107" fillId="77" borderId="90" xfId="20964" applyFont="1" applyFill="1" applyBorder="1" applyAlignment="1">
      <alignment horizontal="center" vertical="center"/>
    </xf>
    <xf numFmtId="0" fontId="104" fillId="77" borderId="92" xfId="20964" applyFont="1" applyFill="1" applyBorder="1">
      <alignment vertical="center"/>
    </xf>
    <xf numFmtId="164" fontId="105" fillId="77" borderId="90" xfId="7" applyNumberFormat="1" applyFont="1" applyFill="1" applyBorder="1" applyAlignment="1" applyProtection="1">
      <alignment horizontal="right" vertical="center"/>
      <protection locked="0"/>
    </xf>
    <xf numFmtId="0" fontId="104" fillId="76" borderId="91" xfId="20964" applyFont="1" applyFill="1" applyBorder="1">
      <alignment vertical="center"/>
    </xf>
    <xf numFmtId="0" fontId="104" fillId="76" borderId="92" xfId="20964" applyFont="1" applyFill="1" applyBorder="1">
      <alignment vertical="center"/>
    </xf>
    <xf numFmtId="164" fontId="104" fillId="76" borderId="89" xfId="7" applyNumberFormat="1" applyFont="1" applyFill="1" applyBorder="1" applyAlignment="1">
      <alignment horizontal="right" vertical="center"/>
    </xf>
    <xf numFmtId="0" fontId="109" fillId="3" borderId="88" xfId="20964" applyFont="1" applyFill="1" applyBorder="1" applyAlignment="1">
      <alignment horizontal="center" vertical="center"/>
    </xf>
    <xf numFmtId="0" fontId="110" fillId="77" borderId="90" xfId="20964" applyFont="1" applyFill="1" applyBorder="1" applyAlignment="1">
      <alignment horizontal="center" vertical="center"/>
    </xf>
    <xf numFmtId="0" fontId="45" fillId="77" borderId="92" xfId="20964" applyFont="1" applyFill="1" applyBorder="1">
      <alignment vertical="center"/>
    </xf>
    <xf numFmtId="0" fontId="109" fillId="70" borderId="88" xfId="20964" applyFont="1" applyFill="1" applyBorder="1" applyAlignment="1">
      <alignment horizontal="center" vertical="center"/>
    </xf>
    <xf numFmtId="164" fontId="105" fillId="3" borderId="90" xfId="7" applyNumberFormat="1" applyFont="1" applyFill="1" applyBorder="1" applyAlignment="1" applyProtection="1">
      <alignment horizontal="right" vertical="center"/>
      <protection locked="0"/>
    </xf>
    <xf numFmtId="0" fontId="110" fillId="3" borderId="90" xfId="20964" applyFont="1" applyFill="1" applyBorder="1" applyAlignment="1">
      <alignment horizontal="center" vertical="center"/>
    </xf>
    <xf numFmtId="0" fontId="45" fillId="3" borderId="92" xfId="20964" applyFont="1" applyFill="1" applyBorder="1">
      <alignment vertical="center"/>
    </xf>
    <xf numFmtId="0" fontId="106" fillId="70" borderId="90" xfId="20964" applyFont="1" applyFill="1" applyBorder="1" applyAlignment="1">
      <alignment horizontal="center" vertical="center"/>
    </xf>
    <xf numFmtId="0" fontId="19" fillId="70" borderId="90" xfId="20964" applyFont="1" applyFill="1" applyBorder="1" applyAlignment="1">
      <alignment horizontal="center" vertical="center"/>
    </xf>
    <xf numFmtId="0" fontId="100" fillId="0" borderId="90" xfId="0" applyFont="1" applyBorder="1" applyAlignment="1">
      <alignment horizontal="left" vertical="center" wrapText="1"/>
    </xf>
    <xf numFmtId="10" fontId="96" fillId="0" borderId="90" xfId="20962" applyNumberFormat="1" applyFont="1" applyFill="1" applyBorder="1" applyAlignment="1">
      <alignment horizontal="left" vertical="center" wrapText="1"/>
    </xf>
    <xf numFmtId="10" fontId="3" fillId="0" borderId="90" xfId="20962" applyNumberFormat="1" applyFont="1" applyFill="1" applyBorder="1" applyAlignment="1">
      <alignment horizontal="left" vertical="center" wrapText="1"/>
    </xf>
    <xf numFmtId="10" fontId="4" fillId="36" borderId="90" xfId="0" applyNumberFormat="1" applyFont="1" applyFill="1" applyBorder="1" applyAlignment="1">
      <alignment horizontal="left" vertical="center" wrapText="1"/>
    </xf>
    <xf numFmtId="10" fontId="100" fillId="0" borderId="90" xfId="20962" applyNumberFormat="1" applyFont="1" applyFill="1" applyBorder="1" applyAlignment="1">
      <alignment horizontal="left" vertical="center" wrapText="1"/>
    </xf>
    <xf numFmtId="10" fontId="4" fillId="36" borderId="90" xfId="20962" applyNumberFormat="1" applyFont="1" applyFill="1" applyBorder="1" applyAlignment="1">
      <alignment horizontal="left" vertical="center" wrapText="1"/>
    </xf>
    <xf numFmtId="10" fontId="4" fillId="36" borderId="90" xfId="0" applyNumberFormat="1" applyFont="1" applyFill="1" applyBorder="1" applyAlignment="1">
      <alignment horizontal="center" vertical="center" wrapText="1"/>
    </xf>
    <xf numFmtId="10" fontId="102" fillId="0" borderId="21" xfId="20962" applyNumberFormat="1" applyFont="1" applyFill="1" applyBorder="1" applyAlignment="1" applyProtection="1">
      <alignment horizontal="left" vertical="center"/>
    </xf>
    <xf numFmtId="0" fontId="4" fillId="36" borderId="90" xfId="0" applyFont="1" applyFill="1" applyBorder="1" applyAlignment="1">
      <alignment horizontal="left" vertical="center" wrapText="1"/>
    </xf>
    <xf numFmtId="0" fontId="3" fillId="0" borderId="90" xfId="0" applyFont="1" applyBorder="1" applyAlignment="1">
      <alignment horizontal="left" vertical="center" wrapText="1"/>
    </xf>
    <xf numFmtId="0" fontId="4" fillId="36" borderId="77" xfId="0" applyFont="1" applyFill="1" applyBorder="1" applyAlignment="1">
      <alignment vertical="center" wrapText="1"/>
    </xf>
    <xf numFmtId="0" fontId="4" fillId="36" borderId="89" xfId="0" applyFont="1" applyFill="1" applyBorder="1" applyAlignment="1">
      <alignment vertical="center" wrapText="1"/>
    </xf>
    <xf numFmtId="0" fontId="4" fillId="36" borderId="66" xfId="0" applyFont="1" applyFill="1" applyBorder="1" applyAlignment="1">
      <alignment vertical="center" wrapText="1"/>
    </xf>
    <xf numFmtId="0" fontId="4" fillId="36" borderId="28" xfId="0" applyFont="1" applyFill="1" applyBorder="1" applyAlignment="1">
      <alignment vertical="center" wrapText="1"/>
    </xf>
    <xf numFmtId="0" fontId="84" fillId="0" borderId="90" xfId="0" applyFont="1" applyBorder="1"/>
    <xf numFmtId="0" fontId="6" fillId="0" borderId="90" xfId="17" applyFill="1" applyBorder="1" applyAlignment="1" applyProtection="1">
      <alignment horizontal="left" vertical="center"/>
    </xf>
    <xf numFmtId="0" fontId="6" fillId="0" borderId="90" xfId="17" applyBorder="1" applyAlignment="1" applyProtection="1"/>
    <xf numFmtId="0" fontId="6" fillId="0" borderId="90" xfId="17" applyFill="1" applyBorder="1" applyAlignment="1" applyProtection="1">
      <alignment horizontal="left" vertical="center" wrapText="1"/>
    </xf>
    <xf numFmtId="0" fontId="6" fillId="0" borderId="90" xfId="17" applyFill="1" applyBorder="1" applyAlignment="1" applyProtection="1"/>
    <xf numFmtId="3" fontId="103" fillId="36" borderId="90" xfId="0" applyNumberFormat="1" applyFont="1" applyFill="1" applyBorder="1" applyAlignment="1">
      <alignment vertical="center" wrapText="1"/>
    </xf>
    <xf numFmtId="3" fontId="103" fillId="36" borderId="91" xfId="0" applyNumberFormat="1" applyFont="1" applyFill="1" applyBorder="1" applyAlignment="1">
      <alignment vertical="center" wrapText="1"/>
    </xf>
    <xf numFmtId="3" fontId="103" fillId="36" borderId="23" xfId="0" applyNumberFormat="1" applyFont="1" applyFill="1" applyBorder="1" applyAlignment="1">
      <alignment vertical="center" wrapText="1"/>
    </xf>
    <xf numFmtId="3" fontId="103" fillId="36" borderId="78" xfId="0" applyNumberFormat="1" applyFont="1" applyFill="1" applyBorder="1" applyAlignment="1">
      <alignment vertical="center" wrapText="1"/>
    </xf>
    <xf numFmtId="3" fontId="103" fillId="36" borderId="37" xfId="0" applyNumberFormat="1" applyFont="1" applyFill="1" applyBorder="1" applyAlignment="1">
      <alignment vertical="center" wrapText="1"/>
    </xf>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87" xfId="20" applyFont="1" applyBorder="1"/>
    <xf numFmtId="0" fontId="2" fillId="2" borderId="17" xfId="0" applyFont="1" applyFill="1" applyBorder="1" applyAlignment="1">
      <alignment horizontal="right" vertical="center"/>
    </xf>
    <xf numFmtId="0" fontId="45" fillId="0" borderId="17" xfId="0" applyFont="1" applyBorder="1" applyAlignment="1">
      <alignment horizontal="center" vertical="center" wrapText="1"/>
    </xf>
    <xf numFmtId="0" fontId="2" fillId="2" borderId="20"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93" xfId="0" applyFont="1" applyFill="1" applyBorder="1" applyAlignment="1">
      <alignment wrapText="1"/>
    </xf>
    <xf numFmtId="0" fontId="3" fillId="3" borderId="94" xfId="0" applyFont="1" applyFill="1" applyBorder="1"/>
    <xf numFmtId="0" fontId="4" fillId="3" borderId="72" xfId="0" applyFont="1" applyFill="1" applyBorder="1" applyAlignment="1">
      <alignment horizontal="center" wrapText="1"/>
    </xf>
    <xf numFmtId="0" fontId="3" fillId="0" borderId="90" xfId="0" applyFont="1" applyBorder="1" applyAlignment="1">
      <alignment horizontal="center"/>
    </xf>
    <xf numFmtId="0" fontId="3" fillId="3" borderId="60"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87" xfId="0" applyFont="1" applyFill="1" applyBorder="1" applyAlignment="1">
      <alignment horizontal="center" vertical="center" wrapText="1"/>
    </xf>
    <xf numFmtId="0" fontId="3" fillId="0" borderId="17" xfId="0" applyFont="1" applyBorder="1"/>
    <xf numFmtId="0" fontId="3" fillId="0" borderId="90" xfId="0" applyFont="1" applyBorder="1" applyAlignment="1">
      <alignment wrapText="1"/>
    </xf>
    <xf numFmtId="0" fontId="99" fillId="0" borderId="90" xfId="0" applyFont="1" applyBorder="1" applyAlignment="1">
      <alignment horizontal="left" wrapText="1" indent="2"/>
    </xf>
    <xf numFmtId="0" fontId="4" fillId="0" borderId="17" xfId="0" applyFont="1" applyBorder="1"/>
    <xf numFmtId="0" fontId="4" fillId="0" borderId="90" xfId="0" applyFont="1" applyBorder="1" applyAlignment="1">
      <alignment wrapText="1"/>
    </xf>
    <xf numFmtId="0" fontId="111" fillId="3" borderId="60" xfId="0" applyFont="1" applyFill="1" applyBorder="1" applyAlignment="1">
      <alignment horizontal="left"/>
    </xf>
    <xf numFmtId="0" fontId="111" fillId="3" borderId="0" xfId="0" applyFont="1" applyFill="1" applyAlignment="1">
      <alignment horizontal="center"/>
    </xf>
    <xf numFmtId="0" fontId="99" fillId="0" borderId="90"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87" xfId="0" applyFont="1" applyFill="1" applyBorder="1"/>
    <xf numFmtId="0" fontId="4" fillId="0" borderId="20" xfId="0" applyFont="1" applyBorder="1"/>
    <xf numFmtId="0" fontId="4" fillId="0" borderId="21" xfId="0" applyFont="1" applyBorder="1" applyAlignment="1">
      <alignment wrapText="1"/>
    </xf>
    <xf numFmtId="10" fontId="4" fillId="0" borderId="22" xfId="20962" applyNumberFormat="1" applyFont="1" applyBorder="1"/>
    <xf numFmtId="0" fontId="2" fillId="2" borderId="80" xfId="0" applyFont="1" applyFill="1" applyBorder="1" applyAlignment="1">
      <alignment horizontal="right" vertical="center"/>
    </xf>
    <xf numFmtId="0" fontId="2" fillId="0" borderId="88" xfId="0" applyFont="1" applyBorder="1" applyAlignment="1">
      <alignment vertical="center" wrapText="1"/>
    </xf>
    <xf numFmtId="193" fontId="2" fillId="2" borderId="88" xfId="0" applyNumberFormat="1" applyFont="1" applyFill="1" applyBorder="1" applyAlignment="1" applyProtection="1">
      <alignment vertical="center"/>
      <protection locked="0"/>
    </xf>
    <xf numFmtId="193" fontId="87" fillId="2" borderId="88" xfId="0" applyNumberFormat="1" applyFont="1" applyFill="1" applyBorder="1" applyAlignment="1" applyProtection="1">
      <alignment vertical="center"/>
      <protection locked="0"/>
    </xf>
    <xf numFmtId="193" fontId="87" fillId="2" borderId="82" xfId="0" applyNumberFormat="1" applyFont="1" applyFill="1" applyBorder="1" applyAlignment="1" applyProtection="1">
      <alignment vertical="center"/>
      <protection locked="0"/>
    </xf>
    <xf numFmtId="0" fontId="112" fillId="0" borderId="0" xfId="11" applyFont="1"/>
    <xf numFmtId="0" fontId="114" fillId="0" borderId="0" xfId="11" applyFont="1"/>
    <xf numFmtId="0" fontId="113" fillId="0" borderId="0" xfId="0" applyFont="1"/>
    <xf numFmtId="0" fontId="115" fillId="0" borderId="65" xfId="0" applyFont="1" applyBorder="1" applyAlignment="1">
      <alignment horizontal="left" vertical="center" wrapText="1"/>
    </xf>
    <xf numFmtId="0" fontId="6" fillId="0" borderId="105" xfId="17" applyBorder="1" applyAlignment="1" applyProtection="1"/>
    <xf numFmtId="0" fontId="113" fillId="0" borderId="0" xfId="0" applyFont="1" applyAlignment="1">
      <alignment horizontal="left" vertical="top" wrapText="1"/>
    </xf>
    <xf numFmtId="0" fontId="126" fillId="3" borderId="111" xfId="0" applyFont="1" applyFill="1" applyBorder="1" applyAlignment="1">
      <alignment horizontal="left" vertical="center" wrapText="1"/>
    </xf>
    <xf numFmtId="0" fontId="124" fillId="0" borderId="111" xfId="0" applyFont="1" applyBorder="1" applyAlignment="1">
      <alignment horizontal="left" vertical="center" wrapText="1"/>
    </xf>
    <xf numFmtId="0" fontId="126" fillId="0" borderId="111" xfId="0" applyFont="1" applyBorder="1" applyAlignment="1">
      <alignment horizontal="left" vertical="center" wrapText="1"/>
    </xf>
    <xf numFmtId="0" fontId="126" fillId="0" borderId="111" xfId="0" applyFont="1" applyBorder="1" applyAlignment="1">
      <alignment vertical="center" wrapText="1"/>
    </xf>
    <xf numFmtId="0" fontId="127" fillId="0" borderId="111" xfId="0" applyFont="1" applyBorder="1" applyAlignment="1">
      <alignment horizontal="left" vertical="center" wrapText="1" indent="1"/>
    </xf>
    <xf numFmtId="0" fontId="127" fillId="3" borderId="111" xfId="0" applyFont="1" applyFill="1" applyBorder="1" applyAlignment="1">
      <alignment horizontal="left" vertical="center" wrapText="1" indent="1"/>
    </xf>
    <xf numFmtId="0" fontId="126" fillId="3" borderId="112" xfId="0" applyFont="1" applyFill="1" applyBorder="1" applyAlignment="1">
      <alignment horizontal="left" vertical="center" wrapText="1"/>
    </xf>
    <xf numFmtId="0" fontId="126" fillId="3" borderId="113" xfId="0" applyFont="1" applyFill="1" applyBorder="1" applyAlignment="1">
      <alignment horizontal="left" vertical="center" wrapText="1"/>
    </xf>
    <xf numFmtId="0" fontId="125" fillId="3" borderId="111" xfId="0" applyFont="1" applyFill="1" applyBorder="1" applyAlignment="1">
      <alignment horizontal="left" vertical="center" wrapText="1" indent="1"/>
    </xf>
    <xf numFmtId="0" fontId="0" fillId="0" borderId="0" xfId="0" applyAlignment="1">
      <alignment horizontal="center"/>
    </xf>
    <xf numFmtId="0" fontId="0" fillId="0" borderId="0" xfId="0" applyAlignment="1">
      <alignment horizontal="left" vertical="center"/>
    </xf>
    <xf numFmtId="193" fontId="94" fillId="0" borderId="0" xfId="0" applyNumberFormat="1" applyFont="1" applyAlignment="1">
      <alignment horizontal="right"/>
    </xf>
    <xf numFmtId="0" fontId="125" fillId="3" borderId="112" xfId="0" applyFont="1" applyFill="1" applyBorder="1" applyAlignment="1">
      <alignment horizontal="left" vertical="center" wrapText="1" indent="1"/>
    </xf>
    <xf numFmtId="0" fontId="116" fillId="0" borderId="114" xfId="0" applyFont="1" applyBorder="1"/>
    <xf numFmtId="49" fontId="118" fillId="0" borderId="114" xfId="5" applyNumberFormat="1" applyFont="1" applyBorder="1" applyAlignment="1" applyProtection="1">
      <alignment horizontal="right" vertical="center"/>
      <protection locked="0"/>
    </xf>
    <xf numFmtId="0" fontId="117" fillId="3" borderId="114" xfId="13" applyFont="1" applyFill="1" applyBorder="1" applyAlignment="1" applyProtection="1">
      <alignment horizontal="left" vertical="center" wrapText="1"/>
      <protection locked="0"/>
    </xf>
    <xf numFmtId="49" fontId="117" fillId="3" borderId="114" xfId="5" applyNumberFormat="1" applyFont="1" applyFill="1" applyBorder="1" applyAlignment="1" applyProtection="1">
      <alignment horizontal="right" vertical="center"/>
      <protection locked="0"/>
    </xf>
    <xf numFmtId="0" fontId="117" fillId="0" borderId="114" xfId="13" applyFont="1" applyBorder="1" applyAlignment="1" applyProtection="1">
      <alignment horizontal="left" vertical="center" wrapText="1"/>
      <protection locked="0"/>
    </xf>
    <xf numFmtId="49" fontId="117" fillId="0" borderId="114" xfId="5" applyNumberFormat="1" applyFont="1" applyBorder="1" applyAlignment="1" applyProtection="1">
      <alignment horizontal="right" vertical="center"/>
      <protection locked="0"/>
    </xf>
    <xf numFmtId="0" fontId="119" fillId="0" borderId="114" xfId="13" applyFont="1" applyBorder="1" applyAlignment="1" applyProtection="1">
      <alignment horizontal="left" vertical="center" wrapText="1"/>
      <protection locked="0"/>
    </xf>
    <xf numFmtId="0" fontId="116" fillId="0" borderId="114" xfId="0" applyFont="1" applyBorder="1" applyAlignment="1">
      <alignment horizontal="center" vertical="center" wrapText="1"/>
    </xf>
    <xf numFmtId="14" fontId="113" fillId="0" borderId="0" xfId="0" applyNumberFormat="1" applyFont="1"/>
    <xf numFmtId="43" fontId="96" fillId="0" borderId="0" xfId="7" applyFont="1"/>
    <xf numFmtId="0" fontId="113" fillId="0" borderId="0" xfId="0" applyFont="1" applyAlignment="1">
      <alignment wrapText="1"/>
    </xf>
    <xf numFmtId="166" fontId="112" fillId="36" borderId="114" xfId="20965" applyFont="1" applyFill="1" applyBorder="1"/>
    <xf numFmtId="0" fontId="112" fillId="0" borderId="114" xfId="0" applyFont="1" applyBorder="1"/>
    <xf numFmtId="0" fontId="112" fillId="0" borderId="114" xfId="0" applyFont="1" applyBorder="1" applyAlignment="1">
      <alignment horizontal="left" indent="8"/>
    </xf>
    <xf numFmtId="0" fontId="112" fillId="0" borderId="114" xfId="0" applyFont="1" applyBorder="1" applyAlignment="1">
      <alignment wrapText="1"/>
    </xf>
    <xf numFmtId="0" fontId="116" fillId="0" borderId="0" xfId="0" applyFont="1"/>
    <xf numFmtId="0" fontId="115" fillId="0" borderId="114" xfId="0" applyFont="1" applyBorder="1"/>
    <xf numFmtId="49" fontId="118" fillId="0" borderId="114" xfId="5" applyNumberFormat="1" applyFont="1" applyBorder="1" applyAlignment="1" applyProtection="1">
      <alignment horizontal="right" vertical="center" wrapText="1"/>
      <protection locked="0"/>
    </xf>
    <xf numFmtId="49" fontId="117" fillId="3" borderId="114" xfId="5" applyNumberFormat="1" applyFont="1" applyFill="1" applyBorder="1" applyAlignment="1" applyProtection="1">
      <alignment horizontal="right" vertical="center" wrapText="1"/>
      <protection locked="0"/>
    </xf>
    <xf numFmtId="49" fontId="117" fillId="0" borderId="114" xfId="5" applyNumberFormat="1" applyFont="1" applyBorder="1" applyAlignment="1" applyProtection="1">
      <alignment horizontal="right" vertical="center" wrapText="1"/>
      <protection locked="0"/>
    </xf>
    <xf numFmtId="0" fontId="112" fillId="0" borderId="114" xfId="0" applyFont="1" applyBorder="1" applyAlignment="1">
      <alignment horizontal="center" vertical="center" wrapText="1"/>
    </xf>
    <xf numFmtId="0" fontId="112" fillId="0" borderId="118" xfId="0" applyFont="1" applyBorder="1" applyAlignment="1">
      <alignment horizontal="center" vertical="center" wrapText="1"/>
    </xf>
    <xf numFmtId="0" fontId="112" fillId="0" borderId="114"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Alignment="1">
      <alignment horizontal="left"/>
    </xf>
    <xf numFmtId="0" fontId="112" fillId="0" borderId="114" xfId="0" applyFont="1" applyBorder="1" applyAlignment="1">
      <alignment horizontal="left" vertical="center" wrapText="1"/>
    </xf>
    <xf numFmtId="0" fontId="115" fillId="0" borderId="114" xfId="0" applyFont="1" applyBorder="1" applyAlignment="1">
      <alignment horizontal="left" wrapText="1" indent="1"/>
    </xf>
    <xf numFmtId="0" fontId="115" fillId="0" borderId="114" xfId="0" applyFont="1" applyBorder="1" applyAlignment="1">
      <alignment horizontal="left" vertical="center" indent="1"/>
    </xf>
    <xf numFmtId="0" fontId="113" fillId="0" borderId="114" xfId="0" applyFont="1" applyBorder="1"/>
    <xf numFmtId="0" fontId="112" fillId="0" borderId="114" xfId="0" applyFont="1" applyBorder="1" applyAlignment="1">
      <alignment horizontal="left" wrapText="1" indent="1"/>
    </xf>
    <xf numFmtId="0" fontId="112" fillId="0" borderId="114" xfId="0" applyFont="1" applyBorder="1" applyAlignment="1">
      <alignment horizontal="left" indent="1"/>
    </xf>
    <xf numFmtId="0" fontId="112" fillId="0" borderId="114" xfId="0" applyFont="1" applyBorder="1" applyAlignment="1">
      <alignment horizontal="left" wrapText="1" indent="4"/>
    </xf>
    <xf numFmtId="0" fontId="112" fillId="0" borderId="114" xfId="0" applyFont="1" applyBorder="1" applyAlignment="1">
      <alignment horizontal="left" indent="3"/>
    </xf>
    <xf numFmtId="0" fontId="115" fillId="0" borderId="114" xfId="0" applyFont="1" applyBorder="1" applyAlignment="1">
      <alignment horizontal="left" indent="1"/>
    </xf>
    <xf numFmtId="0" fontId="113" fillId="78" borderId="114" xfId="0" applyFont="1" applyFill="1" applyBorder="1"/>
    <xf numFmtId="0" fontId="116" fillId="0" borderId="7" xfId="0" applyFont="1" applyBorder="1"/>
    <xf numFmtId="0" fontId="113" fillId="0" borderId="114" xfId="0" applyFont="1" applyBorder="1" applyAlignment="1">
      <alignment horizontal="left" wrapText="1" indent="2"/>
    </xf>
    <xf numFmtId="0" fontId="113" fillId="0" borderId="114" xfId="0" applyFont="1" applyBorder="1" applyAlignment="1">
      <alignment horizontal="left" wrapText="1"/>
    </xf>
    <xf numFmtId="0" fontId="112" fillId="0" borderId="114" xfId="0" applyFont="1" applyBorder="1" applyAlignment="1">
      <alignment horizontal="center"/>
    </xf>
    <xf numFmtId="0" fontId="112" fillId="0" borderId="0" xfId="0" applyFont="1" applyAlignment="1">
      <alignment horizontal="center" vertical="center"/>
    </xf>
    <xf numFmtId="0" fontId="112" fillId="0" borderId="7" xfId="0" applyFont="1" applyBorder="1" applyAlignment="1">
      <alignment horizontal="center" vertical="center" wrapText="1"/>
    </xf>
    <xf numFmtId="0" fontId="112" fillId="0" borderId="7" xfId="0" applyFont="1" applyBorder="1" applyAlignment="1">
      <alignment wrapText="1"/>
    </xf>
    <xf numFmtId="0" fontId="112" fillId="0" borderId="0" xfId="0" applyFont="1" applyAlignment="1">
      <alignment horizontal="center" vertical="center" wrapText="1"/>
    </xf>
    <xf numFmtId="0" fontId="112" fillId="0" borderId="97" xfId="0" applyFont="1" applyBorder="1" applyAlignment="1">
      <alignment horizontal="center" vertical="center" wrapText="1"/>
    </xf>
    <xf numFmtId="0" fontId="112" fillId="0" borderId="117" xfId="0" applyFont="1" applyBorder="1" applyAlignment="1">
      <alignment horizontal="center" vertical="center" wrapText="1"/>
    </xf>
    <xf numFmtId="0" fontId="112" fillId="0" borderId="98" xfId="0" applyFont="1" applyBorder="1" applyAlignment="1">
      <alignment horizontal="center" vertical="center" wrapText="1"/>
    </xf>
    <xf numFmtId="49" fontId="112" fillId="0" borderId="22" xfId="0" applyNumberFormat="1" applyFont="1" applyBorder="1" applyAlignment="1">
      <alignment horizontal="left" wrapText="1" indent="1"/>
    </xf>
    <xf numFmtId="0" fontId="112" fillId="0" borderId="20" xfId="0" applyFont="1" applyBorder="1" applyAlignment="1">
      <alignment horizontal="left" wrapText="1" indent="1"/>
    </xf>
    <xf numFmtId="49" fontId="112" fillId="0" borderId="76" xfId="0" applyNumberFormat="1" applyFont="1" applyBorder="1" applyAlignment="1">
      <alignment horizontal="left" wrapText="1" indent="1"/>
    </xf>
    <xf numFmtId="0" fontId="112" fillId="0" borderId="17" xfId="0" applyFont="1" applyBorder="1" applyAlignment="1">
      <alignment horizontal="left" wrapText="1" indent="1"/>
    </xf>
    <xf numFmtId="49" fontId="112" fillId="0" borderId="17" xfId="0" applyNumberFormat="1" applyFont="1" applyBorder="1" applyAlignment="1">
      <alignment horizontal="left" wrapText="1" indent="3"/>
    </xf>
    <xf numFmtId="49" fontId="112" fillId="0" borderId="76" xfId="0" applyNumberFormat="1" applyFont="1" applyBorder="1" applyAlignment="1">
      <alignment horizontal="left" wrapText="1" indent="3"/>
    </xf>
    <xf numFmtId="49" fontId="112" fillId="0" borderId="17" xfId="0" applyNumberFormat="1" applyFont="1" applyBorder="1" applyAlignment="1">
      <alignment horizontal="left" wrapText="1" indent="2"/>
    </xf>
    <xf numFmtId="49" fontId="112" fillId="0" borderId="76" xfId="0" applyNumberFormat="1" applyFont="1" applyBorder="1" applyAlignment="1">
      <alignment horizontal="left" wrapText="1" indent="2"/>
    </xf>
    <xf numFmtId="49" fontId="112" fillId="0" borderId="76" xfId="0" applyNumberFormat="1" applyFont="1" applyBorder="1" applyAlignment="1">
      <alignment horizontal="left" vertical="top" wrapText="1" indent="2"/>
    </xf>
    <xf numFmtId="49" fontId="112" fillId="0" borderId="76" xfId="0" applyNumberFormat="1" applyFont="1" applyBorder="1" applyAlignment="1">
      <alignment horizontal="left" indent="1"/>
    </xf>
    <xf numFmtId="0" fontId="112" fillId="0" borderId="17" xfId="0" applyFont="1" applyBorder="1" applyAlignment="1">
      <alignment horizontal="left" indent="1"/>
    </xf>
    <xf numFmtId="49" fontId="112" fillId="0" borderId="17" xfId="0" applyNumberFormat="1" applyFont="1" applyBorder="1" applyAlignment="1">
      <alignment horizontal="left" indent="1"/>
    </xf>
    <xf numFmtId="49" fontId="112" fillId="0" borderId="17" xfId="0" applyNumberFormat="1" applyFont="1" applyBorder="1" applyAlignment="1">
      <alignment horizontal="left" indent="3"/>
    </xf>
    <xf numFmtId="49" fontId="112" fillId="0" borderId="76" xfId="0" applyNumberFormat="1" applyFont="1" applyBorder="1" applyAlignment="1">
      <alignment horizontal="left" indent="3"/>
    </xf>
    <xf numFmtId="0" fontId="112" fillId="0" borderId="17" xfId="0" applyFont="1" applyBorder="1" applyAlignment="1">
      <alignment horizontal="left" indent="2"/>
    </xf>
    <xf numFmtId="0" fontId="112" fillId="0" borderId="76" xfId="0" applyFont="1" applyBorder="1" applyAlignment="1">
      <alignment horizontal="left" indent="2"/>
    </xf>
    <xf numFmtId="0" fontId="112" fillId="0" borderId="76" xfId="0" applyFont="1" applyBorder="1" applyAlignment="1">
      <alignment horizontal="left" indent="1"/>
    </xf>
    <xf numFmtId="0" fontId="115" fillId="0" borderId="61" xfId="0" applyFont="1" applyBorder="1"/>
    <xf numFmtId="0" fontId="112" fillId="0" borderId="64" xfId="0" applyFont="1" applyBorder="1"/>
    <xf numFmtId="0" fontId="112" fillId="0" borderId="72" xfId="0" applyFont="1" applyBorder="1" applyAlignment="1">
      <alignment horizontal="center" vertical="center" wrapText="1"/>
    </xf>
    <xf numFmtId="0" fontId="112" fillId="0" borderId="76" xfId="0" applyFont="1" applyBorder="1" applyAlignment="1">
      <alignment horizontal="center" vertical="center" wrapText="1"/>
    </xf>
    <xf numFmtId="0" fontId="112" fillId="0" borderId="0" xfId="0" applyFont="1" applyAlignment="1">
      <alignment horizontal="left"/>
    </xf>
    <xf numFmtId="0" fontId="115" fillId="0" borderId="114" xfId="0" applyFont="1" applyBorder="1" applyAlignment="1">
      <alignment horizontal="left" vertical="center" wrapText="1"/>
    </xf>
    <xf numFmtId="0" fontId="117" fillId="0" borderId="0" xfId="0" applyFont="1"/>
    <xf numFmtId="0" fontId="94" fillId="0" borderId="0" xfId="0" applyFont="1" applyAlignment="1">
      <alignment wrapText="1"/>
    </xf>
    <xf numFmtId="0" fontId="115" fillId="0" borderId="114"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09" xfId="0" applyFont="1" applyBorder="1" applyAlignment="1">
      <alignment horizontal="left" vertical="center" wrapText="1" indent="1" readingOrder="1"/>
    </xf>
    <xf numFmtId="0" fontId="133" fillId="0" borderId="114" xfId="0" applyFont="1" applyBorder="1" applyAlignment="1">
      <alignment horizontal="left" indent="3"/>
    </xf>
    <xf numFmtId="0" fontId="115" fillId="0" borderId="114" xfId="0" applyFont="1" applyBorder="1" applyAlignment="1">
      <alignment vertical="center" wrapText="1" readingOrder="1"/>
    </xf>
    <xf numFmtId="0" fontId="133" fillId="0" borderId="114" xfId="0" applyFont="1" applyBorder="1" applyAlignment="1">
      <alignment horizontal="left" indent="2"/>
    </xf>
    <xf numFmtId="0" fontId="112" fillId="0" borderId="110" xfId="0" applyFont="1" applyBorder="1" applyAlignment="1">
      <alignment vertical="center" wrapText="1" readingOrder="1"/>
    </xf>
    <xf numFmtId="0" fontId="133" fillId="0" borderId="118" xfId="0" applyFont="1" applyBorder="1" applyAlignment="1">
      <alignment horizontal="left" indent="2"/>
    </xf>
    <xf numFmtId="0" fontId="112" fillId="0" borderId="109" xfId="0" applyFont="1" applyBorder="1" applyAlignment="1">
      <alignment vertical="center" wrapText="1" readingOrder="1"/>
    </xf>
    <xf numFmtId="0" fontId="112" fillId="0" borderId="108" xfId="0" applyFont="1" applyBorder="1" applyAlignment="1">
      <alignment vertical="center" wrapText="1" readingOrder="1"/>
    </xf>
    <xf numFmtId="0" fontId="133" fillId="0" borderId="7" xfId="0" applyFont="1" applyBorder="1"/>
    <xf numFmtId="0" fontId="2" fillId="0" borderId="14" xfId="0" applyFont="1" applyBorder="1" applyAlignment="1">
      <alignment horizontal="left" vertical="center" wrapText="1" indent="1"/>
    </xf>
    <xf numFmtId="169" fontId="2" fillId="37" borderId="60" xfId="20" applyFont="1" applyBorder="1"/>
    <xf numFmtId="193" fontId="84" fillId="0" borderId="17" xfId="0" applyNumberFormat="1" applyFont="1" applyBorder="1" applyAlignment="1" applyProtection="1">
      <alignment vertical="center" wrapText="1"/>
      <protection locked="0"/>
    </xf>
    <xf numFmtId="193" fontId="84" fillId="0" borderId="114" xfId="0" applyNumberFormat="1" applyFont="1" applyBorder="1" applyAlignment="1" applyProtection="1">
      <alignment vertical="center" wrapText="1"/>
      <protection locked="0"/>
    </xf>
    <xf numFmtId="193" fontId="84" fillId="0" borderId="76" xfId="0" applyNumberFormat="1" applyFont="1" applyBorder="1" applyAlignment="1" applyProtection="1">
      <alignment vertical="center" wrapText="1"/>
      <protection locked="0"/>
    </xf>
    <xf numFmtId="193" fontId="87" fillId="2" borderId="17" xfId="0" applyNumberFormat="1" applyFont="1" applyFill="1" applyBorder="1" applyAlignment="1" applyProtection="1">
      <alignment vertical="center"/>
      <protection locked="0"/>
    </xf>
    <xf numFmtId="193" fontId="87" fillId="2" borderId="114" xfId="0" applyNumberFormat="1" applyFont="1" applyFill="1" applyBorder="1" applyAlignment="1" applyProtection="1">
      <alignment vertical="center"/>
      <protection locked="0"/>
    </xf>
    <xf numFmtId="193" fontId="87" fillId="2" borderId="76" xfId="0" applyNumberFormat="1" applyFont="1" applyFill="1" applyBorder="1" applyAlignment="1" applyProtection="1">
      <alignment vertical="center"/>
      <protection locked="0"/>
    </xf>
    <xf numFmtId="193" fontId="84" fillId="0" borderId="17" xfId="0" applyNumberFormat="1" applyFont="1" applyBorder="1" applyAlignment="1" applyProtection="1">
      <alignment horizontal="center" vertical="center" wrapText="1"/>
      <protection locked="0"/>
    </xf>
    <xf numFmtId="193" fontId="84" fillId="0" borderId="114" xfId="0" applyNumberFormat="1" applyFont="1" applyBorder="1" applyAlignment="1" applyProtection="1">
      <alignment horizontal="center" vertical="center" wrapText="1"/>
      <protection locked="0"/>
    </xf>
    <xf numFmtId="193" fontId="84" fillId="0" borderId="76" xfId="0" applyNumberFormat="1" applyFont="1" applyBorder="1" applyAlignment="1" applyProtection="1">
      <alignment horizontal="center" vertical="center" wrapText="1"/>
      <protection locked="0"/>
    </xf>
    <xf numFmtId="193" fontId="87" fillId="2" borderId="80" xfId="0" applyNumberFormat="1" applyFont="1" applyFill="1" applyBorder="1" applyAlignment="1" applyProtection="1">
      <alignment vertical="center"/>
      <protection locked="0"/>
    </xf>
    <xf numFmtId="193" fontId="87" fillId="2" borderId="118" xfId="0" applyNumberFormat="1" applyFont="1" applyFill="1" applyBorder="1" applyAlignment="1" applyProtection="1">
      <alignment vertical="center"/>
      <protection locked="0"/>
    </xf>
    <xf numFmtId="193" fontId="87" fillId="2" borderId="20" xfId="0" applyNumberFormat="1" applyFont="1" applyFill="1" applyBorder="1" applyAlignment="1" applyProtection="1">
      <alignment vertical="center"/>
      <protection locked="0"/>
    </xf>
    <xf numFmtId="0" fontId="2" fillId="81" borderId="0" xfId="13" applyFont="1" applyFill="1" applyAlignment="1" applyProtection="1">
      <alignment wrapText="1"/>
      <protection locked="0"/>
    </xf>
    <xf numFmtId="10" fontId="2" fillId="0" borderId="3" xfId="20962" applyNumberFormat="1" applyFont="1" applyBorder="1" applyAlignment="1" applyProtection="1">
      <alignment horizontal="right" vertical="center" wrapText="1"/>
      <protection locked="0"/>
    </xf>
    <xf numFmtId="10" fontId="84" fillId="0" borderId="3" xfId="20962" applyNumberFormat="1" applyFont="1" applyBorder="1" applyAlignment="1" applyProtection="1">
      <alignment vertical="center" wrapText="1"/>
      <protection locked="0"/>
    </xf>
    <xf numFmtId="10" fontId="84" fillId="0" borderId="18" xfId="20962" applyNumberFormat="1" applyFont="1" applyBorder="1" applyAlignment="1" applyProtection="1">
      <alignment vertical="center" wrapText="1"/>
      <protection locked="0"/>
    </xf>
    <xf numFmtId="10" fontId="2" fillId="2" borderId="3" xfId="20962" applyNumberFormat="1" applyFont="1" applyFill="1" applyBorder="1" applyAlignment="1" applyProtection="1">
      <alignment vertical="center"/>
      <protection locked="0"/>
    </xf>
    <xf numFmtId="10" fontId="87" fillId="2" borderId="3" xfId="20962" applyNumberFormat="1" applyFont="1" applyFill="1" applyBorder="1" applyAlignment="1" applyProtection="1">
      <alignment vertical="center"/>
      <protection locked="0"/>
    </xf>
    <xf numFmtId="10" fontId="87" fillId="2" borderId="18" xfId="20962" applyNumberFormat="1" applyFont="1" applyFill="1" applyBorder="1" applyAlignment="1" applyProtection="1">
      <alignment vertical="center"/>
      <protection locked="0"/>
    </xf>
    <xf numFmtId="10" fontId="2" fillId="37" borderId="0" xfId="20962" applyNumberFormat="1" applyFont="1" applyFill="1"/>
    <xf numFmtId="10" fontId="2" fillId="37" borderId="87" xfId="20962" applyNumberFormat="1" applyFont="1" applyFill="1" applyBorder="1"/>
    <xf numFmtId="165" fontId="84" fillId="0" borderId="3" xfId="20962" applyNumberFormat="1" applyFont="1" applyBorder="1" applyAlignment="1" applyProtection="1">
      <alignment horizontal="center" vertical="center" wrapText="1"/>
      <protection locked="0"/>
    </xf>
    <xf numFmtId="165" fontId="84" fillId="0" borderId="18" xfId="20962" applyNumberFormat="1" applyFont="1" applyBorder="1" applyAlignment="1" applyProtection="1">
      <alignment horizontal="center" vertical="center" wrapText="1"/>
      <protection locked="0"/>
    </xf>
    <xf numFmtId="165" fontId="2" fillId="0" borderId="3" xfId="20962" applyNumberFormat="1" applyFont="1" applyBorder="1" applyAlignment="1" applyProtection="1">
      <alignment horizontal="center" vertical="center" wrapText="1"/>
      <protection locked="0"/>
    </xf>
    <xf numFmtId="165" fontId="2" fillId="2" borderId="88" xfId="20962" applyNumberFormat="1" applyFont="1" applyFill="1" applyBorder="1" applyAlignment="1" applyProtection="1">
      <alignment vertical="center"/>
      <protection locked="0"/>
    </xf>
    <xf numFmtId="165" fontId="87" fillId="2" borderId="88" xfId="20962" applyNumberFormat="1" applyFont="1" applyFill="1" applyBorder="1" applyAlignment="1" applyProtection="1">
      <alignment vertical="center"/>
      <protection locked="0"/>
    </xf>
    <xf numFmtId="165" fontId="87" fillId="2" borderId="82" xfId="20962" applyNumberFormat="1" applyFont="1" applyFill="1" applyBorder="1" applyAlignment="1" applyProtection="1">
      <alignment vertical="center"/>
      <protection locked="0"/>
    </xf>
    <xf numFmtId="165" fontId="2" fillId="2" borderId="21" xfId="20962" applyNumberFormat="1" applyFont="1" applyFill="1" applyBorder="1" applyAlignment="1" applyProtection="1">
      <alignment vertical="center"/>
      <protection locked="0"/>
    </xf>
    <xf numFmtId="165" fontId="87" fillId="2" borderId="21" xfId="20962" applyNumberFormat="1" applyFont="1" applyFill="1" applyBorder="1" applyAlignment="1" applyProtection="1">
      <alignment vertical="center"/>
      <protection locked="0"/>
    </xf>
    <xf numFmtId="165" fontId="87" fillId="2" borderId="22" xfId="20962" applyNumberFormat="1" applyFont="1" applyFill="1" applyBorder="1" applyAlignment="1" applyProtection="1">
      <alignment vertical="center"/>
      <protection locked="0"/>
    </xf>
    <xf numFmtId="164" fontId="112" fillId="0" borderId="138" xfId="7" applyNumberFormat="1" applyFont="1" applyBorder="1"/>
    <xf numFmtId="164" fontId="117" fillId="0" borderId="138" xfId="7" applyNumberFormat="1" applyFont="1" applyBorder="1"/>
    <xf numFmtId="164" fontId="115" fillId="0" borderId="138" xfId="7" applyNumberFormat="1" applyFont="1" applyBorder="1" applyAlignment="1">
      <alignment horizontal="left" vertical="center" wrapText="1"/>
    </xf>
    <xf numFmtId="164" fontId="112" fillId="0" borderId="138" xfId="7" applyNumberFormat="1" applyFont="1" applyBorder="1" applyAlignment="1">
      <alignment horizontal="center" vertical="center"/>
    </xf>
    <xf numFmtId="164" fontId="112" fillId="0" borderId="138" xfId="7" applyNumberFormat="1" applyFont="1" applyBorder="1" applyAlignment="1">
      <alignment horizontal="center" vertical="center" wrapText="1"/>
    </xf>
    <xf numFmtId="164" fontId="112" fillId="0" borderId="138" xfId="7" applyNumberFormat="1" applyFont="1" applyBorder="1" applyAlignment="1">
      <alignment horizontal="center" vertical="center" textRotation="90" wrapText="1"/>
    </xf>
    <xf numFmtId="164" fontId="112" fillId="0" borderId="138" xfId="7" applyNumberFormat="1" applyFont="1" applyBorder="1" applyAlignment="1">
      <alignment horizontal="left" vertical="center" wrapText="1"/>
    </xf>
    <xf numFmtId="164" fontId="112" fillId="0" borderId="22" xfId="7" applyNumberFormat="1" applyFont="1" applyBorder="1"/>
    <xf numFmtId="164" fontId="112" fillId="0" borderId="21" xfId="7" applyNumberFormat="1" applyFont="1" applyBorder="1"/>
    <xf numFmtId="164" fontId="112" fillId="0" borderId="20" xfId="7" applyNumberFormat="1" applyFont="1" applyBorder="1" applyAlignment="1">
      <alignment horizontal="left" wrapText="1" indent="1"/>
    </xf>
    <xf numFmtId="164" fontId="112" fillId="0" borderId="17" xfId="7" applyNumberFormat="1" applyFont="1" applyBorder="1" applyAlignment="1">
      <alignment horizontal="left" wrapText="1" indent="1"/>
    </xf>
    <xf numFmtId="164" fontId="112" fillId="0" borderId="17" xfId="7" applyNumberFormat="1" applyFont="1" applyBorder="1" applyAlignment="1">
      <alignment horizontal="left" wrapText="1" indent="2"/>
    </xf>
    <xf numFmtId="164" fontId="112" fillId="0" borderId="17" xfId="7" applyNumberFormat="1" applyFont="1" applyBorder="1" applyAlignment="1">
      <alignment horizontal="left" wrapText="1" indent="3"/>
    </xf>
    <xf numFmtId="164" fontId="112" fillId="0" borderId="17" xfId="7" applyNumberFormat="1" applyFont="1" applyBorder="1" applyAlignment="1">
      <alignment horizontal="left" vertical="top" wrapText="1" indent="2"/>
    </xf>
    <xf numFmtId="164" fontId="112" fillId="79" borderId="141" xfId="7" applyNumberFormat="1" applyFont="1" applyFill="1" applyBorder="1"/>
    <xf numFmtId="164" fontId="112" fillId="79" borderId="138" xfId="7" applyNumberFormat="1" applyFont="1" applyFill="1" applyBorder="1"/>
    <xf numFmtId="164" fontId="112" fillId="79" borderId="17" xfId="7" applyNumberFormat="1" applyFont="1" applyFill="1" applyBorder="1"/>
    <xf numFmtId="164" fontId="112" fillId="0" borderId="17" xfId="7" applyNumberFormat="1" applyFont="1" applyBorder="1" applyAlignment="1">
      <alignment horizontal="left" indent="3"/>
    </xf>
    <xf numFmtId="164" fontId="112" fillId="0" borderId="17" xfId="7" applyNumberFormat="1" applyFont="1" applyBorder="1" applyAlignment="1">
      <alignment horizontal="left" indent="2"/>
    </xf>
    <xf numFmtId="164" fontId="112" fillId="0" borderId="17" xfId="7" applyNumberFormat="1" applyFont="1" applyBorder="1" applyAlignment="1">
      <alignment horizontal="left" indent="1"/>
    </xf>
    <xf numFmtId="164" fontId="112" fillId="0" borderId="141" xfId="7" applyNumberFormat="1" applyFont="1" applyBorder="1"/>
    <xf numFmtId="164" fontId="115" fillId="0" borderId="64" xfId="7" applyNumberFormat="1" applyFont="1" applyBorder="1"/>
    <xf numFmtId="164" fontId="115" fillId="82" borderId="138" xfId="7" applyNumberFormat="1" applyFont="1" applyFill="1" applyBorder="1"/>
    <xf numFmtId="164" fontId="112" fillId="0" borderId="138" xfId="7" applyNumberFormat="1" applyFont="1" applyFill="1" applyBorder="1"/>
    <xf numFmtId="164" fontId="112" fillId="0" borderId="138" xfId="7" applyNumberFormat="1" applyFont="1" applyFill="1" applyBorder="1" applyAlignment="1">
      <alignment horizontal="left" indent="1"/>
    </xf>
    <xf numFmtId="164" fontId="112" fillId="0" borderId="138" xfId="7" applyNumberFormat="1" applyFont="1" applyBorder="1" applyAlignment="1">
      <alignment horizontal="left" indent="1"/>
    </xf>
    <xf numFmtId="164" fontId="115" fillId="0" borderId="138" xfId="7" applyNumberFormat="1" applyFont="1" applyBorder="1"/>
    <xf numFmtId="164" fontId="113" fillId="0" borderId="138" xfId="7" applyNumberFormat="1" applyFont="1" applyBorder="1"/>
    <xf numFmtId="164" fontId="116" fillId="0" borderId="138" xfId="7" applyNumberFormat="1" applyFont="1" applyBorder="1"/>
    <xf numFmtId="1" fontId="116" fillId="0" borderId="114" xfId="0" applyNumberFormat="1" applyFont="1" applyBorder="1"/>
    <xf numFmtId="164" fontId="3" fillId="0" borderId="138" xfId="7" applyNumberFormat="1" applyFont="1" applyFill="1" applyBorder="1" applyAlignment="1">
      <alignment vertical="center"/>
    </xf>
    <xf numFmtId="164" fontId="3" fillId="0" borderId="138" xfId="7" applyNumberFormat="1" applyFont="1" applyFill="1" applyBorder="1"/>
    <xf numFmtId="164" fontId="4" fillId="0" borderId="141" xfId="7" applyNumberFormat="1" applyFont="1" applyBorder="1"/>
    <xf numFmtId="169" fontId="9" fillId="37" borderId="138" xfId="20" applyBorder="1"/>
    <xf numFmtId="164" fontId="3" fillId="0" borderId="141" xfId="7" applyNumberFormat="1" applyFont="1" applyBorder="1"/>
    <xf numFmtId="10" fontId="105" fillId="0" borderId="90" xfId="20962" applyNumberFormat="1" applyFont="1" applyFill="1" applyBorder="1" applyAlignment="1" applyProtection="1">
      <alignment horizontal="right" vertical="center"/>
      <protection locked="0"/>
    </xf>
    <xf numFmtId="164" fontId="105" fillId="77" borderId="138" xfId="948" applyNumberFormat="1" applyFont="1" applyFill="1" applyBorder="1" applyAlignment="1" applyProtection="1">
      <alignment horizontal="right" vertical="center"/>
    </xf>
    <xf numFmtId="164" fontId="105" fillId="0" borderId="138" xfId="948" applyNumberFormat="1" applyFont="1" applyFill="1" applyBorder="1" applyAlignment="1" applyProtection="1">
      <alignment horizontal="right" vertical="center"/>
      <protection locked="0"/>
    </xf>
    <xf numFmtId="0" fontId="3" fillId="3" borderId="0" xfId="0" applyFont="1" applyFill="1" applyAlignment="1">
      <alignment vertical="center"/>
    </xf>
    <xf numFmtId="0" fontId="4" fillId="0" borderId="138" xfId="0" applyFont="1" applyBorder="1" applyAlignment="1">
      <alignment vertical="center"/>
    </xf>
    <xf numFmtId="0" fontId="3" fillId="0" borderId="138" xfId="0" applyFont="1" applyBorder="1" applyAlignment="1">
      <alignment vertical="center"/>
    </xf>
    <xf numFmtId="164" fontId="9" fillId="37" borderId="0" xfId="7" applyNumberFormat="1" applyFont="1" applyFill="1" applyBorder="1"/>
    <xf numFmtId="0" fontId="4" fillId="3" borderId="144" xfId="0" applyFont="1" applyFill="1" applyBorder="1" applyAlignment="1">
      <alignment vertical="center"/>
    </xf>
    <xf numFmtId="43" fontId="3" fillId="0" borderId="16" xfId="7" applyFont="1" applyBorder="1" applyAlignment="1">
      <alignment vertical="center"/>
    </xf>
    <xf numFmtId="164" fontId="3" fillId="0" borderId="22" xfId="7" applyNumberFormat="1" applyFont="1" applyBorder="1" applyAlignment="1">
      <alignment vertical="center"/>
    </xf>
    <xf numFmtId="164" fontId="3" fillId="0" borderId="21" xfId="7" applyNumberFormat="1" applyFont="1" applyBorder="1" applyAlignment="1">
      <alignment vertical="center"/>
    </xf>
    <xf numFmtId="164" fontId="3" fillId="3" borderId="78" xfId="7" applyNumberFormat="1" applyFont="1" applyFill="1" applyBorder="1" applyAlignment="1">
      <alignment vertical="center"/>
    </xf>
    <xf numFmtId="164" fontId="3" fillId="0" borderId="61" xfId="7" applyNumberFormat="1" applyFont="1" applyBorder="1" applyAlignment="1">
      <alignment vertical="center"/>
    </xf>
    <xf numFmtId="164" fontId="3" fillId="0" borderId="8" xfId="7" applyNumberFormat="1" applyFont="1" applyBorder="1"/>
    <xf numFmtId="164" fontId="3" fillId="0" borderId="3" xfId="7" applyNumberFormat="1" applyFont="1" applyBorder="1"/>
    <xf numFmtId="164" fontId="84" fillId="0" borderId="19" xfId="7" applyNumberFormat="1" applyFont="1" applyBorder="1"/>
    <xf numFmtId="164" fontId="84" fillId="0" borderId="3" xfId="7" applyNumberFormat="1" applyFont="1" applyBorder="1"/>
    <xf numFmtId="164" fontId="84" fillId="0" borderId="17" xfId="7" applyNumberFormat="1" applyFont="1" applyBorder="1"/>
    <xf numFmtId="167" fontId="3" fillId="0" borderId="141" xfId="0" applyNumberFormat="1" applyFont="1" applyBorder="1"/>
    <xf numFmtId="164" fontId="3" fillId="0" borderId="115" xfId="7" applyNumberFormat="1" applyFont="1" applyBorder="1"/>
    <xf numFmtId="164" fontId="3" fillId="0" borderId="138" xfId="7" applyNumberFormat="1" applyFont="1" applyBorder="1"/>
    <xf numFmtId="164" fontId="137" fillId="0" borderId="138" xfId="7" applyNumberFormat="1" applyFont="1" applyBorder="1"/>
    <xf numFmtId="164" fontId="137" fillId="0" borderId="138" xfId="7" applyNumberFormat="1" applyFont="1" applyBorder="1" applyAlignment="1">
      <alignment horizontal="center"/>
    </xf>
    <xf numFmtId="0" fontId="137" fillId="0" borderId="141" xfId="0" applyFont="1" applyBorder="1"/>
    <xf numFmtId="164" fontId="136" fillId="0" borderId="138" xfId="7" applyNumberFormat="1" applyFont="1" applyBorder="1" applyAlignment="1">
      <alignment horizontal="center"/>
    </xf>
    <xf numFmtId="164" fontId="136" fillId="0" borderId="138" xfId="7" applyNumberFormat="1" applyFont="1" applyBorder="1" applyAlignment="1">
      <alignment horizontal="center" vertical="center"/>
    </xf>
    <xf numFmtId="167" fontId="137" fillId="0" borderId="141" xfId="0" applyNumberFormat="1" applyFont="1" applyBorder="1" applyAlignment="1">
      <alignment horizontal="center"/>
    </xf>
    <xf numFmtId="164" fontId="137" fillId="0" borderId="138" xfId="7" applyNumberFormat="1" applyFont="1" applyBorder="1" applyAlignment="1">
      <alignment horizontal="center" vertical="center"/>
    </xf>
    <xf numFmtId="164" fontId="135" fillId="0" borderId="12" xfId="7" applyNumberFormat="1" applyFont="1" applyBorder="1" applyAlignment="1">
      <alignment vertical="center"/>
    </xf>
    <xf numFmtId="167" fontId="136" fillId="0" borderId="143" xfId="0" applyNumberFormat="1" applyFont="1" applyBorder="1" applyAlignment="1">
      <alignment horizontal="center"/>
    </xf>
    <xf numFmtId="164" fontId="136" fillId="0" borderId="142" xfId="7" applyNumberFormat="1" applyFont="1" applyBorder="1" applyAlignment="1">
      <alignment horizontal="center" vertical="center"/>
    </xf>
    <xf numFmtId="164" fontId="4" fillId="36" borderId="76" xfId="7" applyNumberFormat="1" applyFont="1" applyFill="1" applyBorder="1" applyAlignment="1">
      <alignment horizontal="center" vertical="center" wrapText="1"/>
    </xf>
    <xf numFmtId="193" fontId="96" fillId="36" borderId="141" xfId="2" applyNumberFormat="1" applyFont="1" applyFill="1" applyBorder="1" applyAlignment="1" applyProtection="1">
      <alignment vertical="top" wrapText="1"/>
      <protection locked="0"/>
    </xf>
    <xf numFmtId="193" fontId="96" fillId="3" borderId="141" xfId="2" applyNumberFormat="1" applyFont="1" applyFill="1" applyBorder="1" applyAlignment="1" applyProtection="1">
      <alignment vertical="top" wrapText="1"/>
      <protection locked="0"/>
    </xf>
    <xf numFmtId="193" fontId="96" fillId="36" borderId="141" xfId="2" applyNumberFormat="1" applyFont="1" applyFill="1" applyBorder="1" applyAlignment="1" applyProtection="1">
      <alignment vertical="top" wrapText="1"/>
    </xf>
    <xf numFmtId="193" fontId="96" fillId="3" borderId="141" xfId="2" applyNumberFormat="1" applyFont="1" applyFill="1" applyBorder="1" applyAlignment="1" applyProtection="1">
      <alignment vertical="top"/>
      <protection locked="0"/>
    </xf>
    <xf numFmtId="193" fontId="96" fillId="36" borderId="141" xfId="2" applyNumberFormat="1" applyFont="1" applyFill="1" applyBorder="1" applyAlignment="1" applyProtection="1">
      <alignment vertical="top"/>
    </xf>
    <xf numFmtId="164" fontId="84" fillId="0" borderId="18" xfId="7" applyNumberFormat="1" applyFont="1" applyBorder="1" applyAlignment="1">
      <alignment wrapText="1"/>
    </xf>
    <xf numFmtId="164" fontId="84" fillId="0" borderId="18" xfId="7" applyNumberFormat="1" applyFont="1" applyBorder="1"/>
    <xf numFmtId="164" fontId="3" fillId="0" borderId="141" xfId="7" applyNumberFormat="1" applyFont="1" applyBorder="1" applyAlignment="1">
      <alignment vertical="center"/>
    </xf>
    <xf numFmtId="164" fontId="3" fillId="0" borderId="138" xfId="7" applyNumberFormat="1" applyFont="1" applyBorder="1" applyAlignment="1">
      <alignment vertical="center"/>
    </xf>
    <xf numFmtId="164" fontId="3" fillId="0" borderId="138" xfId="7" applyNumberFormat="1" applyFont="1" applyFill="1" applyBorder="1" applyAlignment="1">
      <alignment vertical="center" wrapText="1"/>
    </xf>
    <xf numFmtId="0" fontId="86" fillId="0" borderId="141" xfId="0" applyFont="1" applyBorder="1" applyAlignment="1">
      <alignment horizontal="center" vertical="center" wrapText="1"/>
    </xf>
    <xf numFmtId="0" fontId="86" fillId="0" borderId="138" xfId="0" applyFont="1" applyBorder="1" applyAlignment="1">
      <alignment horizontal="center" vertical="center" wrapText="1"/>
    </xf>
    <xf numFmtId="164" fontId="103" fillId="0" borderId="78" xfId="7" applyNumberFormat="1" applyFont="1" applyBorder="1" applyAlignment="1">
      <alignment vertical="center" wrapText="1"/>
    </xf>
    <xf numFmtId="164" fontId="103" fillId="0" borderId="115" xfId="7" applyNumberFormat="1" applyFont="1" applyBorder="1" applyAlignment="1">
      <alignment vertical="center" wrapText="1"/>
    </xf>
    <xf numFmtId="164" fontId="103" fillId="0" borderId="138" xfId="7" applyNumberFormat="1" applyFont="1" applyBorder="1" applyAlignment="1">
      <alignment vertical="center" wrapText="1"/>
    </xf>
    <xf numFmtId="164" fontId="94" fillId="36" borderId="22" xfId="7" applyNumberFormat="1" applyFont="1" applyFill="1" applyBorder="1" applyAlignment="1">
      <alignment horizontal="right"/>
    </xf>
    <xf numFmtId="164" fontId="94" fillId="0" borderId="21" xfId="7" applyNumberFormat="1" applyFont="1" applyBorder="1" applyAlignment="1">
      <alignment horizontal="right"/>
    </xf>
    <xf numFmtId="164" fontId="94" fillId="0" borderId="138" xfId="7" applyNumberFormat="1" applyFont="1" applyFill="1" applyBorder="1" applyAlignment="1">
      <alignment horizontal="right"/>
    </xf>
    <xf numFmtId="164" fontId="94" fillId="36" borderId="141" xfId="7" applyNumberFormat="1" applyFont="1" applyFill="1" applyBorder="1" applyAlignment="1">
      <alignment horizontal="right"/>
    </xf>
    <xf numFmtId="164" fontId="94" fillId="0" borderId="138" xfId="7" applyNumberFormat="1" applyFont="1" applyBorder="1" applyAlignment="1">
      <alignment horizontal="right"/>
    </xf>
    <xf numFmtId="0" fontId="95" fillId="0" borderId="138" xfId="0" applyFont="1" applyBorder="1" applyAlignment="1">
      <alignment vertical="center" wrapText="1"/>
    </xf>
    <xf numFmtId="0" fontId="111" fillId="0" borderId="138" xfId="0" applyFont="1" applyBorder="1" applyAlignment="1">
      <alignment vertical="center"/>
    </xf>
    <xf numFmtId="0" fontId="46" fillId="0" borderId="138" xfId="0" applyFont="1" applyBorder="1" applyAlignment="1" applyProtection="1">
      <alignment horizontal="left" vertical="center" indent="17"/>
      <protection locked="0"/>
    </xf>
    <xf numFmtId="0" fontId="2" fillId="0" borderId="138" xfId="0" applyFont="1" applyBorder="1" applyAlignment="1" applyProtection="1">
      <alignment horizontal="left" vertical="center" indent="11"/>
      <protection locked="0"/>
    </xf>
    <xf numFmtId="193" fontId="94" fillId="36" borderId="138" xfId="0" applyNumberFormat="1" applyFont="1" applyFill="1" applyBorder="1" applyAlignment="1">
      <alignment horizontal="right"/>
    </xf>
    <xf numFmtId="0" fontId="125" fillId="0" borderId="138" xfId="0" applyFont="1" applyBorder="1" applyAlignment="1">
      <alignment horizontal="left" vertical="center" wrapText="1"/>
    </xf>
    <xf numFmtId="0" fontId="124" fillId="0" borderId="138" xfId="0" applyFont="1" applyBorder="1" applyAlignment="1">
      <alignment vertical="center" wrapText="1"/>
    </xf>
    <xf numFmtId="0" fontId="126" fillId="3" borderId="138" xfId="0" applyFont="1" applyFill="1" applyBorder="1" applyAlignment="1">
      <alignment horizontal="justify" vertical="center" wrapText="1"/>
    </xf>
    <xf numFmtId="0" fontId="124" fillId="0" borderId="138" xfId="0" applyFont="1" applyBorder="1" applyAlignment="1">
      <alignment horizontal="justify" vertical="center" wrapText="1"/>
    </xf>
    <xf numFmtId="0" fontId="126" fillId="0" borderId="138" xfId="0" applyFont="1" applyBorder="1" applyAlignment="1">
      <alignment horizontal="justify" vertical="center" wrapText="1"/>
    </xf>
    <xf numFmtId="164" fontId="0" fillId="36" borderId="141" xfId="7" applyNumberFormat="1" applyFont="1" applyFill="1" applyBorder="1" applyAlignment="1">
      <alignment vertical="center"/>
    </xf>
    <xf numFmtId="164" fontId="0" fillId="36" borderId="138" xfId="7" applyNumberFormat="1" applyFont="1" applyFill="1" applyBorder="1" applyAlignment="1">
      <alignment vertical="center"/>
    </xf>
    <xf numFmtId="164" fontId="0" fillId="0" borderId="138" xfId="7" applyNumberFormat="1" applyFont="1" applyBorder="1" applyAlignment="1">
      <alignment vertical="center"/>
    </xf>
    <xf numFmtId="164" fontId="0" fillId="36" borderId="141" xfId="7" applyNumberFormat="1" applyFont="1" applyFill="1" applyBorder="1"/>
    <xf numFmtId="164" fontId="0" fillId="36" borderId="138" xfId="7" applyNumberFormat="1" applyFont="1" applyFill="1" applyBorder="1"/>
    <xf numFmtId="164" fontId="0" fillId="0" borderId="138" xfId="7" applyNumberFormat="1" applyFont="1" applyBorder="1"/>
    <xf numFmtId="0" fontId="2" fillId="0" borderId="141" xfId="0" applyFont="1" applyBorder="1" applyAlignment="1">
      <alignment horizontal="center" vertical="center" wrapText="1"/>
    </xf>
    <xf numFmtId="0" fontId="2" fillId="0" borderId="138" xfId="0" applyFont="1" applyBorder="1" applyAlignment="1">
      <alignment horizontal="center" vertical="center" wrapText="1"/>
    </xf>
    <xf numFmtId="0" fontId="0" fillId="0" borderId="17" xfId="0" applyBorder="1" applyAlignment="1">
      <alignment horizontal="center" vertical="center"/>
    </xf>
    <xf numFmtId="0" fontId="129" fillId="0" borderId="138" xfId="0" applyFont="1" applyBorder="1" applyAlignment="1">
      <alignment horizontal="justify"/>
    </xf>
    <xf numFmtId="0" fontId="126" fillId="3" borderId="138" xfId="20966" applyFont="1" applyFill="1" applyBorder="1" applyAlignment="1">
      <alignment horizontal="left" vertical="center" wrapText="1"/>
    </xf>
    <xf numFmtId="0" fontId="126" fillId="0" borderId="138" xfId="20966" applyFont="1" applyBorder="1" applyAlignment="1">
      <alignment horizontal="left" vertical="center" wrapText="1"/>
    </xf>
    <xf numFmtId="0" fontId="125" fillId="0" borderId="138" xfId="0" applyFont="1" applyBorder="1" applyAlignment="1">
      <alignment horizontal="left" vertical="center" wrapText="1" indent="1"/>
    </xf>
    <xf numFmtId="0" fontId="125" fillId="3" borderId="138" xfId="0" applyFont="1" applyFill="1" applyBorder="1" applyAlignment="1">
      <alignment horizontal="left" vertical="center" wrapText="1" indent="1"/>
    </xf>
    <xf numFmtId="0" fontId="128" fillId="0" borderId="138" xfId="20966" applyFont="1" applyBorder="1" applyAlignment="1">
      <alignment horizontal="center" vertical="center" wrapText="1"/>
    </xf>
    <xf numFmtId="0" fontId="127" fillId="0" borderId="138" xfId="20966" applyFont="1" applyBorder="1" applyAlignment="1">
      <alignment horizontal="left" vertical="center" wrapText="1" indent="1"/>
    </xf>
    <xf numFmtId="0" fontId="127" fillId="3" borderId="138" xfId="0" applyFont="1" applyFill="1" applyBorder="1" applyAlignment="1">
      <alignment horizontal="left" vertical="center" wrapText="1" indent="1"/>
    </xf>
    <xf numFmtId="0" fontId="127" fillId="0" borderId="138" xfId="0" applyFont="1" applyBorder="1" applyAlignment="1">
      <alignment horizontal="left" vertical="center" wrapText="1" indent="1"/>
    </xf>
    <xf numFmtId="0" fontId="126" fillId="0" borderId="138" xfId="0" applyFont="1" applyBorder="1" applyAlignment="1">
      <alignment vertical="center" wrapText="1"/>
    </xf>
    <xf numFmtId="0" fontId="126" fillId="0" borderId="138" xfId="0" applyFont="1" applyBorder="1" applyAlignment="1">
      <alignment horizontal="left" vertical="center" wrapText="1"/>
    </xf>
    <xf numFmtId="0" fontId="124" fillId="0" borderId="138" xfId="0" applyFont="1" applyBorder="1" applyAlignment="1">
      <alignment horizontal="left" vertical="center" wrapText="1"/>
    </xf>
    <xf numFmtId="0" fontId="125" fillId="3" borderId="138" xfId="20966" applyFont="1" applyFill="1" applyBorder="1" applyAlignment="1">
      <alignment horizontal="left" vertical="center" wrapText="1" indent="1"/>
    </xf>
    <xf numFmtId="0" fontId="126" fillId="3" borderId="138" xfId="0" applyFont="1" applyFill="1" applyBorder="1" applyAlignment="1">
      <alignment horizontal="left" vertical="center" wrapText="1"/>
    </xf>
    <xf numFmtId="0" fontId="125" fillId="0" borderId="138" xfId="20966" applyFont="1" applyBorder="1" applyAlignment="1">
      <alignment horizontal="left" vertical="center" wrapText="1" indent="1"/>
    </xf>
    <xf numFmtId="0" fontId="124" fillId="3" borderId="138" xfId="20966" applyFont="1" applyFill="1" applyBorder="1" applyAlignment="1">
      <alignment horizontal="left" vertical="center" wrapText="1"/>
    </xf>
    <xf numFmtId="0" fontId="111" fillId="0" borderId="138" xfId="0" applyFont="1" applyBorder="1" applyAlignment="1">
      <alignment horizontal="center" vertical="center"/>
    </xf>
    <xf numFmtId="0" fontId="45" fillId="0" borderId="76" xfId="0" applyFont="1" applyBorder="1" applyAlignment="1">
      <alignment horizontal="center" vertical="center" wrapText="1"/>
    </xf>
    <xf numFmtId="0" fontId="45" fillId="0" borderId="114" xfId="0" applyFont="1" applyBorder="1" applyAlignment="1">
      <alignment horizontal="center" vertical="center"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4" xfId="0" applyFont="1" applyBorder="1"/>
    <xf numFmtId="0" fontId="2" fillId="0" borderId="17" xfId="0" applyFont="1" applyBorder="1" applyAlignment="1">
      <alignment vertical="center"/>
    </xf>
    <xf numFmtId="0" fontId="2" fillId="0" borderId="20" xfId="0" applyFont="1" applyBorder="1"/>
    <xf numFmtId="0" fontId="2" fillId="0" borderId="23" xfId="0" applyFont="1" applyBorder="1" applyAlignment="1">
      <alignment wrapText="1"/>
    </xf>
    <xf numFmtId="0" fontId="45" fillId="0" borderId="15" xfId="11" applyFont="1" applyBorder="1" applyAlignment="1">
      <alignment horizontal="center" vertical="center"/>
    </xf>
    <xf numFmtId="0" fontId="45" fillId="0" borderId="16" xfId="11" applyFont="1" applyBorder="1" applyAlignment="1">
      <alignment horizontal="center" vertical="center"/>
    </xf>
    <xf numFmtId="0" fontId="84" fillId="0" borderId="4" xfId="0" applyFont="1" applyBorder="1" applyAlignment="1">
      <alignment horizontal="center" vertical="center" wrapText="1"/>
    </xf>
    <xf numFmtId="0" fontId="84" fillId="0" borderId="57" xfId="0" applyFont="1" applyBorder="1" applyAlignment="1">
      <alignment horizontal="center" vertical="center" wrapText="1"/>
    </xf>
    <xf numFmtId="0" fontId="84" fillId="0" borderId="6" xfId="0" applyFont="1" applyBorder="1" applyAlignment="1">
      <alignment horizontal="center" vertical="center" wrapText="1"/>
    </xf>
    <xf numFmtId="0" fontId="45" fillId="0" borderId="24" xfId="0" applyFont="1" applyBorder="1" applyAlignment="1">
      <alignment vertical="center" wrapText="1"/>
    </xf>
    <xf numFmtId="0" fontId="2" fillId="0" borderId="14" xfId="11" applyBorder="1" applyAlignment="1">
      <alignment vertical="center"/>
    </xf>
    <xf numFmtId="0" fontId="2" fillId="0" borderId="15" xfId="11" applyBorder="1" applyAlignment="1">
      <alignment vertical="center"/>
    </xf>
    <xf numFmtId="193" fontId="86" fillId="36" borderId="21" xfId="0" applyNumberFormat="1" applyFont="1" applyFill="1" applyBorder="1" applyAlignment="1">
      <alignment horizontal="center" vertical="center"/>
    </xf>
    <xf numFmtId="0" fontId="86" fillId="0" borderId="5" xfId="0" applyFont="1" applyBorder="1" applyAlignment="1">
      <alignment horizontal="center" vertical="center" wrapText="1"/>
    </xf>
    <xf numFmtId="193" fontId="86" fillId="36" borderId="21" xfId="0" applyNumberFormat="1" applyFont="1" applyFill="1" applyBorder="1" applyAlignment="1">
      <alignment horizontal="left" vertical="center" wrapText="1"/>
    </xf>
    <xf numFmtId="0" fontId="99" fillId="3" borderId="129" xfId="0" applyFont="1" applyFill="1" applyBorder="1" applyAlignment="1">
      <alignment horizontal="left"/>
    </xf>
    <xf numFmtId="0" fontId="99" fillId="3" borderId="126" xfId="0" applyFont="1" applyFill="1" applyBorder="1" applyAlignment="1">
      <alignment horizontal="left"/>
    </xf>
    <xf numFmtId="0" fontId="3" fillId="3" borderId="130" xfId="0" applyFont="1" applyFill="1" applyBorder="1" applyAlignment="1">
      <alignment vertical="center"/>
    </xf>
    <xf numFmtId="0" fontId="3" fillId="3" borderId="78" xfId="0" applyFont="1" applyFill="1" applyBorder="1" applyAlignment="1">
      <alignment vertical="center"/>
    </xf>
    <xf numFmtId="0" fontId="3" fillId="0" borderId="64" xfId="0" applyFont="1" applyBorder="1" applyAlignment="1">
      <alignment horizontal="center" vertical="center"/>
    </xf>
    <xf numFmtId="0" fontId="3" fillId="0" borderId="7" xfId="0" applyFont="1" applyBorder="1" applyAlignment="1">
      <alignment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4" fillId="0" borderId="21" xfId="0" applyFont="1" applyBorder="1" applyAlignment="1">
      <alignment vertical="center"/>
    </xf>
    <xf numFmtId="0" fontId="3" fillId="3" borderId="60" xfId="0" applyFont="1" applyFill="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vertical="center"/>
    </xf>
    <xf numFmtId="169" fontId="9" fillId="37" borderId="54" xfId="20" applyBorder="1"/>
    <xf numFmtId="0" fontId="3" fillId="0" borderId="131" xfId="0" applyFont="1" applyBorder="1" applyAlignment="1">
      <alignment horizontal="center" vertical="center"/>
    </xf>
    <xf numFmtId="0" fontId="3" fillId="0" borderId="132" xfId="0" applyFont="1" applyBorder="1" applyAlignment="1">
      <alignment vertical="center"/>
    </xf>
    <xf numFmtId="0" fontId="3" fillId="0" borderId="83" xfId="0" applyFont="1" applyBorder="1" applyAlignment="1">
      <alignment horizontal="center" vertical="center"/>
    </xf>
    <xf numFmtId="0" fontId="3" fillId="0" borderId="84" xfId="0" applyFont="1" applyBorder="1" applyAlignment="1">
      <alignment vertical="center"/>
    </xf>
    <xf numFmtId="169" fontId="9" fillId="37" borderId="29" xfId="20" applyBorder="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104" fillId="0" borderId="133" xfId="0" applyFont="1" applyBorder="1" applyAlignment="1">
      <alignment vertical="center" wrapText="1"/>
    </xf>
    <xf numFmtId="0" fontId="2" fillId="0" borderId="133" xfId="0" applyFont="1" applyBorder="1" applyAlignment="1">
      <alignment horizontal="left" vertical="center" wrapText="1" indent="4"/>
    </xf>
    <xf numFmtId="0" fontId="45" fillId="0" borderId="133" xfId="0" applyFont="1" applyBorder="1" applyAlignment="1">
      <alignment vertical="center" wrapText="1"/>
    </xf>
    <xf numFmtId="0" fontId="96" fillId="0" borderId="133" xfId="0" applyFont="1" applyBorder="1" applyAlignment="1">
      <alignment horizontal="left" vertical="center" wrapText="1"/>
    </xf>
    <xf numFmtId="0" fontId="2" fillId="0" borderId="133" xfId="0" applyFont="1" applyBorder="1" applyAlignment="1">
      <alignment horizontal="left" vertical="center" wrapText="1"/>
    </xf>
    <xf numFmtId="167" fontId="135" fillId="80" borderId="55" xfId="0" applyNumberFormat="1" applyFont="1" applyFill="1" applyBorder="1" applyAlignment="1">
      <alignment horizontal="center"/>
    </xf>
    <xf numFmtId="0" fontId="0" fillId="0" borderId="17" xfId="0" applyBorder="1" applyAlignment="1">
      <alignment horizontal="center"/>
    </xf>
    <xf numFmtId="0" fontId="0" fillId="0" borderId="20" xfId="0" applyBorder="1" applyAlignment="1">
      <alignment horizontal="center"/>
    </xf>
    <xf numFmtId="0" fontId="126" fillId="0" borderId="21" xfId="0" applyFont="1" applyBorder="1" applyAlignment="1">
      <alignment horizontal="left" vertical="center" wrapText="1"/>
    </xf>
    <xf numFmtId="164" fontId="0" fillId="0" borderId="21" xfId="7" applyNumberFormat="1" applyFont="1" applyBorder="1"/>
    <xf numFmtId="164" fontId="0" fillId="36" borderId="21" xfId="7" applyNumberFormat="1" applyFont="1" applyFill="1" applyBorder="1"/>
    <xf numFmtId="164" fontId="0" fillId="36" borderId="22" xfId="7" applyNumberFormat="1" applyFont="1" applyFill="1" applyBorder="1"/>
    <xf numFmtId="0" fontId="0" fillId="0" borderId="20" xfId="0" applyBorder="1" applyAlignment="1">
      <alignment horizontal="center" vertical="center"/>
    </xf>
    <xf numFmtId="0" fontId="126" fillId="3" borderId="21" xfId="0" applyFont="1" applyFill="1" applyBorder="1" applyAlignment="1">
      <alignment vertical="center" wrapText="1"/>
    </xf>
    <xf numFmtId="193" fontId="94" fillId="36" borderId="21" xfId="0" applyNumberFormat="1" applyFont="1" applyFill="1" applyBorder="1" applyAlignment="1">
      <alignment horizontal="right"/>
    </xf>
    <xf numFmtId="193" fontId="86" fillId="36" borderId="22" xfId="0" applyNumberFormat="1" applyFont="1" applyFill="1" applyBorder="1" applyAlignment="1">
      <alignment horizontal="center" vertical="center"/>
    </xf>
    <xf numFmtId="193" fontId="96" fillId="36" borderId="22" xfId="2" applyNumberFormat="1" applyFont="1" applyFill="1" applyBorder="1" applyAlignment="1" applyProtection="1">
      <alignment vertical="top" wrapText="1"/>
    </xf>
    <xf numFmtId="164" fontId="3" fillId="0" borderId="76" xfId="7" applyNumberFormat="1" applyFont="1" applyBorder="1" applyAlignment="1">
      <alignment horizontal="right" vertical="center" wrapText="1"/>
    </xf>
    <xf numFmtId="164" fontId="4" fillId="36" borderId="76" xfId="7" applyNumberFormat="1" applyFont="1" applyFill="1" applyBorder="1" applyAlignment="1">
      <alignment horizontal="left" vertical="center" wrapText="1"/>
    </xf>
    <xf numFmtId="164" fontId="3" fillId="0" borderId="22" xfId="7" applyNumberFormat="1" applyFont="1" applyBorder="1" applyAlignment="1">
      <alignment horizontal="right" vertical="center" wrapText="1"/>
    </xf>
    <xf numFmtId="164" fontId="136" fillId="0" borderId="30" xfId="7" applyNumberFormat="1" applyFont="1" applyBorder="1" applyAlignment="1">
      <alignment horizontal="center" vertical="center"/>
    </xf>
    <xf numFmtId="164" fontId="137" fillId="0" borderId="11" xfId="7" applyNumberFormat="1" applyFont="1" applyBorder="1" applyAlignment="1">
      <alignment horizontal="center" vertical="center"/>
    </xf>
    <xf numFmtId="164" fontId="136" fillId="0" borderId="11" xfId="7" applyNumberFormat="1" applyFont="1" applyBorder="1" applyAlignment="1">
      <alignment horizontal="center" vertical="center"/>
    </xf>
    <xf numFmtId="164" fontId="135" fillId="0" borderId="11" xfId="7" applyNumberFormat="1" applyFont="1" applyBorder="1" applyAlignment="1">
      <alignment horizontal="center" vertical="center"/>
    </xf>
    <xf numFmtId="164" fontId="138" fillId="0" borderId="11" xfId="7" applyNumberFormat="1" applyFont="1" applyBorder="1" applyAlignment="1">
      <alignment horizontal="center" vertical="center"/>
    </xf>
    <xf numFmtId="164" fontId="137" fillId="0" borderId="12" xfId="7" applyNumberFormat="1" applyFont="1" applyBorder="1" applyAlignment="1">
      <alignment horizontal="center" vertical="center"/>
    </xf>
    <xf numFmtId="164" fontId="136" fillId="0" borderId="13" xfId="7" applyNumberFormat="1" applyFont="1" applyBorder="1" applyAlignment="1">
      <alignment horizontal="center" vertical="center"/>
    </xf>
    <xf numFmtId="164" fontId="136" fillId="0" borderId="12" xfId="7" applyNumberFormat="1" applyFont="1" applyBorder="1" applyAlignment="1">
      <alignment horizontal="center" vertical="center"/>
    </xf>
    <xf numFmtId="164" fontId="136" fillId="0" borderId="21" xfId="7" applyNumberFormat="1" applyFont="1" applyBorder="1" applyAlignment="1">
      <alignment horizontal="center" vertical="center"/>
    </xf>
    <xf numFmtId="0" fontId="84" fillId="0" borderId="76" xfId="0" applyFont="1" applyBorder="1"/>
    <xf numFmtId="167" fontId="137" fillId="0" borderId="58" xfId="0" applyNumberFormat="1" applyFont="1" applyBorder="1" applyAlignment="1">
      <alignment horizontal="center"/>
    </xf>
    <xf numFmtId="167" fontId="137" fillId="0" borderId="56" xfId="0" applyNumberFormat="1" applyFont="1" applyBorder="1" applyAlignment="1">
      <alignment horizontal="center"/>
    </xf>
    <xf numFmtId="167" fontId="135" fillId="0" borderId="56" xfId="0" applyNumberFormat="1" applyFont="1" applyBorder="1" applyAlignment="1">
      <alignment horizontal="center"/>
    </xf>
    <xf numFmtId="167" fontId="139" fillId="0" borderId="56" xfId="0" applyNumberFormat="1" applyFont="1" applyBorder="1" applyAlignment="1">
      <alignment horizontal="center"/>
    </xf>
    <xf numFmtId="167" fontId="137" fillId="0" borderId="59" xfId="0" applyNumberFormat="1" applyFont="1" applyBorder="1" applyAlignment="1">
      <alignment horizontal="center"/>
    </xf>
    <xf numFmtId="0" fontId="137" fillId="0" borderId="22" xfId="0" applyFont="1" applyBorder="1"/>
    <xf numFmtId="164" fontId="3" fillId="0" borderId="79" xfId="7" applyNumberFormat="1" applyFont="1" applyBorder="1" applyAlignment="1">
      <alignment vertical="center"/>
    </xf>
    <xf numFmtId="164" fontId="3" fillId="0" borderId="115" xfId="7" applyNumberFormat="1" applyFont="1" applyBorder="1" applyAlignment="1">
      <alignment vertical="center"/>
    </xf>
    <xf numFmtId="164" fontId="3" fillId="3" borderId="130" xfId="7" applyNumberFormat="1" applyFont="1" applyFill="1" applyBorder="1" applyAlignment="1">
      <alignment vertical="center"/>
    </xf>
    <xf numFmtId="164" fontId="3" fillId="0" borderId="23" xfId="7" applyNumberFormat="1" applyFont="1" applyBorder="1" applyAlignment="1">
      <alignment vertical="center"/>
    </xf>
    <xf numFmtId="43" fontId="3" fillId="0" borderId="25" xfId="7" applyFont="1" applyBorder="1" applyAlignment="1">
      <alignment vertical="center"/>
    </xf>
    <xf numFmtId="43" fontId="3" fillId="0" borderId="127" xfId="7" applyFont="1" applyBorder="1" applyAlignment="1">
      <alignment vertical="center"/>
    </xf>
    <xf numFmtId="43" fontId="3" fillId="0" borderId="128" xfId="7" applyFont="1" applyBorder="1" applyAlignment="1">
      <alignment vertical="center"/>
    </xf>
    <xf numFmtId="164" fontId="116" fillId="0" borderId="114" xfId="7" applyNumberFormat="1" applyFont="1" applyBorder="1"/>
    <xf numFmtId="164" fontId="113" fillId="0" borderId="114" xfId="7" applyNumberFormat="1" applyFont="1" applyBorder="1"/>
    <xf numFmtId="164" fontId="112" fillId="0" borderId="114" xfId="7" applyNumberFormat="1" applyFont="1" applyBorder="1"/>
    <xf numFmtId="164" fontId="115" fillId="0" borderId="114" xfId="7" applyNumberFormat="1" applyFont="1" applyBorder="1"/>
    <xf numFmtId="0" fontId="2" fillId="0" borderId="115" xfId="0" applyFont="1" applyBorder="1" applyAlignment="1">
      <alignment wrapText="1"/>
    </xf>
    <xf numFmtId="0" fontId="84" fillId="0" borderId="78" xfId="0" applyFont="1" applyBorder="1"/>
    <xf numFmtId="0" fontId="2" fillId="0" borderId="114" xfId="0" applyFont="1" applyBorder="1" applyAlignment="1">
      <alignment wrapText="1"/>
    </xf>
    <xf numFmtId="0" fontId="2" fillId="0" borderId="78" xfId="0" applyFont="1" applyBorder="1"/>
    <xf numFmtId="0" fontId="2" fillId="0" borderId="78" xfId="0" applyFont="1" applyBorder="1" applyAlignment="1">
      <alignment wrapText="1"/>
    </xf>
    <xf numFmtId="10" fontId="3" fillId="0" borderId="76" xfId="20962" applyNumberFormat="1" applyFont="1" applyBorder="1"/>
    <xf numFmtId="10" fontId="3" fillId="0" borderId="128" xfId="20962" applyNumberFormat="1" applyFont="1" applyBorder="1"/>
    <xf numFmtId="10" fontId="3" fillId="0" borderId="22" xfId="20962" applyNumberFormat="1" applyFont="1" applyBorder="1"/>
    <xf numFmtId="10" fontId="3" fillId="0" borderId="78" xfId="20962" applyNumberFormat="1" applyFont="1" applyBorder="1"/>
    <xf numFmtId="164" fontId="117" fillId="0" borderId="132" xfId="7" applyNumberFormat="1" applyFont="1" applyBorder="1"/>
    <xf numFmtId="9" fontId="3" fillId="0" borderId="85" xfId="20962" applyFont="1" applyBorder="1" applyAlignment="1">
      <alignment vertical="center"/>
    </xf>
    <xf numFmtId="9" fontId="3" fillId="0" borderId="86" xfId="20962" applyFont="1" applyBorder="1" applyAlignment="1">
      <alignment vertic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87" xfId="7" applyNumberFormat="1" applyFont="1" applyFill="1" applyBorder="1"/>
    <xf numFmtId="0" fontId="93" fillId="0" borderId="63" xfId="0" applyFont="1" applyBorder="1" applyAlignment="1">
      <alignment horizontal="left" wrapText="1"/>
    </xf>
    <xf numFmtId="0" fontId="93" fillId="0" borderId="62" xfId="0" applyFont="1" applyBorder="1" applyAlignment="1">
      <alignment horizontal="left" wrapText="1"/>
    </xf>
    <xf numFmtId="0" fontId="93" fillId="0" borderId="120" xfId="0" applyFont="1" applyBorder="1" applyAlignment="1">
      <alignment horizontal="center" vertical="center"/>
    </xf>
    <xf numFmtId="0" fontId="93" fillId="0" borderId="29" xfId="0" applyFont="1" applyBorder="1" applyAlignment="1">
      <alignment horizontal="center" vertical="center"/>
    </xf>
    <xf numFmtId="0" fontId="93" fillId="0" borderId="121" xfId="0" applyFont="1" applyBorder="1" applyAlignment="1">
      <alignment horizontal="center" vertical="center"/>
    </xf>
    <xf numFmtId="0" fontId="134" fillId="0" borderId="120" xfId="0" applyFont="1" applyBorder="1" applyAlignment="1">
      <alignment horizontal="center"/>
    </xf>
    <xf numFmtId="0" fontId="134" fillId="0" borderId="29" xfId="0" applyFont="1" applyBorder="1" applyAlignment="1">
      <alignment horizontal="center"/>
    </xf>
    <xf numFmtId="0" fontId="134" fillId="0" borderId="121" xfId="0" applyFont="1" applyBorder="1" applyAlignment="1">
      <alignment horizontal="center"/>
    </xf>
    <xf numFmtId="164" fontId="0" fillId="0" borderId="115" xfId="7" applyNumberFormat="1" applyFont="1" applyBorder="1" applyAlignment="1">
      <alignment horizontal="center"/>
    </xf>
    <xf numFmtId="164" fontId="0" fillId="0" borderId="130" xfId="7" applyNumberFormat="1" applyFont="1" applyBorder="1" applyAlignment="1">
      <alignment horizontal="center"/>
    </xf>
    <xf numFmtId="164" fontId="0" fillId="0" borderId="78" xfId="7" applyNumberFormat="1" applyFont="1" applyBorder="1" applyAlignment="1">
      <alignment horizontal="center"/>
    </xf>
    <xf numFmtId="0" fontId="0" fillId="0" borderId="14" xfId="0" applyBorder="1" applyAlignment="1">
      <alignment horizontal="center" vertical="center"/>
    </xf>
    <xf numFmtId="0" fontId="0" fillId="0" borderId="17" xfId="0" applyBorder="1" applyAlignment="1">
      <alignment horizontal="center" vertical="center"/>
    </xf>
    <xf numFmtId="0" fontId="121" fillId="0" borderId="5" xfId="0" applyFont="1" applyBorder="1" applyAlignment="1">
      <alignment horizontal="center" vertical="center"/>
    </xf>
    <xf numFmtId="0" fontId="121" fillId="0" borderId="7" xfId="0" applyFont="1" applyBorder="1" applyAlignment="1">
      <alignment horizontal="center" vertical="center"/>
    </xf>
    <xf numFmtId="0" fontId="122" fillId="0" borderId="15" xfId="0" applyFont="1" applyBorder="1" applyAlignment="1">
      <alignment horizontal="center" vertical="center"/>
    </xf>
    <xf numFmtId="0" fontId="122" fillId="0" borderId="16" xfId="0" applyFont="1" applyBorder="1" applyAlignment="1">
      <alignment horizontal="center" vertical="center"/>
    </xf>
    <xf numFmtId="0" fontId="0" fillId="0" borderId="115" xfId="0" applyBorder="1" applyAlignment="1">
      <alignment horizontal="center"/>
    </xf>
    <xf numFmtId="0" fontId="0" fillId="0" borderId="130" xfId="0" applyBorder="1" applyAlignment="1">
      <alignment horizontal="center"/>
    </xf>
    <xf numFmtId="0" fontId="0" fillId="0" borderId="78" xfId="0" applyBorder="1" applyAlignment="1">
      <alignment horizontal="center"/>
    </xf>
    <xf numFmtId="0" fontId="0" fillId="0" borderId="4" xfId="0" applyBorder="1" applyAlignment="1">
      <alignment horizontal="center" vertical="center"/>
    </xf>
    <xf numFmtId="0" fontId="0" fillId="0" borderId="64" xfId="0" applyBorder="1" applyAlignment="1">
      <alignment horizontal="center" vertical="center"/>
    </xf>
    <xf numFmtId="0" fontId="121" fillId="0" borderId="5" xfId="0" applyFont="1" applyBorder="1" applyAlignment="1">
      <alignment horizontal="center" vertical="center" wrapText="1"/>
    </xf>
    <xf numFmtId="0" fontId="121" fillId="0" borderId="7" xfId="0" applyFont="1" applyBorder="1" applyAlignment="1">
      <alignment horizontal="center" vertical="center" wrapText="1"/>
    </xf>
    <xf numFmtId="0" fontId="0" fillId="0" borderId="15" xfId="0" applyBorder="1" applyAlignment="1">
      <alignment horizontal="center" vertical="center" wrapText="1"/>
    </xf>
    <xf numFmtId="0" fontId="0" fillId="0" borderId="138" xfId="0" applyBorder="1" applyAlignment="1">
      <alignment horizontal="center" vertical="center" wrapText="1"/>
    </xf>
    <xf numFmtId="0" fontId="45" fillId="0" borderId="114" xfId="0" applyFont="1" applyBorder="1" applyAlignment="1">
      <alignment horizontal="center" vertical="center" wrapText="1"/>
    </xf>
    <xf numFmtId="0" fontId="45" fillId="0" borderId="76" xfId="0" applyFont="1" applyBorder="1" applyAlignment="1">
      <alignment horizontal="center" vertical="center" wrapText="1"/>
    </xf>
    <xf numFmtId="0" fontId="86" fillId="0" borderId="138" xfId="0" applyFont="1" applyBorder="1" applyAlignment="1">
      <alignment horizontal="center" vertical="center" wrapText="1"/>
    </xf>
    <xf numFmtId="0" fontId="84" fillId="0" borderId="138" xfId="0" applyFont="1" applyBorder="1" applyAlignment="1">
      <alignment horizontal="center" vertical="center" wrapText="1"/>
    </xf>
    <xf numFmtId="0" fontId="45" fillId="0" borderId="138" xfId="11" applyFont="1" applyBorder="1" applyAlignment="1">
      <alignment horizontal="center" vertical="center" wrapText="1"/>
    </xf>
    <xf numFmtId="0" fontId="45" fillId="0" borderId="141" xfId="11" applyFont="1" applyBorder="1" applyAlignment="1">
      <alignment horizontal="center" vertical="center" wrapText="1"/>
    </xf>
    <xf numFmtId="0" fontId="45" fillId="0" borderId="67" xfId="11" applyFont="1" applyBorder="1" applyAlignment="1">
      <alignment horizontal="center" vertical="center" wrapText="1"/>
    </xf>
    <xf numFmtId="0" fontId="45" fillId="0" borderId="0" xfId="11" applyFont="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68" xfId="13" applyFont="1" applyFill="1" applyBorder="1" applyAlignment="1" applyProtection="1">
      <alignment horizontal="center" vertical="center" wrapText="1"/>
      <protection locked="0"/>
    </xf>
    <xf numFmtId="0" fontId="98" fillId="3" borderId="61"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6"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4" fontId="45" fillId="0" borderId="69" xfId="1" applyNumberFormat="1" applyFont="1" applyFill="1" applyBorder="1" applyAlignment="1" applyProtection="1">
      <alignment horizontal="center" vertical="center" wrapText="1"/>
      <protection locked="0"/>
    </xf>
    <xf numFmtId="164" fontId="45" fillId="0" borderId="70" xfId="1"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61" xfId="0" applyFont="1" applyBorder="1" applyAlignment="1">
      <alignment horizontal="center" vertical="center" wrapText="1"/>
    </xf>
    <xf numFmtId="0" fontId="86" fillId="0" borderId="71" xfId="0" applyFont="1" applyBorder="1" applyAlignment="1">
      <alignment horizontal="center"/>
    </xf>
    <xf numFmtId="0" fontId="86" fillId="0" borderId="72"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99" fillId="0" borderId="53" xfId="0" applyFont="1" applyBorder="1" applyAlignment="1">
      <alignment horizontal="left" vertical="center"/>
    </xf>
    <xf numFmtId="0" fontId="99" fillId="0" borderId="54" xfId="0" applyFont="1" applyBorder="1" applyAlignment="1">
      <alignment horizontal="left" vertical="center"/>
    </xf>
    <xf numFmtId="0" fontId="3" fillId="0" borderId="54" xfId="0" applyFont="1" applyBorder="1" applyAlignment="1">
      <alignment horizontal="center" vertical="center" wrapText="1"/>
    </xf>
    <xf numFmtId="0" fontId="3" fillId="0" borderId="74" xfId="0" applyFont="1" applyBorder="1" applyAlignment="1">
      <alignment horizontal="center" vertical="center" wrapText="1"/>
    </xf>
    <xf numFmtId="0" fontId="3" fillId="0" borderId="57" xfId="0"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76" xfId="0" applyFont="1" applyBorder="1" applyAlignment="1">
      <alignment horizontal="center" vertical="center" wrapText="1"/>
    </xf>
    <xf numFmtId="0" fontId="115" fillId="0" borderId="95" xfId="0" applyFont="1" applyBorder="1" applyAlignment="1">
      <alignment horizontal="left" vertical="center" wrapText="1"/>
    </xf>
    <xf numFmtId="0" fontId="115" fillId="0" borderId="96" xfId="0" applyFont="1" applyBorder="1" applyAlignment="1">
      <alignment horizontal="left" vertical="center" wrapText="1"/>
    </xf>
    <xf numFmtId="0" fontId="115" fillId="0" borderId="100" xfId="0" applyFont="1" applyBorder="1" applyAlignment="1">
      <alignment horizontal="left" vertical="center" wrapText="1"/>
    </xf>
    <xf numFmtId="0" fontId="115" fillId="0" borderId="101" xfId="0" applyFont="1" applyBorder="1" applyAlignment="1">
      <alignment horizontal="left" vertical="center" wrapText="1"/>
    </xf>
    <xf numFmtId="0" fontId="115" fillId="0" borderId="103" xfId="0" applyFont="1" applyBorder="1" applyAlignment="1">
      <alignment horizontal="left" vertical="center" wrapText="1"/>
    </xf>
    <xf numFmtId="0" fontId="115" fillId="0" borderId="104" xfId="0" applyFont="1" applyBorder="1" applyAlignment="1">
      <alignment horizontal="left" vertical="center" wrapText="1"/>
    </xf>
    <xf numFmtId="0" fontId="116" fillId="0" borderId="97" xfId="0" applyFont="1" applyBorder="1" applyAlignment="1">
      <alignment horizontal="center" vertical="center" wrapText="1"/>
    </xf>
    <xf numFmtId="0" fontId="116" fillId="0" borderId="98" xfId="0" applyFont="1" applyBorder="1" applyAlignment="1">
      <alignment horizontal="center" vertical="center" wrapText="1"/>
    </xf>
    <xf numFmtId="0" fontId="116" fillId="0" borderId="99" xfId="0" applyFont="1" applyBorder="1" applyAlignment="1">
      <alignment horizontal="center" vertical="center" wrapText="1"/>
    </xf>
    <xf numFmtId="0" fontId="116" fillId="0" borderId="79" xfId="0" applyFont="1" applyBorder="1" applyAlignment="1">
      <alignment horizontal="center" vertical="center" wrapText="1"/>
    </xf>
    <xf numFmtId="0" fontId="116" fillId="0" borderId="102" xfId="0" applyFont="1" applyBorder="1" applyAlignment="1">
      <alignment horizontal="center" vertical="center" wrapText="1"/>
    </xf>
    <xf numFmtId="0" fontId="116" fillId="0" borderId="72" xfId="0" applyFont="1" applyBorder="1" applyAlignment="1">
      <alignment horizontal="center" vertical="center" wrapText="1"/>
    </xf>
    <xf numFmtId="0" fontId="112" fillId="0" borderId="118" xfId="0" applyFont="1" applyBorder="1" applyAlignment="1">
      <alignment horizontal="center" vertical="center" wrapText="1"/>
    </xf>
    <xf numFmtId="0" fontId="112" fillId="0" borderId="7" xfId="0" applyFont="1" applyBorder="1" applyAlignment="1">
      <alignment horizontal="center" vertical="center" wrapText="1"/>
    </xf>
    <xf numFmtId="0" fontId="112" fillId="0" borderId="114" xfId="0" applyFont="1" applyBorder="1" applyAlignment="1">
      <alignment horizontal="center" vertical="center" wrapText="1"/>
    </xf>
    <xf numFmtId="0" fontId="120" fillId="0" borderId="114" xfId="0" applyFont="1" applyBorder="1" applyAlignment="1">
      <alignment horizontal="center" vertical="center"/>
    </xf>
    <xf numFmtId="0" fontId="120" fillId="0" borderId="97" xfId="0" applyFont="1" applyBorder="1" applyAlignment="1">
      <alignment horizontal="center" vertical="center"/>
    </xf>
    <xf numFmtId="0" fontId="120" fillId="0" borderId="99" xfId="0" applyFont="1" applyBorder="1" applyAlignment="1">
      <alignment horizontal="center" vertical="center"/>
    </xf>
    <xf numFmtId="0" fontId="120" fillId="0" borderId="79" xfId="0" applyFont="1" applyBorder="1" applyAlignment="1">
      <alignment horizontal="center" vertical="center"/>
    </xf>
    <xf numFmtId="0" fontId="120" fillId="0" borderId="72" xfId="0" applyFont="1" applyBorder="1" applyAlignment="1">
      <alignment horizontal="center" vertical="center"/>
    </xf>
    <xf numFmtId="0" fontId="116" fillId="0" borderId="114" xfId="0" applyFont="1" applyBorder="1" applyAlignment="1">
      <alignment horizontal="center" vertical="center" wrapText="1"/>
    </xf>
    <xf numFmtId="0" fontId="112" fillId="0" borderId="117" xfId="0" applyFont="1" applyBorder="1" applyAlignment="1">
      <alignment horizontal="center" vertical="center" wrapText="1"/>
    </xf>
    <xf numFmtId="0" fontId="115" fillId="0" borderId="97" xfId="0" applyFont="1" applyBorder="1" applyAlignment="1">
      <alignment horizontal="center" vertical="center" wrapText="1"/>
    </xf>
    <xf numFmtId="0" fontId="115" fillId="0" borderId="99" xfId="0" applyFont="1" applyBorder="1" applyAlignment="1">
      <alignment horizontal="center" vertical="center" wrapText="1"/>
    </xf>
    <xf numFmtId="0" fontId="115" fillId="0" borderId="67" xfId="0" applyFont="1" applyBorder="1" applyAlignment="1">
      <alignment horizontal="center" vertical="center" wrapText="1"/>
    </xf>
    <xf numFmtId="0" fontId="115" fillId="0" borderId="65" xfId="0" applyFont="1" applyBorder="1" applyAlignment="1">
      <alignment horizontal="center" vertical="center" wrapText="1"/>
    </xf>
    <xf numFmtId="0" fontId="115" fillId="0" borderId="79" xfId="0" applyFont="1" applyBorder="1" applyAlignment="1">
      <alignment horizontal="center" vertical="center" wrapText="1"/>
    </xf>
    <xf numFmtId="0" fontId="115" fillId="0" borderId="72" xfId="0" applyFont="1" applyBorder="1" applyAlignment="1">
      <alignment horizontal="center" vertical="center" wrapText="1"/>
    </xf>
    <xf numFmtId="0" fontId="112" fillId="0" borderId="115" xfId="0" applyFont="1" applyBorder="1" applyAlignment="1">
      <alignment horizontal="center" vertical="center" wrapText="1"/>
    </xf>
    <xf numFmtId="0" fontId="112" fillId="0" borderId="116" xfId="0" applyFont="1" applyBorder="1" applyAlignment="1">
      <alignment horizontal="center" vertical="center" wrapText="1"/>
    </xf>
    <xf numFmtId="0" fontId="115" fillId="0" borderId="73" xfId="0" applyFont="1" applyBorder="1" applyAlignment="1">
      <alignment horizontal="center" vertical="center" wrapText="1"/>
    </xf>
    <xf numFmtId="0" fontId="115" fillId="0" borderId="7" xfId="0" applyFont="1" applyBorder="1" applyAlignment="1">
      <alignment horizontal="center" vertical="center" wrapText="1"/>
    </xf>
    <xf numFmtId="0" fontId="112" fillId="0" borderId="73" xfId="0" applyFont="1" applyBorder="1" applyAlignment="1">
      <alignment horizontal="center" vertical="center" wrapText="1"/>
    </xf>
    <xf numFmtId="0" fontId="112" fillId="0" borderId="72" xfId="0" applyFont="1" applyBorder="1" applyAlignment="1">
      <alignment horizontal="center" vertical="center" wrapText="1"/>
    </xf>
    <xf numFmtId="0" fontId="115" fillId="0" borderId="53" xfId="0" applyFont="1" applyBorder="1" applyAlignment="1">
      <alignment horizontal="left" vertical="top" wrapText="1"/>
    </xf>
    <xf numFmtId="0" fontId="115" fillId="0" borderId="74" xfId="0" applyFont="1" applyBorder="1" applyAlignment="1">
      <alignment horizontal="left" vertical="top" wrapText="1"/>
    </xf>
    <xf numFmtId="0" fontId="115" fillId="0" borderId="60" xfId="0" applyFont="1" applyBorder="1" applyAlignment="1">
      <alignment horizontal="left" vertical="top" wrapText="1"/>
    </xf>
    <xf numFmtId="0" fontId="115" fillId="0" borderId="87" xfId="0" applyFont="1" applyBorder="1" applyAlignment="1">
      <alignment horizontal="left" vertical="top" wrapText="1"/>
    </xf>
    <xf numFmtId="0" fontId="115" fillId="0" borderId="94" xfId="0" applyFont="1" applyBorder="1" applyAlignment="1">
      <alignment horizontal="left" vertical="top" wrapText="1"/>
    </xf>
    <xf numFmtId="0" fontId="115" fillId="0" borderId="119" xfId="0" applyFont="1" applyBorder="1" applyAlignment="1">
      <alignment horizontal="left" vertical="top" wrapText="1"/>
    </xf>
    <xf numFmtId="0" fontId="115" fillId="0" borderId="80" xfId="0" applyFont="1" applyBorder="1" applyAlignment="1">
      <alignment horizontal="center" vertical="center" wrapText="1"/>
    </xf>
    <xf numFmtId="0" fontId="115" fillId="0" borderId="64" xfId="0" applyFont="1" applyBorder="1" applyAlignment="1">
      <alignment horizontal="center" vertical="center" wrapText="1"/>
    </xf>
    <xf numFmtId="0" fontId="112" fillId="0" borderId="61" xfId="0" applyFont="1" applyBorder="1" applyAlignment="1">
      <alignment horizontal="center" vertical="center" wrapText="1"/>
    </xf>
    <xf numFmtId="0" fontId="112" fillId="0" borderId="66" xfId="0" applyFont="1" applyBorder="1" applyAlignment="1">
      <alignment horizontal="center" vertical="center" wrapText="1"/>
    </xf>
    <xf numFmtId="0" fontId="112" fillId="0" borderId="26" xfId="0" applyFont="1" applyBorder="1" applyAlignment="1">
      <alignment horizontal="center" vertical="center" wrapText="1"/>
    </xf>
    <xf numFmtId="0" fontId="112" fillId="0" borderId="27" xfId="0" applyFont="1" applyBorder="1" applyAlignment="1">
      <alignment horizontal="center" vertical="center" wrapText="1"/>
    </xf>
    <xf numFmtId="0" fontId="112" fillId="0" borderId="97" xfId="0" applyFont="1" applyBorder="1" applyAlignment="1">
      <alignment horizontal="center" vertical="top" wrapText="1"/>
    </xf>
    <xf numFmtId="0" fontId="112" fillId="0" borderId="98" xfId="0" applyFont="1" applyBorder="1" applyAlignment="1">
      <alignment horizontal="center" vertical="top" wrapText="1"/>
    </xf>
    <xf numFmtId="0" fontId="112" fillId="0" borderId="116" xfId="0" applyFont="1" applyBorder="1" applyAlignment="1">
      <alignment horizontal="center" vertical="top" wrapText="1"/>
    </xf>
    <xf numFmtId="0" fontId="112" fillId="0" borderId="117" xfId="0" applyFont="1" applyBorder="1" applyAlignment="1">
      <alignment horizontal="center" vertical="top" wrapText="1"/>
    </xf>
    <xf numFmtId="0" fontId="132" fillId="0" borderId="106" xfId="0" applyFont="1" applyBorder="1" applyAlignment="1">
      <alignment horizontal="left" vertical="top" wrapText="1"/>
    </xf>
    <xf numFmtId="0" fontId="132" fillId="0" borderId="107" xfId="0" applyFont="1" applyBorder="1" applyAlignment="1">
      <alignment horizontal="left" vertical="top" wrapText="1"/>
    </xf>
    <xf numFmtId="0" fontId="118" fillId="0" borderId="97" xfId="0" applyFont="1" applyBorder="1" applyAlignment="1">
      <alignment horizontal="center" vertical="center"/>
    </xf>
    <xf numFmtId="0" fontId="118" fillId="0" borderId="99" xfId="0" applyFont="1" applyBorder="1" applyAlignment="1">
      <alignment horizontal="center" vertical="center"/>
    </xf>
    <xf numFmtId="0" fontId="118" fillId="0" borderId="79" xfId="0" applyFont="1" applyBorder="1" applyAlignment="1">
      <alignment horizontal="center" vertical="center"/>
    </xf>
    <xf numFmtId="0" fontId="118" fillId="0" borderId="72" xfId="0" applyFont="1" applyBorder="1" applyAlignment="1">
      <alignment horizontal="center" vertical="center"/>
    </xf>
    <xf numFmtId="0" fontId="117" fillId="0" borderId="114" xfId="0" applyFont="1" applyBorder="1" applyAlignment="1">
      <alignment horizontal="center" vertical="center" wrapText="1"/>
    </xf>
    <xf numFmtId="0" fontId="117" fillId="0" borderId="118" xfId="0" applyFont="1" applyBorder="1" applyAlignment="1">
      <alignment horizontal="center" vertical="center" wrapText="1"/>
    </xf>
  </cellXfs>
  <cellStyles count="38274">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3258" xr:uid="{94B33FD7-1C4F-424A-861E-B2BDD3DD9337}"/>
    <cellStyle name="Calculation 2 10 2 2 2" xfId="24158" xr:uid="{71D864BF-C5A0-435F-879C-23104B813D3D}"/>
    <cellStyle name="Calculation 2 10 2 2 2 2" xfId="26810" xr:uid="{59635712-7638-4D10-AD40-BBB591E8BF86}"/>
    <cellStyle name="Calculation 2 10 2 2 2 3" xfId="29067" xr:uid="{2FB8F365-8B66-424D-A6F4-AF04D9A4DC7C}"/>
    <cellStyle name="Calculation 2 10 2 2 2 4" xfId="30526" xr:uid="{34657E17-155F-4177-A47D-2DD76D3CFF71}"/>
    <cellStyle name="Calculation 2 10 2 2 2 5" xfId="34055" xr:uid="{30629FC7-31FC-4AD8-9FB8-DDF4756B0ED3}"/>
    <cellStyle name="Calculation 2 10 2 2 2 6" xfId="32298" xr:uid="{9A9D3E42-F376-4715-8087-A396D88FFAAB}"/>
    <cellStyle name="Calculation 2 10 2 2 2 7" xfId="37395" xr:uid="{101BE658-1FCE-4F3D-917B-36E0D9A9D77E}"/>
    <cellStyle name="Calculation 2 10 2 2 3" xfId="25912" xr:uid="{4A10FDDF-13D3-4F73-8584-5C3AC9985B4F}"/>
    <cellStyle name="Calculation 2 10 2 2 4" xfId="33171" xr:uid="{73203AEA-232C-4EC2-A962-91D18F789322}"/>
    <cellStyle name="Calculation 2 10 2 3" xfId="23265" xr:uid="{CC98EEE9-E07B-44F6-8EC8-185A0D6F55F3}"/>
    <cellStyle name="Calculation 2 10 2 3 2" xfId="25917" xr:uid="{B6B128A4-B4C1-4BC1-B00D-F01AACAA7880}"/>
    <cellStyle name="Calculation 2 10 2 3 3" xfId="28980" xr:uid="{D30B4B7C-1A63-41AA-BEF1-19B0FC595617}"/>
    <cellStyle name="Calculation 2 10 2 3 4" xfId="28235" xr:uid="{B3F26E9A-D94E-4F38-A45D-E6233B03E2B8}"/>
    <cellStyle name="Calculation 2 10 2 3 5" xfId="33176" xr:uid="{838F2119-2F34-40D9-A4F2-3D72265BE029}"/>
    <cellStyle name="Calculation 2 10 2 3 6" xfId="33365" xr:uid="{5BFCBB00-53B2-446E-8957-432FADA3B29F}"/>
    <cellStyle name="Calculation 2 10 2 3 7" xfId="32091" xr:uid="{6B5E36F1-2487-4468-855B-1D73B04F79DE}"/>
    <cellStyle name="Calculation 2 10 2 4" xfId="24250" xr:uid="{8AADB1EF-CF02-4532-8408-9B6560BD21DA}"/>
    <cellStyle name="Calculation 2 10 2 4 2" xfId="26901" xr:uid="{13BFB1B9-C630-429C-A113-CF6420B5C63C}"/>
    <cellStyle name="Calculation 2 10 2 4 3" xfId="21750" xr:uid="{A908616D-AEE8-4AB8-B5B8-839A0412BAD2}"/>
    <cellStyle name="Calculation 2 10 2 4 4" xfId="29753" xr:uid="{8520E1A5-9946-4270-BC7C-BFF99BB431D4}"/>
    <cellStyle name="Calculation 2 10 2 4 5" xfId="30617" xr:uid="{E6A0BA0C-47FD-4DE4-8668-AC8813558BA5}"/>
    <cellStyle name="Calculation 2 10 2 4 6" xfId="32390" xr:uid="{6EF60C01-C861-4C59-A517-C331D27FF5EB}"/>
    <cellStyle name="Calculation 2 10 2 4 7" xfId="35754" xr:uid="{37B76913-EEB0-475A-9FA7-AD0F293422DA}"/>
    <cellStyle name="Calculation 2 10 2 4 8" xfId="36589" xr:uid="{A6EB6EF1-3307-40F2-8B51-1E99391E1897}"/>
    <cellStyle name="Calculation 2 10 2 4 9" xfId="37486" xr:uid="{850FDA82-B9A3-407B-BC6D-279533038757}"/>
    <cellStyle name="Calculation 2 10 2 5" xfId="24605" xr:uid="{F2C902C0-E32A-4D2F-900E-ED7C97C99AB8}"/>
    <cellStyle name="Calculation 2 10 2 5 2" xfId="27253" xr:uid="{334A4398-5F74-4C2A-B0AB-D5D2E0084321}"/>
    <cellStyle name="Calculation 2 10 2 5 3" xfId="25205" xr:uid="{8BC4DA62-30B0-460A-996E-EFBEEF65526F}"/>
    <cellStyle name="Calculation 2 10 2 5 4" xfId="30086" xr:uid="{D532C50F-E506-4013-81E3-C297510A16AF}"/>
    <cellStyle name="Calculation 2 10 2 5 5" xfId="30966" xr:uid="{CE00CFF1-2DEA-4435-A370-4480A52858A4}"/>
    <cellStyle name="Calculation 2 10 2 5 6" xfId="34584" xr:uid="{CFECC315-371F-4BE2-92EF-EED8F0A9FE12}"/>
    <cellStyle name="Calculation 2 10 2 5 7" xfId="36090" xr:uid="{0B9E777E-6279-481E-92BC-6BC858191E8E}"/>
    <cellStyle name="Calculation 2 10 2 5 8" xfId="36925" xr:uid="{CAF6FA17-8CDA-47FA-A845-1F39D54374F3}"/>
    <cellStyle name="Calculation 2 10 2 5 9" xfId="37841" xr:uid="{2DE47724-F415-4A81-A784-24AC2BD8AB63}"/>
    <cellStyle name="Calculation 2 10 2 6" xfId="21905" xr:uid="{F2D5D85D-28E1-44A6-83B5-B21B5BCF155D}"/>
    <cellStyle name="Calculation 2 10 2 7" xfId="22446" xr:uid="{277C640E-32D3-48FF-9F75-1572EFF2BD62}"/>
    <cellStyle name="Calculation 2 10 2 8" xfId="20968" xr:uid="{86936416-AE98-4666-981C-5C1B1D1E0196}"/>
    <cellStyle name="Calculation 2 10 3" xfId="724" xr:uid="{00000000-0005-0000-0000-0000C3020000}"/>
    <cellStyle name="Calculation 2 10 3 2" xfId="23257" xr:uid="{C9C34B74-3BA4-4F60-A255-DE954D2BDBF4}"/>
    <cellStyle name="Calculation 2 10 3 2 2" xfId="24157" xr:uid="{FC669E80-7978-4F0F-B98A-A5CA5B29880F}"/>
    <cellStyle name="Calculation 2 10 3 2 2 2" xfId="26809" xr:uid="{6BA6EADD-ADB3-44C2-896B-72E8E82683BC}"/>
    <cellStyle name="Calculation 2 10 3 2 2 3" xfId="28954" xr:uid="{4F7009F4-895D-41D8-AA98-49E1B97F6A6F}"/>
    <cellStyle name="Calculation 2 10 3 2 2 4" xfId="30525" xr:uid="{9E61FA37-2558-4297-8DDB-8ECA596C3AA3}"/>
    <cellStyle name="Calculation 2 10 3 2 2 5" xfId="34054" xr:uid="{CE590718-79CF-49E0-9F96-DFE39A381AD9}"/>
    <cellStyle name="Calculation 2 10 3 2 2 6" xfId="34453" xr:uid="{5C7C7507-B2F2-43DA-B2E5-F5510A74F2BA}"/>
    <cellStyle name="Calculation 2 10 3 2 2 7" xfId="37394" xr:uid="{946542CC-74A4-4476-8629-41C3F08B718C}"/>
    <cellStyle name="Calculation 2 10 3 2 3" xfId="25911" xr:uid="{DFD37A71-F6C2-4942-BCDD-8053008E769F}"/>
    <cellStyle name="Calculation 2 10 3 2 4" xfId="33170" xr:uid="{00E83EAD-D5A0-4504-99EE-43A814E92CAD}"/>
    <cellStyle name="Calculation 2 10 3 3" xfId="23266" xr:uid="{648623CD-186F-43C9-9CA7-0E334A7E045A}"/>
    <cellStyle name="Calculation 2 10 3 3 2" xfId="25918" xr:uid="{3C301E75-35DA-44FF-BFEB-A6F65121E8C0}"/>
    <cellStyle name="Calculation 2 10 3 3 3" xfId="21995" xr:uid="{8FE6BE20-4E54-4C99-AEC3-A34C08AF7D3B}"/>
    <cellStyle name="Calculation 2 10 3 3 4" xfId="29382" xr:uid="{7D68BA17-DB2A-4F59-8150-BBE18D6E4B2B}"/>
    <cellStyle name="Calculation 2 10 3 3 5" xfId="33177" xr:uid="{B3868546-AF07-454C-B78B-D2F4DC92516F}"/>
    <cellStyle name="Calculation 2 10 3 3 6" xfId="34203" xr:uid="{F03DE5A2-2E74-4300-AF4F-4AF37FFA26BB}"/>
    <cellStyle name="Calculation 2 10 3 3 7" xfId="35409" xr:uid="{E1AD53E2-8312-4663-9468-7129191C2C28}"/>
    <cellStyle name="Calculation 2 10 3 4" xfId="24251" xr:uid="{E02DF2BA-1384-4863-8AFC-9FDDC464954C}"/>
    <cellStyle name="Calculation 2 10 3 4 2" xfId="26902" xr:uid="{3A569323-7144-4053-B54A-DD617AEFFBA6}"/>
    <cellStyle name="Calculation 2 10 3 4 3" xfId="21749" xr:uid="{7259A210-176C-486B-915A-267EA9B4C28E}"/>
    <cellStyle name="Calculation 2 10 3 4 4" xfId="29754" xr:uid="{C6D4465D-EA24-483D-80DA-EBACD764E82E}"/>
    <cellStyle name="Calculation 2 10 3 4 5" xfId="30618" xr:uid="{B256E846-B92F-4276-8612-6E79A8CD51B2}"/>
    <cellStyle name="Calculation 2 10 3 4 6" xfId="32391" xr:uid="{C693EE41-4186-4528-8767-2BD2730CFAB5}"/>
    <cellStyle name="Calculation 2 10 3 4 7" xfId="35755" xr:uid="{1F744B93-1820-47FB-A4B4-63FB117595EA}"/>
    <cellStyle name="Calculation 2 10 3 4 8" xfId="36590" xr:uid="{35F9DAF2-E77F-43F9-9EFA-60D34D98B688}"/>
    <cellStyle name="Calculation 2 10 3 4 9" xfId="37487" xr:uid="{67E6E248-1327-4CC0-92C6-F44FE84C5CEE}"/>
    <cellStyle name="Calculation 2 10 3 5" xfId="24604" xr:uid="{26E12330-76EE-45B2-8267-0C6B117BA262}"/>
    <cellStyle name="Calculation 2 10 3 5 2" xfId="27252" xr:uid="{E14DA3AA-C334-4265-824D-DB04D3F46F66}"/>
    <cellStyle name="Calculation 2 10 3 5 3" xfId="25204" xr:uid="{BAABF562-18E6-4822-97DC-EE709777E1E4}"/>
    <cellStyle name="Calculation 2 10 3 5 4" xfId="30085" xr:uid="{794247E7-16F2-42B6-9A31-05DE3C012153}"/>
    <cellStyle name="Calculation 2 10 3 5 5" xfId="30965" xr:uid="{B2F05843-4511-43CD-8AA1-F5A0E9930472}"/>
    <cellStyle name="Calculation 2 10 3 5 6" xfId="34414" xr:uid="{F1E2E648-D864-4B36-A298-A38DB1C22EA7}"/>
    <cellStyle name="Calculation 2 10 3 5 7" xfId="36089" xr:uid="{4235BA21-4ABE-4F72-9DA7-BD0EFE67506B}"/>
    <cellStyle name="Calculation 2 10 3 5 8" xfId="36924" xr:uid="{40FF1614-FC6A-4E91-B66E-9A370B795BD3}"/>
    <cellStyle name="Calculation 2 10 3 5 9" xfId="37840" xr:uid="{5EC2DF93-1BA0-46D1-8BC5-18F940B80E2D}"/>
    <cellStyle name="Calculation 2 10 3 6" xfId="21906" xr:uid="{D3F07A7B-6C36-4FEA-82C4-0E302D026C8E}"/>
    <cellStyle name="Calculation 2 10 3 7" xfId="22445" xr:uid="{99AC094F-E91E-43A1-B735-87A10D6B70BC}"/>
    <cellStyle name="Calculation 2 10 3 8" xfId="20969" xr:uid="{89348322-6855-4BB3-B0EA-DA2DB51E14E3}"/>
    <cellStyle name="Calculation 2 10 4" xfId="725" xr:uid="{00000000-0005-0000-0000-0000C4020000}"/>
    <cellStyle name="Calculation 2 10 4 2" xfId="23256" xr:uid="{D1E18C34-12C5-498F-8B1D-22BC8A0B643A}"/>
    <cellStyle name="Calculation 2 10 4 2 2" xfId="24156" xr:uid="{AE27F9C7-20EC-4CEB-A9BF-670C11EF955D}"/>
    <cellStyle name="Calculation 2 10 4 2 2 2" xfId="26808" xr:uid="{061D16FD-5D6F-4522-ACB1-9D0911B922EB}"/>
    <cellStyle name="Calculation 2 10 4 2 2 3" xfId="28463" xr:uid="{C5E7D732-B58F-4D69-81FD-174F833CAA80}"/>
    <cellStyle name="Calculation 2 10 4 2 2 4" xfId="30524" xr:uid="{46420D86-713F-4504-AE6D-163AB263FB36}"/>
    <cellStyle name="Calculation 2 10 4 2 2 5" xfId="34053" xr:uid="{232AB40C-7A3B-46DA-B5C4-C46412E6C5A3}"/>
    <cellStyle name="Calculation 2 10 4 2 2 6" xfId="34280" xr:uid="{DF5ED505-C54F-47E3-9718-2854B49EACFB}"/>
    <cellStyle name="Calculation 2 10 4 2 2 7" xfId="37393" xr:uid="{045EA5FF-0C61-4AFC-95E2-2AEC6797B32C}"/>
    <cellStyle name="Calculation 2 10 4 2 3" xfId="25910" xr:uid="{CBE425D7-D02B-477A-9D5F-B1B8B5B5F9FA}"/>
    <cellStyle name="Calculation 2 10 4 2 4" xfId="33169" xr:uid="{5335ADF9-BB47-4BC2-A5F1-4B62338AE4E8}"/>
    <cellStyle name="Calculation 2 10 4 3" xfId="23267" xr:uid="{E268CD5F-E34D-4ED7-871C-36AD9D29A586}"/>
    <cellStyle name="Calculation 2 10 4 3 2" xfId="25919" xr:uid="{0BE17954-18C8-4BB0-82D5-51E3069E947F}"/>
    <cellStyle name="Calculation 2 10 4 3 3" xfId="21892" xr:uid="{0F166621-0A29-4242-8A42-F0D1E970CF1D}"/>
    <cellStyle name="Calculation 2 10 4 3 4" xfId="22122" xr:uid="{A60D7AC8-352C-4A85-BD1D-1660A1884567}"/>
    <cellStyle name="Calculation 2 10 4 3 5" xfId="33178" xr:uid="{62CC5038-8A78-4005-AD8D-25F7210DE51C}"/>
    <cellStyle name="Calculation 2 10 4 3 6" xfId="34133" xr:uid="{F79E68F5-8FF2-45E0-88A9-93C84BE5005F}"/>
    <cellStyle name="Calculation 2 10 4 3 7" xfId="35643" xr:uid="{8475751B-B78E-4E01-878B-48EAB2E36D73}"/>
    <cellStyle name="Calculation 2 10 4 4" xfId="24252" xr:uid="{A59BC81E-E79B-4089-9A2A-09EDDA66CFA5}"/>
    <cellStyle name="Calculation 2 10 4 4 2" xfId="26903" xr:uid="{0F3AD30C-F470-459C-A8B9-48A144EF78BE}"/>
    <cellStyle name="Calculation 2 10 4 4 3" xfId="21748" xr:uid="{0D5DA577-5C35-4377-95F2-BEC0E54CBBF2}"/>
    <cellStyle name="Calculation 2 10 4 4 4" xfId="29755" xr:uid="{2A00A829-538D-421B-A5F6-390D57B9582D}"/>
    <cellStyle name="Calculation 2 10 4 4 5" xfId="30619" xr:uid="{792F9D7D-D77A-475A-B930-5C662520F7FD}"/>
    <cellStyle name="Calculation 2 10 4 4 6" xfId="32392" xr:uid="{F29F28B8-C11B-4191-825F-4E8538CFFB2F}"/>
    <cellStyle name="Calculation 2 10 4 4 7" xfId="35756" xr:uid="{5E4C417F-4CCB-481F-91D2-BA4BF3BAD51A}"/>
    <cellStyle name="Calculation 2 10 4 4 8" xfId="36591" xr:uid="{EB100B8F-AC54-400D-B5F8-D86AC59B7663}"/>
    <cellStyle name="Calculation 2 10 4 4 9" xfId="37488" xr:uid="{F174D0FF-B07C-42D0-891D-9EC27F01F530}"/>
    <cellStyle name="Calculation 2 10 4 5" xfId="24603" xr:uid="{2C9786FC-0332-49DF-9D33-01BD4D24CAE4}"/>
    <cellStyle name="Calculation 2 10 4 5 2" xfId="27251" xr:uid="{80347451-4B92-45B4-B36E-43FD30671835}"/>
    <cellStyle name="Calculation 2 10 4 5 3" xfId="25203" xr:uid="{53D28904-2A78-4481-B135-34CA1B6EFA09}"/>
    <cellStyle name="Calculation 2 10 4 5 4" xfId="30084" xr:uid="{7C08737D-511C-4DC6-8F8B-1E2FA58AA64C}"/>
    <cellStyle name="Calculation 2 10 4 5 5" xfId="30964" xr:uid="{86ECE0CD-FA43-40EB-B047-FB0C0D5075DC}"/>
    <cellStyle name="Calculation 2 10 4 5 6" xfId="32649" xr:uid="{379A075D-26E4-4D96-9CEF-92C3A0320EE4}"/>
    <cellStyle name="Calculation 2 10 4 5 7" xfId="36088" xr:uid="{E090A74E-8BB2-4A5A-AC7A-181382D89ECB}"/>
    <cellStyle name="Calculation 2 10 4 5 8" xfId="36923" xr:uid="{0391212E-347F-4CCB-B6B9-3C2663EA6EE0}"/>
    <cellStyle name="Calculation 2 10 4 5 9" xfId="37839" xr:uid="{DDE80747-FDD2-47D8-AC3F-E36E107B4764}"/>
    <cellStyle name="Calculation 2 10 4 6" xfId="21907" xr:uid="{88504B9B-9570-4898-808B-80715C526913}"/>
    <cellStyle name="Calculation 2 10 4 7" xfId="22444" xr:uid="{1D58246C-00A8-45F8-A304-313FFE8733B3}"/>
    <cellStyle name="Calculation 2 10 4 8" xfId="20970" xr:uid="{D876D53A-9B09-4EA7-A5D0-FF8416625C9B}"/>
    <cellStyle name="Calculation 2 10 5" xfId="726" xr:uid="{00000000-0005-0000-0000-0000C5020000}"/>
    <cellStyle name="Calculation 2 10 5 2" xfId="23255" xr:uid="{6184F1EE-2BFE-4442-977E-762029B5B15A}"/>
    <cellStyle name="Calculation 2 10 5 2 2" xfId="24155" xr:uid="{CA5B0BDF-BB34-4E31-8F8E-988708FE7AB6}"/>
    <cellStyle name="Calculation 2 10 5 2 2 2" xfId="26807" xr:uid="{7101E4D1-BDF3-4B08-BBF4-DC2A9EEA1324}"/>
    <cellStyle name="Calculation 2 10 5 2 2 3" xfId="28464" xr:uid="{3354993A-48CA-436B-9447-CD5525D871E0}"/>
    <cellStyle name="Calculation 2 10 5 2 2 4" xfId="30523" xr:uid="{7496B027-CA9E-4BF0-BE3D-B520BBE3F247}"/>
    <cellStyle name="Calculation 2 10 5 2 2 5" xfId="34052" xr:uid="{F0796574-72B7-4309-A68E-8293F2F17B9C}"/>
    <cellStyle name="Calculation 2 10 5 2 2 6" xfId="33443" xr:uid="{A30840B2-54A2-409F-B52A-53FCD3A7886C}"/>
    <cellStyle name="Calculation 2 10 5 2 2 7" xfId="37392" xr:uid="{E535606F-C94E-4AF3-B853-FB277CFFC734}"/>
    <cellStyle name="Calculation 2 10 5 2 3" xfId="25909" xr:uid="{07B437B1-F154-47F9-A88E-D4472B6B7740}"/>
    <cellStyle name="Calculation 2 10 5 2 4" xfId="33168" xr:uid="{5ABB1E54-1C5A-4BE8-9F02-A0DCF0B60E75}"/>
    <cellStyle name="Calculation 2 10 5 3" xfId="23268" xr:uid="{BDBF6E38-1876-4A4B-B14B-F483FE755246}"/>
    <cellStyle name="Calculation 2 10 5 3 2" xfId="25920" xr:uid="{3344901F-F831-4611-8C28-5AB3A5BBAD1C}"/>
    <cellStyle name="Calculation 2 10 5 3 3" xfId="22097" xr:uid="{780BDCFE-260D-4081-A617-309348CDE422}"/>
    <cellStyle name="Calculation 2 10 5 3 4" xfId="22135" xr:uid="{8C604474-34B0-478F-AB28-130FA62784D1}"/>
    <cellStyle name="Calculation 2 10 5 3 5" xfId="33179" xr:uid="{C6F56E32-D6F5-4FDA-AB13-B751D75B0165}"/>
    <cellStyle name="Calculation 2 10 5 3 6" xfId="32179" xr:uid="{12079A46-18CA-446F-AB96-B20DD2BA490C}"/>
    <cellStyle name="Calculation 2 10 5 3 7" xfId="32020" xr:uid="{F4AFD4B7-2A5C-42EA-97CD-64E958B9817B}"/>
    <cellStyle name="Calculation 2 10 5 4" xfId="24253" xr:uid="{E1CD80BE-B4D1-4FE3-8D8F-E052CB706437}"/>
    <cellStyle name="Calculation 2 10 5 4 2" xfId="26904" xr:uid="{C01C89EB-0A49-4A41-A701-F09487596C51}"/>
    <cellStyle name="Calculation 2 10 5 4 3" xfId="21747" xr:uid="{7F951DA3-FF9A-4C4F-A335-0107DCA58009}"/>
    <cellStyle name="Calculation 2 10 5 4 4" xfId="29756" xr:uid="{2234F47A-04BB-4C84-B6D4-3A2B7F0B5C2A}"/>
    <cellStyle name="Calculation 2 10 5 4 5" xfId="30620" xr:uid="{DE10D8C5-F320-4994-9E01-B743E823ED8F}"/>
    <cellStyle name="Calculation 2 10 5 4 6" xfId="32393" xr:uid="{C0183834-2350-46F1-8FAD-289E11D3B49A}"/>
    <cellStyle name="Calculation 2 10 5 4 7" xfId="35757" xr:uid="{88D399C0-FD8F-42A2-8362-D4141F2EC012}"/>
    <cellStyle name="Calculation 2 10 5 4 8" xfId="36592" xr:uid="{2EDF3C12-C54B-4509-AA1A-11A0D46A6E1A}"/>
    <cellStyle name="Calculation 2 10 5 4 9" xfId="37489" xr:uid="{00A04E21-F313-46DA-A660-73D7D5C5E160}"/>
    <cellStyle name="Calculation 2 10 5 5" xfId="24602" xr:uid="{82D9054A-3CC0-47F9-9163-D9C4E6DF2AD0}"/>
    <cellStyle name="Calculation 2 10 5 5 2" xfId="27250" xr:uid="{4427114A-EF73-415F-B6A8-60521A272445}"/>
    <cellStyle name="Calculation 2 10 5 5 3" xfId="25202" xr:uid="{85F73D88-A3A9-4B40-BAE9-D0D464E84F21}"/>
    <cellStyle name="Calculation 2 10 5 5 4" xfId="30083" xr:uid="{A18F94A2-E624-4D72-BF3E-D97007641FB5}"/>
    <cellStyle name="Calculation 2 10 5 5 5" xfId="30963" xr:uid="{89073668-1BEF-4B3C-90AE-6DC8CFA91851}"/>
    <cellStyle name="Calculation 2 10 5 5 6" xfId="34583" xr:uid="{76C402E4-3C20-482E-9C6C-7B7E90C1E48A}"/>
    <cellStyle name="Calculation 2 10 5 5 7" xfId="36087" xr:uid="{DE907504-D518-4693-984B-3216D421A7B6}"/>
    <cellStyle name="Calculation 2 10 5 5 8" xfId="36922" xr:uid="{96BBA120-8A02-47C8-839D-EA1A01AC9CF3}"/>
    <cellStyle name="Calculation 2 10 5 5 9" xfId="37838" xr:uid="{98AA9540-6964-43C5-BEDB-3A52321F39C2}"/>
    <cellStyle name="Calculation 2 10 5 6" xfId="21908" xr:uid="{D3789F81-2094-4CB2-8536-C2F52BC30FF4}"/>
    <cellStyle name="Calculation 2 10 5 7" xfId="22443" xr:uid="{A511682A-55B4-4FAE-81D6-B4F57F5B23DD}"/>
    <cellStyle name="Calculation 2 10 5 8" xfId="20971" xr:uid="{A9FFD3AB-DDA8-4A34-AB0F-199D9071A897}"/>
    <cellStyle name="Calculation 2 11" xfId="727" xr:uid="{00000000-0005-0000-0000-0000C6020000}"/>
    <cellStyle name="Calculation 2 11 10" xfId="21909" xr:uid="{31C7DF32-31A9-4333-9080-F74C51F403CD}"/>
    <cellStyle name="Calculation 2 11 11" xfId="22442" xr:uid="{DBEFA7DF-FF30-4D2E-8F63-CDC3DEB92116}"/>
    <cellStyle name="Calculation 2 11 12" xfId="20972" xr:uid="{5F391331-DF9C-45B0-A603-1DD6177E4EBB}"/>
    <cellStyle name="Calculation 2 11 2" xfId="728" xr:uid="{00000000-0005-0000-0000-0000C7020000}"/>
    <cellStyle name="Calculation 2 11 2 2" xfId="23253" xr:uid="{B3FEA7DC-F345-4269-A897-8CCC8141DC43}"/>
    <cellStyle name="Calculation 2 11 2 2 2" xfId="24153" xr:uid="{04D1250E-2386-4E2C-BDF9-1414E6348FED}"/>
    <cellStyle name="Calculation 2 11 2 2 2 2" xfId="26805" xr:uid="{10D59339-B438-4E2C-ABD4-71BF943339A9}"/>
    <cellStyle name="Calculation 2 11 2 2 2 3" xfId="28016" xr:uid="{BAFF721D-F0E5-4FE4-BEA4-CBE60F32A9C6}"/>
    <cellStyle name="Calculation 2 11 2 2 2 4" xfId="30521" xr:uid="{65754F25-1ECB-44FB-AE51-9AB404B1322D}"/>
    <cellStyle name="Calculation 2 11 2 2 2 5" xfId="34050" xr:uid="{F207E916-88AC-4580-9AD0-9718064B0EDF}"/>
    <cellStyle name="Calculation 2 11 2 2 2 6" xfId="32297" xr:uid="{24CA1824-D408-4F0C-970C-B1367B44203E}"/>
    <cellStyle name="Calculation 2 11 2 2 2 7" xfId="37390" xr:uid="{661EE2D6-2F3D-46C8-A33A-583E75E986BC}"/>
    <cellStyle name="Calculation 2 11 2 2 3" xfId="25907" xr:uid="{8068317B-19F2-412F-9902-C7CF490D8232}"/>
    <cellStyle name="Calculation 2 11 2 2 4" xfId="33166" xr:uid="{1FBB7440-FCED-4FC2-8591-CD20539C18D4}"/>
    <cellStyle name="Calculation 2 11 2 3" xfId="23270" xr:uid="{FA3A41DE-BDB9-4DBE-86A1-B71B57C45C4C}"/>
    <cellStyle name="Calculation 2 11 2 3 2" xfId="25922" xr:uid="{C3D8F848-ED8D-4C0F-A4A8-89F3E4BA7AB8}"/>
    <cellStyle name="Calculation 2 11 2 3 3" xfId="21996" xr:uid="{58639127-F165-445C-9FFD-62A4CA94517A}"/>
    <cellStyle name="Calculation 2 11 2 3 4" xfId="28110" xr:uid="{5C920D0A-E5F0-4CEA-89FD-EBEA849269B9}"/>
    <cellStyle name="Calculation 2 11 2 3 5" xfId="33181" xr:uid="{DAD356D8-0ED8-4771-B1D7-D9E4C0B70CB1}"/>
    <cellStyle name="Calculation 2 11 2 3 6" xfId="33366" xr:uid="{51D87FC0-A659-4ACB-9C00-1EDF73261AC2}"/>
    <cellStyle name="Calculation 2 11 2 3 7" xfId="35644" xr:uid="{07870473-75BC-4969-814A-788E7890110E}"/>
    <cellStyle name="Calculation 2 11 2 4" xfId="24255" xr:uid="{D107E3EB-9F0B-4A60-ABE2-1A818CF710FE}"/>
    <cellStyle name="Calculation 2 11 2 4 2" xfId="26906" xr:uid="{2BADE55F-69FC-435E-A2B2-29AF63E8C941}"/>
    <cellStyle name="Calculation 2 11 2 4 3" xfId="21745" xr:uid="{1E7D1D05-B6DD-4B4E-861D-57FB7B5F2875}"/>
    <cellStyle name="Calculation 2 11 2 4 4" xfId="29758" xr:uid="{1B99EDA2-594B-4C57-A19D-6F1D95FDFB7E}"/>
    <cellStyle name="Calculation 2 11 2 4 5" xfId="30622" xr:uid="{21F4DD24-0405-4559-8A5B-CC7413B0698D}"/>
    <cellStyle name="Calculation 2 11 2 4 6" xfId="32395" xr:uid="{71EE58B2-8BD2-4464-9A10-86996B7376EC}"/>
    <cellStyle name="Calculation 2 11 2 4 7" xfId="35759" xr:uid="{C6244B06-AE2F-4CB1-ABE3-117F5CE85178}"/>
    <cellStyle name="Calculation 2 11 2 4 8" xfId="36594" xr:uid="{A69CBE12-AB16-49EF-9D9A-84FDDBED4DE4}"/>
    <cellStyle name="Calculation 2 11 2 4 9" xfId="37491" xr:uid="{0B9D34C1-DCED-426B-A6AF-7E10E532F6C2}"/>
    <cellStyle name="Calculation 2 11 2 5" xfId="24600" xr:uid="{EAB8C432-A73A-4561-8A1E-DA8060C59BF5}"/>
    <cellStyle name="Calculation 2 11 2 5 2" xfId="27248" xr:uid="{AFC4FC73-2428-463C-B770-BEBC784C7CDC}"/>
    <cellStyle name="Calculation 2 11 2 5 3" xfId="25200" xr:uid="{BF672BAF-1C00-4509-A28D-DE41634F9582}"/>
    <cellStyle name="Calculation 2 11 2 5 4" xfId="30081" xr:uid="{5319D2E7-1580-469D-A85D-B388EBE7B051}"/>
    <cellStyle name="Calculation 2 11 2 5 5" xfId="30961" xr:uid="{F06CFE3E-133E-4613-A97D-9B3828F54DF0}"/>
    <cellStyle name="Calculation 2 11 2 5 6" xfId="32648" xr:uid="{7E8754E3-6FAF-462F-ABCC-4774756EFFAF}"/>
    <cellStyle name="Calculation 2 11 2 5 7" xfId="36085" xr:uid="{59F2B6C3-C896-41BC-B88B-89FAFCAF2AE5}"/>
    <cellStyle name="Calculation 2 11 2 5 8" xfId="36920" xr:uid="{CA5988FC-368A-42BE-AFB4-D9D17B50BBCA}"/>
    <cellStyle name="Calculation 2 11 2 5 9" xfId="37836" xr:uid="{E4B2889C-A090-4777-B565-0485D39C9893}"/>
    <cellStyle name="Calculation 2 11 2 6" xfId="21910" xr:uid="{3AB63568-6FB0-459B-B5E3-B7BE736D5D91}"/>
    <cellStyle name="Calculation 2 11 2 7" xfId="22441" xr:uid="{5BCA22A6-C61F-4377-865B-B3329BA4F9EB}"/>
    <cellStyle name="Calculation 2 11 2 8" xfId="20973" xr:uid="{2F967782-6679-49AD-8694-8690BB1AF9A5}"/>
    <cellStyle name="Calculation 2 11 3" xfId="729" xr:uid="{00000000-0005-0000-0000-0000C8020000}"/>
    <cellStyle name="Calculation 2 11 3 2" xfId="23252" xr:uid="{1A852255-3F7C-45D4-BF6F-59294238FA8B}"/>
    <cellStyle name="Calculation 2 11 3 2 2" xfId="24152" xr:uid="{F569842C-026B-4FEF-AEC6-1EA2784C9175}"/>
    <cellStyle name="Calculation 2 11 3 2 2 2" xfId="26804" xr:uid="{04D52E1A-C09E-4AF7-BA84-3E826EA78F2B}"/>
    <cellStyle name="Calculation 2 11 3 2 2 3" xfId="29064" xr:uid="{DD75C31E-6A67-428D-8D2E-EE7165856D1E}"/>
    <cellStyle name="Calculation 2 11 3 2 2 4" xfId="30520" xr:uid="{78355261-EE3F-42D9-BDD8-2073BC1A535B}"/>
    <cellStyle name="Calculation 2 11 3 2 2 5" xfId="34049" xr:uid="{00B6EFAA-6467-4462-8990-4B5AB3DDF9B9}"/>
    <cellStyle name="Calculation 2 11 3 2 2 6" xfId="34452" xr:uid="{1C61DBD5-71A9-4960-B26A-F46379A091D6}"/>
    <cellStyle name="Calculation 2 11 3 2 2 7" xfId="37389" xr:uid="{59BEA102-216F-4B62-BF2A-ACDE373889AD}"/>
    <cellStyle name="Calculation 2 11 3 2 3" xfId="25906" xr:uid="{22D16650-19A4-4701-A590-BA3A2DF5A6C9}"/>
    <cellStyle name="Calculation 2 11 3 2 4" xfId="33165" xr:uid="{3BC01F7A-61BF-491F-B90C-D479DCF53D92}"/>
    <cellStyle name="Calculation 2 11 3 3" xfId="23271" xr:uid="{4E0B02E6-A185-4BDA-9FED-131B8F2884D3}"/>
    <cellStyle name="Calculation 2 11 3 3 2" xfId="25923" xr:uid="{ADF4011C-CAE3-4FBB-8FEB-1F02E06CF995}"/>
    <cellStyle name="Calculation 2 11 3 3 3" xfId="21891" xr:uid="{134ED6E2-D946-4F6F-A97E-4E0D29446D55}"/>
    <cellStyle name="Calculation 2 11 3 3 4" xfId="28215" xr:uid="{0C0902AC-2793-4366-9E41-4A5008C7B21E}"/>
    <cellStyle name="Calculation 2 11 3 3 5" xfId="33182" xr:uid="{8994909E-8706-401D-B90D-D1798CD7BCFD}"/>
    <cellStyle name="Calculation 2 11 3 3 6" xfId="34204" xr:uid="{A6A3F977-D6FB-4F31-AB8C-38CE25ABDDFE}"/>
    <cellStyle name="Calculation 2 11 3 3 7" xfId="35410" xr:uid="{79380F5E-40CB-45D8-8F28-2C98F8DEEC16}"/>
    <cellStyle name="Calculation 2 11 3 4" xfId="24256" xr:uid="{39DF8553-B3D8-439E-B1DD-5F59F826070A}"/>
    <cellStyle name="Calculation 2 11 3 4 2" xfId="26907" xr:uid="{285A202D-CAED-444B-B5D7-B4B274C4144F}"/>
    <cellStyle name="Calculation 2 11 3 4 3" xfId="21744" xr:uid="{CEA601FE-B2D3-4B57-BFF9-623EDF72E7C9}"/>
    <cellStyle name="Calculation 2 11 3 4 4" xfId="29759" xr:uid="{8E502E35-3779-4B61-B64E-DB7C83FEC932}"/>
    <cellStyle name="Calculation 2 11 3 4 5" xfId="30623" xr:uid="{4E0E245F-80EC-4420-B5CD-8486BB29334B}"/>
    <cellStyle name="Calculation 2 11 3 4 6" xfId="32396" xr:uid="{9B09293E-31CB-457E-AA25-58AA193BC37C}"/>
    <cellStyle name="Calculation 2 11 3 4 7" xfId="35760" xr:uid="{6DA28C1D-349C-4855-81AE-2E6B6B7913AB}"/>
    <cellStyle name="Calculation 2 11 3 4 8" xfId="36595" xr:uid="{98BD1547-2F57-48D7-B497-83690322A755}"/>
    <cellStyle name="Calculation 2 11 3 4 9" xfId="37492" xr:uid="{239C4075-7BB7-4A01-84DF-7E5A10109DF6}"/>
    <cellStyle name="Calculation 2 11 3 5" xfId="24599" xr:uid="{6E6A27B3-1E6C-4124-B6B8-56C6A8DAF943}"/>
    <cellStyle name="Calculation 2 11 3 5 2" xfId="27247" xr:uid="{F6522732-ED07-45C2-9AC7-148119B71F08}"/>
    <cellStyle name="Calculation 2 11 3 5 3" xfId="25199" xr:uid="{2C852F59-4E8C-4336-B574-4BEBE28019DE}"/>
    <cellStyle name="Calculation 2 11 3 5 4" xfId="30080" xr:uid="{551335A7-88B5-45EA-AF5A-1F02FAF6A6C8}"/>
    <cellStyle name="Calculation 2 11 3 5 5" xfId="30960" xr:uid="{8C8B650D-2E67-4082-87A1-577C1F91D772}"/>
    <cellStyle name="Calculation 2 11 3 5 6" xfId="34582" xr:uid="{A3E927C7-E8E6-465B-8DEE-E2097907480F}"/>
    <cellStyle name="Calculation 2 11 3 5 7" xfId="36084" xr:uid="{9CD9D47B-A055-4749-876D-B6CC5AEBA949}"/>
    <cellStyle name="Calculation 2 11 3 5 8" xfId="36919" xr:uid="{51E7CB5F-26D3-4055-AA0C-ADE226DFDBEA}"/>
    <cellStyle name="Calculation 2 11 3 5 9" xfId="37835" xr:uid="{D0F038D3-EB69-4A8A-87D8-555FF0AB665E}"/>
    <cellStyle name="Calculation 2 11 3 6" xfId="21911" xr:uid="{ED99EA00-2C93-43EC-AFE1-F09424C4E209}"/>
    <cellStyle name="Calculation 2 11 3 7" xfId="22440" xr:uid="{80FBF887-1BEB-4459-8CE3-16B1D2B51E89}"/>
    <cellStyle name="Calculation 2 11 3 8" xfId="20974" xr:uid="{571D270A-F535-4CAA-8548-5858EB16C30A}"/>
    <cellStyle name="Calculation 2 11 4" xfId="730" xr:uid="{00000000-0005-0000-0000-0000C9020000}"/>
    <cellStyle name="Calculation 2 11 4 2" xfId="23251" xr:uid="{5E8BC034-664B-498A-AE1A-9D44C09337B1}"/>
    <cellStyle name="Calculation 2 11 4 2 2" xfId="24151" xr:uid="{632D6F8E-2DC1-4B7C-8878-DAC1EBF8904B}"/>
    <cellStyle name="Calculation 2 11 4 2 2 2" xfId="26803" xr:uid="{3C1CE141-5DBF-4876-AEFC-738D78CF953E}"/>
    <cellStyle name="Calculation 2 11 4 2 2 3" xfId="28951" xr:uid="{8E0B7A54-DE5A-4E58-A94D-629503E50432}"/>
    <cellStyle name="Calculation 2 11 4 2 2 4" xfId="30519" xr:uid="{2E662D08-A665-4289-9945-42479DF9CB28}"/>
    <cellStyle name="Calculation 2 11 4 2 2 5" xfId="34048" xr:uid="{B3964AEC-C123-436C-A27C-691F77D2D0DF}"/>
    <cellStyle name="Calculation 2 11 4 2 2 6" xfId="34278" xr:uid="{3123F8EA-DC7D-4D4C-B2A8-95A200190025}"/>
    <cellStyle name="Calculation 2 11 4 2 2 7" xfId="37388" xr:uid="{8A8433E6-FB23-4DD7-91DB-363AA28639E5}"/>
    <cellStyle name="Calculation 2 11 4 2 3" xfId="25905" xr:uid="{35921227-51B4-41D2-8B70-AF8F0962B857}"/>
    <cellStyle name="Calculation 2 11 4 2 4" xfId="33164" xr:uid="{30F97CB7-5031-452D-B4F9-53CC2E948636}"/>
    <cellStyle name="Calculation 2 11 4 3" xfId="23272" xr:uid="{F224E3D7-BBA1-4EE1-92EA-F0D11538D9F3}"/>
    <cellStyle name="Calculation 2 11 4 3 2" xfId="25924" xr:uid="{D9E82F78-1956-485C-BBF1-CD438C0714B6}"/>
    <cellStyle name="Calculation 2 11 4 3 3" xfId="22096" xr:uid="{B47D21AF-3AF0-4A6C-B9AD-9416BA0ACCD2}"/>
    <cellStyle name="Calculation 2 11 4 3 4" xfId="28864" xr:uid="{CAB352D7-5523-4999-9815-D5F467B0BCB4}"/>
    <cellStyle name="Calculation 2 11 4 3 5" xfId="33183" xr:uid="{13EA4393-E91F-4248-8319-7B7E7F95F6C3}"/>
    <cellStyle name="Calculation 2 11 4 3 6" xfId="34132" xr:uid="{071E05FB-A07F-45B4-B40C-34374D3294E2}"/>
    <cellStyle name="Calculation 2 11 4 3 7" xfId="32113" xr:uid="{B452693F-03AA-42C2-B352-1B3903D027BA}"/>
    <cellStyle name="Calculation 2 11 4 4" xfId="24257" xr:uid="{42C4F2C7-AD8D-4E86-BBD5-A953943B4342}"/>
    <cellStyle name="Calculation 2 11 4 4 2" xfId="26908" xr:uid="{12D5EBCE-9DFF-47B9-B9BB-9C28103FB13C}"/>
    <cellStyle name="Calculation 2 11 4 4 3" xfId="21743" xr:uid="{D8C7A6F3-4B1C-46E8-965A-F72387345AE9}"/>
    <cellStyle name="Calculation 2 11 4 4 4" xfId="29760" xr:uid="{C65DB3C6-3593-4CCB-B5E4-70F4C7ACBF16}"/>
    <cellStyle name="Calculation 2 11 4 4 5" xfId="30624" xr:uid="{CE928656-773C-4649-8634-D46E76EF4DEA}"/>
    <cellStyle name="Calculation 2 11 4 4 6" xfId="32397" xr:uid="{05B089E1-DD2C-466C-8680-D8A10EE6204D}"/>
    <cellStyle name="Calculation 2 11 4 4 7" xfId="35761" xr:uid="{6B194B48-B57C-46EE-AEE6-5505B3323A48}"/>
    <cellStyle name="Calculation 2 11 4 4 8" xfId="36596" xr:uid="{278F5EAA-1313-4264-8F3A-6CE45C6A0316}"/>
    <cellStyle name="Calculation 2 11 4 4 9" xfId="37493" xr:uid="{E09934CA-DE26-4CF7-B370-D03B1B3809A8}"/>
    <cellStyle name="Calculation 2 11 4 5" xfId="24598" xr:uid="{785686E3-052B-4BE0-81E4-D0B9F66063F8}"/>
    <cellStyle name="Calculation 2 11 4 5 2" xfId="27246" xr:uid="{0EE1D480-CF76-4FF8-B2DD-07F6E7E10520}"/>
    <cellStyle name="Calculation 2 11 4 5 3" xfId="25198" xr:uid="{D134A9D3-3E74-479C-B9DE-C025D0779DA0}"/>
    <cellStyle name="Calculation 2 11 4 5 4" xfId="30079" xr:uid="{56D282DC-F874-4510-BA1F-BC0CA85A262F}"/>
    <cellStyle name="Calculation 2 11 4 5 5" xfId="30959" xr:uid="{236EB948-DC55-4ECA-9268-83C8D51DBC19}"/>
    <cellStyle name="Calculation 2 11 4 5 6" xfId="34412" xr:uid="{A4CE5C18-CDA5-4170-B497-D3BE551F6043}"/>
    <cellStyle name="Calculation 2 11 4 5 7" xfId="36083" xr:uid="{E91BB90E-CA65-40A9-A12D-9281EF4B0B12}"/>
    <cellStyle name="Calculation 2 11 4 5 8" xfId="36918" xr:uid="{11AED31A-EF61-4E11-B4AB-B92F394B7316}"/>
    <cellStyle name="Calculation 2 11 4 5 9" xfId="37834" xr:uid="{2A5D4476-D047-4CF3-8542-CCAD840DD677}"/>
    <cellStyle name="Calculation 2 11 4 6" xfId="21912" xr:uid="{7B6B5118-A777-4E5D-BF1D-5D3EED752223}"/>
    <cellStyle name="Calculation 2 11 4 7" xfId="22439" xr:uid="{7A9C3CE5-D20C-4E6E-B7B0-90A8BE597FEF}"/>
    <cellStyle name="Calculation 2 11 4 8" xfId="20975" xr:uid="{221EF394-7157-432F-9266-11B9DC3E896D}"/>
    <cellStyle name="Calculation 2 11 5" xfId="731" xr:uid="{00000000-0005-0000-0000-0000CA020000}"/>
    <cellStyle name="Calculation 2 11 5 2" xfId="23250" xr:uid="{CFEB89C8-AC94-4424-9571-F178F9428277}"/>
    <cellStyle name="Calculation 2 11 5 2 2" xfId="24150" xr:uid="{610038DC-F108-4A29-A03A-45FD20882763}"/>
    <cellStyle name="Calculation 2 11 5 2 2 2" xfId="26802" xr:uid="{97E59C45-F803-40C0-A69D-C3020762872B}"/>
    <cellStyle name="Calculation 2 11 5 2 2 3" xfId="28460" xr:uid="{BCEB8A67-7066-4B8B-9960-2F0E67526ADA}"/>
    <cellStyle name="Calculation 2 11 5 2 2 4" xfId="30518" xr:uid="{E7AF2B49-FEC5-4C91-A4FE-E46BE3CBAD91}"/>
    <cellStyle name="Calculation 2 11 5 2 2 5" xfId="34047" xr:uid="{F960C4D3-4465-41A7-B32C-515E63B1A07B}"/>
    <cellStyle name="Calculation 2 11 5 2 2 6" xfId="33441" xr:uid="{8AF05B8A-68D0-4025-B5C9-86BC72EA9053}"/>
    <cellStyle name="Calculation 2 11 5 2 2 7" xfId="37387" xr:uid="{CBFF8314-3091-4ADA-8BB8-B73E8CC92860}"/>
    <cellStyle name="Calculation 2 11 5 2 3" xfId="25904" xr:uid="{203DBEDF-CA18-4BD7-ACBF-6E10EE8E9FE7}"/>
    <cellStyle name="Calculation 2 11 5 2 4" xfId="33163" xr:uid="{8BD47ACA-5152-4A0A-B098-E505B905C5E5}"/>
    <cellStyle name="Calculation 2 11 5 3" xfId="23273" xr:uid="{C432D814-F470-4040-9979-F0E9CBF8FDDA}"/>
    <cellStyle name="Calculation 2 11 5 3 2" xfId="25925" xr:uid="{C2EDD596-C896-4B35-8633-676B1F6431FE}"/>
    <cellStyle name="Calculation 2 11 5 3 3" xfId="27721" xr:uid="{1D4D7794-0057-4FBB-AB1A-7267700E8949}"/>
    <cellStyle name="Calculation 2 11 5 3 4" xfId="29364" xr:uid="{53B74537-F670-46BB-813E-F93A5BFF4543}"/>
    <cellStyle name="Calculation 2 11 5 3 5" xfId="33184" xr:uid="{43FD0312-8A54-4621-8288-4B8C67A7C523}"/>
    <cellStyle name="Calculation 2 11 5 3 6" xfId="32723" xr:uid="{BE3E1ECA-8DAC-4A06-8337-995F568376E6}"/>
    <cellStyle name="Calculation 2 11 5 3 7" xfId="34150" xr:uid="{C82353E9-49DE-46F6-B145-A4841A24A683}"/>
    <cellStyle name="Calculation 2 11 5 4" xfId="24258" xr:uid="{3C6D8917-6310-436B-9607-996A5871654C}"/>
    <cellStyle name="Calculation 2 11 5 4 2" xfId="26909" xr:uid="{F7310041-F687-4BA1-8109-1CEC67738F56}"/>
    <cellStyle name="Calculation 2 11 5 4 3" xfId="21742" xr:uid="{48B0B46F-D421-4FD8-BD0F-98BB62D57F91}"/>
    <cellStyle name="Calculation 2 11 5 4 4" xfId="29761" xr:uid="{E938BD75-D4EF-432D-9C20-4A37C1BA0E49}"/>
    <cellStyle name="Calculation 2 11 5 4 5" xfId="30625" xr:uid="{0463DA16-AB63-4273-B9BF-6B823FF0BDF7}"/>
    <cellStyle name="Calculation 2 11 5 4 6" xfId="32398" xr:uid="{E4082153-3370-4B21-B021-B1F9F5F06F72}"/>
    <cellStyle name="Calculation 2 11 5 4 7" xfId="35762" xr:uid="{7A9ACBA0-29CB-4AFD-8594-F8A60F98472A}"/>
    <cellStyle name="Calculation 2 11 5 4 8" xfId="36597" xr:uid="{FC6D36B8-7DD7-4FB6-A67D-ABB83A7C341B}"/>
    <cellStyle name="Calculation 2 11 5 4 9" xfId="37494" xr:uid="{16F078E7-7D86-414C-B5C0-1CACF06645B2}"/>
    <cellStyle name="Calculation 2 11 5 5" xfId="24597" xr:uid="{CF0E6206-479F-4985-81C8-13F0BAE0EFC1}"/>
    <cellStyle name="Calculation 2 11 5 5 2" xfId="27245" xr:uid="{F75DCD2B-1583-4744-B323-330D785056E9}"/>
    <cellStyle name="Calculation 2 11 5 5 3" xfId="25197" xr:uid="{D20CC5D4-4668-45FD-AFB6-90C405D32939}"/>
    <cellStyle name="Calculation 2 11 5 5 4" xfId="30078" xr:uid="{3C1EB16F-4EE8-48B5-9B4E-A95A81050B4F}"/>
    <cellStyle name="Calculation 2 11 5 5 5" xfId="30958" xr:uid="{83C7ECAC-BDDE-4EBE-922D-6756CD417751}"/>
    <cellStyle name="Calculation 2 11 5 5 6" xfId="32647" xr:uid="{FF4A8E3A-F430-4F59-86F0-1F2B3D7DE6EA}"/>
    <cellStyle name="Calculation 2 11 5 5 7" xfId="36082" xr:uid="{A046377C-C358-4289-8A18-D9AA790ADD68}"/>
    <cellStyle name="Calculation 2 11 5 5 8" xfId="36917" xr:uid="{445D2722-E41F-409D-A29C-4C8D13B03DCF}"/>
    <cellStyle name="Calculation 2 11 5 5 9" xfId="37833" xr:uid="{176123DD-0B54-4519-A801-FAD6B2E96EF4}"/>
    <cellStyle name="Calculation 2 11 5 6" xfId="21913" xr:uid="{725EF52D-B57B-4063-BCA6-0F6B6F22E90A}"/>
    <cellStyle name="Calculation 2 11 5 7" xfId="22438" xr:uid="{A67A8321-748D-40F3-BFC7-ACE6BCA28ABC}"/>
    <cellStyle name="Calculation 2 11 5 8" xfId="20976" xr:uid="{5B2C0C85-ED2C-4C9F-9FB3-1CC6FCA9B605}"/>
    <cellStyle name="Calculation 2 11 6" xfId="23254" xr:uid="{B6A98282-6D9F-45DF-BDE2-C8433530C6C4}"/>
    <cellStyle name="Calculation 2 11 6 2" xfId="24154" xr:uid="{4D7CAEE0-F0E7-4BBB-AFFD-E3DC1A0FE1B6}"/>
    <cellStyle name="Calculation 2 11 6 2 2" xfId="26806" xr:uid="{CEE40A92-7673-4448-B5FF-F273E6B74E7D}"/>
    <cellStyle name="Calculation 2 11 6 2 3" xfId="28020" xr:uid="{7DA75B16-56FE-4DA5-AF3B-AC53034029D2}"/>
    <cellStyle name="Calculation 2 11 6 2 4" xfId="30522" xr:uid="{6940E691-D6BD-4E5E-8BAB-D810C6A3B105}"/>
    <cellStyle name="Calculation 2 11 6 2 5" xfId="34051" xr:uid="{805DDF64-AC00-437A-A22D-C14E109030B2}"/>
    <cellStyle name="Calculation 2 11 6 2 6" xfId="33786" xr:uid="{5F6D0733-CE75-4EE6-9BD0-1F6A891B2706}"/>
    <cellStyle name="Calculation 2 11 6 2 7" xfId="37391" xr:uid="{8F8CC099-0537-4BE0-8F41-F34621EE2363}"/>
    <cellStyle name="Calculation 2 11 6 3" xfId="25908" xr:uid="{CEDBE0E8-E12F-4919-AC2D-CDA1B7613008}"/>
    <cellStyle name="Calculation 2 11 6 4" xfId="33167" xr:uid="{E3B61400-3920-41A7-8496-AC5EE79828A3}"/>
    <cellStyle name="Calculation 2 11 7" xfId="23269" xr:uid="{1B0AD090-EDDB-499E-B1FF-307318FDE5DF}"/>
    <cellStyle name="Calculation 2 11 7 2" xfId="25921" xr:uid="{4779CB4F-7084-4459-AF14-7E9F491BDF55}"/>
    <cellStyle name="Calculation 2 11 7 3" xfId="27720" xr:uid="{A45A1709-DE2C-4E49-910A-DFE2B86FA1B1}"/>
    <cellStyle name="Calculation 2 11 7 4" xfId="28781" xr:uid="{74FD4D22-EDA7-449E-943E-F747F1F9C386}"/>
    <cellStyle name="Calculation 2 11 7 5" xfId="33180" xr:uid="{985D6891-94E8-47DC-A107-9E93A03C0FC4}"/>
    <cellStyle name="Calculation 2 11 7 6" xfId="33864" xr:uid="{D79478EA-D9C3-420D-8D88-04BA817E9327}"/>
    <cellStyle name="Calculation 2 11 7 7" xfId="32037" xr:uid="{5F5158E3-4AC5-4AAD-A045-EBA7A3571EE2}"/>
    <cellStyle name="Calculation 2 11 8" xfId="24254" xr:uid="{74139CC1-BAB3-4715-A018-A3B8C80DF0AB}"/>
    <cellStyle name="Calculation 2 11 8 2" xfId="26905" xr:uid="{1DB5F7A9-9D5C-438F-871A-D3E6D89D0D24}"/>
    <cellStyle name="Calculation 2 11 8 3" xfId="21746" xr:uid="{047D7474-1931-441B-8033-75F05C2AAA35}"/>
    <cellStyle name="Calculation 2 11 8 4" xfId="29757" xr:uid="{8959F912-CE43-4108-B97D-5D321425CB30}"/>
    <cellStyle name="Calculation 2 11 8 5" xfId="30621" xr:uid="{1690E22C-970E-4B6E-A837-1EDA753C17B8}"/>
    <cellStyle name="Calculation 2 11 8 6" xfId="32394" xr:uid="{05816D86-DB0D-4009-92C2-3D4F933D6764}"/>
    <cellStyle name="Calculation 2 11 8 7" xfId="35758" xr:uid="{19263957-0BD9-4CBC-8E74-BA034A06F964}"/>
    <cellStyle name="Calculation 2 11 8 8" xfId="36593" xr:uid="{18AD2D72-45B8-465E-97D9-4B0E5DEFE2D0}"/>
    <cellStyle name="Calculation 2 11 8 9" xfId="37490" xr:uid="{BF74D2DD-FAE0-4309-9474-19FC4DB139AE}"/>
    <cellStyle name="Calculation 2 11 9" xfId="24601" xr:uid="{BCCD4F5C-3A1B-4E84-8E57-402B4ABF8FB4}"/>
    <cellStyle name="Calculation 2 11 9 2" xfId="27249" xr:uid="{9DBE21F5-9A5F-41CE-9ED7-A2AD3671DD71}"/>
    <cellStyle name="Calculation 2 11 9 3" xfId="25201" xr:uid="{45802633-1097-4152-94CD-DF8407F03926}"/>
    <cellStyle name="Calculation 2 11 9 4" xfId="30082" xr:uid="{47F56882-8BD3-450D-9D47-6659010E293E}"/>
    <cellStyle name="Calculation 2 11 9 5" xfId="30962" xr:uid="{9D3AA5CD-C303-4834-BA95-170CBF4BEB44}"/>
    <cellStyle name="Calculation 2 11 9 6" xfId="34413" xr:uid="{2365B0F1-299C-4E77-8435-FDD82636389C}"/>
    <cellStyle name="Calculation 2 11 9 7" xfId="36086" xr:uid="{DE8E205F-FBF2-40D8-844C-ABCE3EC13E45}"/>
    <cellStyle name="Calculation 2 11 9 8" xfId="36921" xr:uid="{777D3F25-8346-44C2-ACF2-296B1EF01F3E}"/>
    <cellStyle name="Calculation 2 11 9 9" xfId="37837" xr:uid="{AFB46C20-A970-4FCD-827B-A4FE1C642856}"/>
    <cellStyle name="Calculation 2 12" xfId="732" xr:uid="{00000000-0005-0000-0000-0000CB020000}"/>
    <cellStyle name="Calculation 2 12 10" xfId="21914" xr:uid="{F0F5FB02-2444-4114-9559-F45FEA86B511}"/>
    <cellStyle name="Calculation 2 12 11" xfId="22437" xr:uid="{F729C740-0F2E-4492-AB27-4AAC46AFF256}"/>
    <cellStyle name="Calculation 2 12 12" xfId="20977" xr:uid="{6058025A-AA9A-40CB-A8A7-AA32856022B6}"/>
    <cellStyle name="Calculation 2 12 2" xfId="733" xr:uid="{00000000-0005-0000-0000-0000CC020000}"/>
    <cellStyle name="Calculation 2 12 2 2" xfId="23248" xr:uid="{43373280-DFDF-4CD6-86F3-54E3EFCC56EC}"/>
    <cellStyle name="Calculation 2 12 2 2 2" xfId="24148" xr:uid="{C9755542-5BEA-46EB-BBB5-E95EB75906D3}"/>
    <cellStyle name="Calculation 2 12 2 2 2 2" xfId="26800" xr:uid="{F6FAD6F4-459D-4989-8D85-673B19B4E6CA}"/>
    <cellStyle name="Calculation 2 12 2 2 2 3" xfId="28023" xr:uid="{47B24E4D-5D02-4D4E-8E50-2B631ECE26AE}"/>
    <cellStyle name="Calculation 2 12 2 2 2 4" xfId="30516" xr:uid="{95D09C31-4694-436E-A471-C4F0C6B2AA9E}"/>
    <cellStyle name="Calculation 2 12 2 2 2 5" xfId="34045" xr:uid="{89B31387-DE2A-4211-A8B0-C59D0617179F}"/>
    <cellStyle name="Calculation 2 12 2 2 2 6" xfId="34057" xr:uid="{A59ED73E-EC8C-4D06-BC5F-198A43A7F50B}"/>
    <cellStyle name="Calculation 2 12 2 2 2 7" xfId="37385" xr:uid="{C16F982E-5F4B-4322-B8EC-42D40A612CC4}"/>
    <cellStyle name="Calculation 2 12 2 2 3" xfId="25902" xr:uid="{1AEDC3B3-85AD-47F6-B16F-977C12181860}"/>
    <cellStyle name="Calculation 2 12 2 2 4" xfId="33161" xr:uid="{0C2A2D7C-F6C3-48DD-BF10-32714F743AED}"/>
    <cellStyle name="Calculation 2 12 2 3" xfId="23275" xr:uid="{052AC033-EEAE-4368-A68D-BFC4811CF798}"/>
    <cellStyle name="Calculation 2 12 2 3 2" xfId="25927" xr:uid="{1935D3AD-761A-4E60-B654-CD5901B9902C}"/>
    <cellStyle name="Calculation 2 12 2 3 3" xfId="21997" xr:uid="{BEE3A550-170E-4B9F-BBEF-0B2C089B0D7E}"/>
    <cellStyle name="Calculation 2 12 2 3 4" xfId="28710" xr:uid="{DA095E9A-42E3-4C64-8AC6-CAB665BD1059}"/>
    <cellStyle name="Calculation 2 12 2 3 5" xfId="33186" xr:uid="{24F9489E-D386-4D97-8043-F178F49E3570}"/>
    <cellStyle name="Calculation 2 12 2 3 6" xfId="33863" xr:uid="{9E5BFCE3-E7C0-4172-BAEB-4003A63819C7}"/>
    <cellStyle name="Calculation 2 12 2 3 7" xfId="35062" xr:uid="{59CA093D-DBD1-449C-89D7-28A03235BAF7}"/>
    <cellStyle name="Calculation 2 12 2 4" xfId="24260" xr:uid="{1C9D1A85-F69F-4ED6-9C0D-D808C7EDCA35}"/>
    <cellStyle name="Calculation 2 12 2 4 2" xfId="26911" xr:uid="{B9ADB7E3-696D-4B6C-ADF5-B49C9C10960E}"/>
    <cellStyle name="Calculation 2 12 2 4 3" xfId="21740" xr:uid="{8185C9A7-8813-4240-AE72-A92DC7162B68}"/>
    <cellStyle name="Calculation 2 12 2 4 4" xfId="29763" xr:uid="{EA0FAC41-E8E5-40BC-A6AC-ED7356D2CEF3}"/>
    <cellStyle name="Calculation 2 12 2 4 5" xfId="30627" xr:uid="{B6B49791-4E07-4556-932E-3B2E5B571462}"/>
    <cellStyle name="Calculation 2 12 2 4 6" xfId="32724" xr:uid="{86EEEB24-0C52-48B4-82DD-4C7D7FFDECB0}"/>
    <cellStyle name="Calculation 2 12 2 4 7" xfId="35764" xr:uid="{64755D7B-FDED-48B2-A127-1D79959E396A}"/>
    <cellStyle name="Calculation 2 12 2 4 8" xfId="36599" xr:uid="{C0FD3F5E-0548-40CF-9E1D-408C545C2F45}"/>
    <cellStyle name="Calculation 2 12 2 4 9" xfId="37496" xr:uid="{0DC2E32F-2284-4E93-AA99-3D50A87FF652}"/>
    <cellStyle name="Calculation 2 12 2 5" xfId="24595" xr:uid="{473A3685-330F-4F30-857F-58A46F688331}"/>
    <cellStyle name="Calculation 2 12 2 5 2" xfId="27243" xr:uid="{FE6E91F3-25E4-4212-876C-393ACE44E240}"/>
    <cellStyle name="Calculation 2 12 2 5 3" xfId="25195" xr:uid="{0F3A67FF-6948-4824-9D42-4AB8C1EF51D6}"/>
    <cellStyle name="Calculation 2 12 2 5 4" xfId="30076" xr:uid="{4A300D57-9CB2-4AC7-87B2-252FDEE06E70}"/>
    <cellStyle name="Calculation 2 12 2 5 5" xfId="30956" xr:uid="{CE3EEBDD-DCCF-459C-9A98-23C65D60ABA0}"/>
    <cellStyle name="Calculation 2 12 2 5 6" xfId="34411" xr:uid="{B6FA3B47-83D6-4BC2-AF2D-52087D1EECE5}"/>
    <cellStyle name="Calculation 2 12 2 5 7" xfId="36080" xr:uid="{EFCFD063-A610-473D-886E-6647C44DBF09}"/>
    <cellStyle name="Calculation 2 12 2 5 8" xfId="36915" xr:uid="{268AD2E4-B938-4BAC-8882-40AD2EE38842}"/>
    <cellStyle name="Calculation 2 12 2 5 9" xfId="37831" xr:uid="{F0C8D5CE-2D70-4872-9D8C-705643D6BC13}"/>
    <cellStyle name="Calculation 2 12 2 6" xfId="21915" xr:uid="{EFD9A1D7-EF18-412C-BAA2-D77E221BA89B}"/>
    <cellStyle name="Calculation 2 12 2 7" xfId="22436" xr:uid="{3D99E09A-4E77-416A-9877-6AAE725E3796}"/>
    <cellStyle name="Calculation 2 12 2 8" xfId="20978" xr:uid="{B0F18B22-9E74-4565-8B9C-7CD6B05322E1}"/>
    <cellStyle name="Calculation 2 12 3" xfId="734" xr:uid="{00000000-0005-0000-0000-0000CD020000}"/>
    <cellStyle name="Calculation 2 12 3 2" xfId="23247" xr:uid="{E648AA66-3473-47FE-9807-FC7A380BD47B}"/>
    <cellStyle name="Calculation 2 12 3 2 2" xfId="24147" xr:uid="{8601C300-5A81-4F89-B36E-F859BC23A16B}"/>
    <cellStyle name="Calculation 2 12 3 2 2 2" xfId="26799" xr:uid="{94B4D8CD-13CA-48C2-B1B6-1C0016C80AA3}"/>
    <cellStyle name="Calculation 2 12 3 2 2 3" xfId="29066" xr:uid="{16614139-4B4D-4598-AD74-E906FB75255A}"/>
    <cellStyle name="Calculation 2 12 3 2 2 4" xfId="28285" xr:uid="{293F4BF5-1F0A-402A-B75E-2542D2128277}"/>
    <cellStyle name="Calculation 2 12 3 2 2 5" xfId="34044" xr:uid="{3561B414-2357-4C8A-B943-BCD094421581}"/>
    <cellStyle name="Calculation 2 12 3 2 2 6" xfId="34279" xr:uid="{33B48838-8CCA-4835-AEEC-E0052AC3E677}"/>
    <cellStyle name="Calculation 2 12 3 2 2 7" xfId="37384" xr:uid="{075E57E1-630D-402E-B12F-0F20DDF8D2E7}"/>
    <cellStyle name="Calculation 2 12 3 2 3" xfId="25901" xr:uid="{889A28B7-D717-4EB5-A5BC-6B99A8BF20CA}"/>
    <cellStyle name="Calculation 2 12 3 2 4" xfId="33160" xr:uid="{9697C786-E83D-4B7B-A2ED-6A9E03529472}"/>
    <cellStyle name="Calculation 2 12 3 3" xfId="23276" xr:uid="{FB294562-09F1-4156-B1BC-86482B2B50AA}"/>
    <cellStyle name="Calculation 2 12 3 3 2" xfId="25928" xr:uid="{B880A8A9-7D75-48DA-837D-9EBE8A1100B2}"/>
    <cellStyle name="Calculation 2 12 3 3 3" xfId="21890" xr:uid="{FB74D096-FB25-44BC-9786-CDB30DFAADD6}"/>
    <cellStyle name="Calculation 2 12 3 3 4" xfId="22121" xr:uid="{DAECBD5C-D483-4681-BED8-94C17546DF4D}"/>
    <cellStyle name="Calculation 2 12 3 3 5" xfId="33187" xr:uid="{48337B59-853A-475D-9212-83255AACADA4}"/>
    <cellStyle name="Calculation 2 12 3 3 6" xfId="33367" xr:uid="{3B370BA3-2FF8-450B-85B5-CFBE17FFC955}"/>
    <cellStyle name="Calculation 2 12 3 3 7" xfId="35660" xr:uid="{8CA6EF65-2E19-4CC8-B6EB-D7FA7BD6A278}"/>
    <cellStyle name="Calculation 2 12 3 4" xfId="24261" xr:uid="{10BF42C8-2254-40C7-AE05-D6FF6880B962}"/>
    <cellStyle name="Calculation 2 12 3 4 2" xfId="26912" xr:uid="{B7D05B5E-E31E-4D33-BA9A-567A7DB1754F}"/>
    <cellStyle name="Calculation 2 12 3 4 3" xfId="21739" xr:uid="{1485C196-C829-425B-844D-DACA164930FF}"/>
    <cellStyle name="Calculation 2 12 3 4 4" xfId="29764" xr:uid="{419C371F-06EA-4686-8D69-0564CFF41631}"/>
    <cellStyle name="Calculation 2 12 3 4 5" xfId="30628" xr:uid="{E4D815E3-14D6-48C2-A8A3-DACEBD972C59}"/>
    <cellStyle name="Calculation 2 12 3 4 6" xfId="32400" xr:uid="{C76FE951-A5BB-4426-92BA-DCA76B6EDF85}"/>
    <cellStyle name="Calculation 2 12 3 4 7" xfId="35765" xr:uid="{50C6A96B-7C2F-4359-A78A-B3EF89E9AA78}"/>
    <cellStyle name="Calculation 2 12 3 4 8" xfId="36600" xr:uid="{3E088201-278F-420F-BEF3-057F00039701}"/>
    <cellStyle name="Calculation 2 12 3 4 9" xfId="37497" xr:uid="{02337822-1E83-4017-A8F0-524B0AE4145C}"/>
    <cellStyle name="Calculation 2 12 3 5" xfId="24594" xr:uid="{44B7DB2F-F9F3-427D-B0B7-F2F6FCD707DF}"/>
    <cellStyle name="Calculation 2 12 3 5 2" xfId="27242" xr:uid="{AA8C0E3E-C159-4331-AA3C-17A1BC2ADBB0}"/>
    <cellStyle name="Calculation 2 12 3 5 3" xfId="25194" xr:uid="{4E05B439-8DD7-48DD-A0A6-07E28F8B1430}"/>
    <cellStyle name="Calculation 2 12 3 5 4" xfId="30075" xr:uid="{877A699F-9E08-41A6-B5F0-5879AE52BF7A}"/>
    <cellStyle name="Calculation 2 12 3 5 5" xfId="30955" xr:uid="{3ABC1824-F5D2-485D-95FB-2DD98CDC18AD}"/>
    <cellStyle name="Calculation 2 12 3 5 6" xfId="32646" xr:uid="{CAD7098E-846E-4718-ADC8-0BCF1B2903CD}"/>
    <cellStyle name="Calculation 2 12 3 5 7" xfId="36079" xr:uid="{2545FA71-C620-4364-81BB-F10D5D4851DF}"/>
    <cellStyle name="Calculation 2 12 3 5 8" xfId="36914" xr:uid="{E7DFBDD1-363E-4679-947A-510CFE5885BF}"/>
    <cellStyle name="Calculation 2 12 3 5 9" xfId="37830" xr:uid="{DBC3D223-5C9D-4B05-8C95-4AE7DD2D166C}"/>
    <cellStyle name="Calculation 2 12 3 6" xfId="21916" xr:uid="{AED7A7E3-8B0A-4FAB-BBAA-3E673324CB6B}"/>
    <cellStyle name="Calculation 2 12 3 7" xfId="22435" xr:uid="{E1FD0968-AC55-4C6F-90F3-6EC62CFDA4E0}"/>
    <cellStyle name="Calculation 2 12 3 8" xfId="20979" xr:uid="{C67F2413-7698-4BBC-AED0-C94FF59DB092}"/>
    <cellStyle name="Calculation 2 12 4" xfId="735" xr:uid="{00000000-0005-0000-0000-0000CE020000}"/>
    <cellStyle name="Calculation 2 12 4 2" xfId="23246" xr:uid="{069FD30E-5B1F-4E68-AE98-0D8D3A3C85F2}"/>
    <cellStyle name="Calculation 2 12 4 2 2" xfId="24146" xr:uid="{B62D1FFA-0E4A-48E6-95D9-EAA366BF7FED}"/>
    <cellStyle name="Calculation 2 12 4 2 2 2" xfId="26798" xr:uid="{3B8B28E1-0234-424D-8EAB-26DC87ABF008}"/>
    <cellStyle name="Calculation 2 12 4 2 2 3" xfId="28953" xr:uid="{3E757D06-F39A-4317-8C98-361F53CD7820}"/>
    <cellStyle name="Calculation 2 12 4 2 2 4" xfId="28978" xr:uid="{BA2E9092-8BA4-467A-9E0F-CAD2543237EE}"/>
    <cellStyle name="Calculation 2 12 4 2 2 5" xfId="34043" xr:uid="{97D50395-304A-4E53-A450-EE1CE1951CDE}"/>
    <cellStyle name="Calculation 2 12 4 2 2 6" xfId="33442" xr:uid="{5FBBB97D-EF06-47DC-A3A6-8067E596BB2C}"/>
    <cellStyle name="Calculation 2 12 4 2 2 7" xfId="37383" xr:uid="{55B1BCF4-4C36-4317-A3E4-A877D92723CA}"/>
    <cellStyle name="Calculation 2 12 4 2 3" xfId="25900" xr:uid="{87F61D14-01CB-4C2B-8C99-7555C440C409}"/>
    <cellStyle name="Calculation 2 12 4 2 4" xfId="33159" xr:uid="{CF1CF261-D2BF-4257-86AE-148356130BEA}"/>
    <cellStyle name="Calculation 2 12 4 3" xfId="23277" xr:uid="{58380B23-3E24-4A2F-8B18-54F2C738C3EB}"/>
    <cellStyle name="Calculation 2 12 4 3 2" xfId="25929" xr:uid="{239D5A29-AD1C-4FFD-B3FE-82A8B9CB9303}"/>
    <cellStyle name="Calculation 2 12 4 3 3" xfId="22095" xr:uid="{949F1640-C4D1-4FD5-B091-08C123A56401}"/>
    <cellStyle name="Calculation 2 12 4 3 4" xfId="29345" xr:uid="{C5AA4F2A-B2C8-4E71-A656-1977F0B20C42}"/>
    <cellStyle name="Calculation 2 12 4 3 5" xfId="33188" xr:uid="{EEFAE3D7-4D50-4B22-8F3F-248D3890A3A8}"/>
    <cellStyle name="Calculation 2 12 4 3 6" xfId="34205" xr:uid="{BC49A9B4-FF58-42B4-AA34-8D286190D260}"/>
    <cellStyle name="Calculation 2 12 4 3 7" xfId="32038" xr:uid="{374EBF7A-5688-4FAD-B1E2-AE93B1396902}"/>
    <cellStyle name="Calculation 2 12 4 4" xfId="24262" xr:uid="{BEAF2525-76A0-45DA-A45A-D38A38F89614}"/>
    <cellStyle name="Calculation 2 12 4 4 2" xfId="26913" xr:uid="{89D407D7-6A3C-4288-8F72-E25973439DB9}"/>
    <cellStyle name="Calculation 2 12 4 4 3" xfId="21738" xr:uid="{2C9A3558-4DB1-4305-B065-73C5DF620065}"/>
    <cellStyle name="Calculation 2 12 4 4 4" xfId="29765" xr:uid="{9168E3A1-BDCF-4EFB-A168-5F3C9FC7F2ED}"/>
    <cellStyle name="Calculation 2 12 4 4 5" xfId="30629" xr:uid="{9D8C751E-0FA8-4BAC-8B29-343C77F70AEB}"/>
    <cellStyle name="Calculation 2 12 4 4 6" xfId="32401" xr:uid="{9969E6D8-DECF-4896-9CAA-88DA9AE645EB}"/>
    <cellStyle name="Calculation 2 12 4 4 7" xfId="35766" xr:uid="{ED7C9ECE-2FA7-4CE2-B99A-CE86973E37AC}"/>
    <cellStyle name="Calculation 2 12 4 4 8" xfId="36601" xr:uid="{F211C9E4-CC7A-4531-B1FD-476D74AF31F6}"/>
    <cellStyle name="Calculation 2 12 4 4 9" xfId="37498" xr:uid="{7D930297-2271-4DA7-81B5-38CDA8E9FB11}"/>
    <cellStyle name="Calculation 2 12 4 5" xfId="24593" xr:uid="{6DA7E78E-B6FC-4AD0-966D-5AE2271F78A9}"/>
    <cellStyle name="Calculation 2 12 4 5 2" xfId="27241" xr:uid="{FE02F14A-8180-4338-845A-BD1F046AE063}"/>
    <cellStyle name="Calculation 2 12 4 5 3" xfId="25193" xr:uid="{56EF2EA1-77CB-45E7-ACAF-607FF47D3E60}"/>
    <cellStyle name="Calculation 2 12 4 5 4" xfId="30074" xr:uid="{3A03D9D1-2BAD-4648-8728-AF65AA3422B4}"/>
    <cellStyle name="Calculation 2 12 4 5 5" xfId="30954" xr:uid="{58FA50EB-2C69-4684-A9C7-92F95E215AF8}"/>
    <cellStyle name="Calculation 2 12 4 5 6" xfId="32645" xr:uid="{6761E16C-430D-4DBA-B7CD-1E34DC5957E2}"/>
    <cellStyle name="Calculation 2 12 4 5 7" xfId="36078" xr:uid="{4113F09D-A5DE-4004-A47B-E1D951C8AFEF}"/>
    <cellStyle name="Calculation 2 12 4 5 8" xfId="36913" xr:uid="{624B262D-7C35-443A-A7A3-E79894004219}"/>
    <cellStyle name="Calculation 2 12 4 5 9" xfId="37829" xr:uid="{403BBB80-E116-4352-9350-D426402B5F0A}"/>
    <cellStyle name="Calculation 2 12 4 6" xfId="21917" xr:uid="{8E1038B4-5502-4B76-AE8C-111076D0FD93}"/>
    <cellStyle name="Calculation 2 12 4 7" xfId="22434" xr:uid="{BD06008C-59C3-499E-9FCA-3BAFA72003DE}"/>
    <cellStyle name="Calculation 2 12 4 8" xfId="20980" xr:uid="{8B7CF71A-3C42-4A6C-9014-84AFF2DEF9F1}"/>
    <cellStyle name="Calculation 2 12 5" xfId="736" xr:uid="{00000000-0005-0000-0000-0000CF020000}"/>
    <cellStyle name="Calculation 2 12 5 2" xfId="23245" xr:uid="{5C3DFC9B-AD49-4032-9472-4C2821BF16F7}"/>
    <cellStyle name="Calculation 2 12 5 2 2" xfId="24145" xr:uid="{D3782416-BF6B-4FFE-8D5F-98DABA6FBD73}"/>
    <cellStyle name="Calculation 2 12 5 2 2 2" xfId="26797" xr:uid="{708AF4A7-1FF7-4339-82CC-4D7E09C69B3F}"/>
    <cellStyle name="Calculation 2 12 5 2 2 3" xfId="28462" xr:uid="{B176BE58-4C04-4CFF-82E5-2AB08951D913}"/>
    <cellStyle name="Calculation 2 12 5 2 2 4" xfId="28641" xr:uid="{19A00FEF-4D62-4167-BCF1-910D818B5803}"/>
    <cellStyle name="Calculation 2 12 5 2 2 5" xfId="34042" xr:uid="{C185E866-2A5F-4529-B48A-5CFB73F8AD52}"/>
    <cellStyle name="Calculation 2 12 5 2 2 6" xfId="33787" xr:uid="{DE0D090B-ECAF-4FBE-BFCE-938C00F2E1C0}"/>
    <cellStyle name="Calculation 2 12 5 2 2 7" xfId="37382" xr:uid="{BD23A976-68BE-4DC0-843C-F540E61A14BA}"/>
    <cellStyle name="Calculation 2 12 5 2 3" xfId="25899" xr:uid="{626AF089-BD89-4296-AF62-E0810182D0AF}"/>
    <cellStyle name="Calculation 2 12 5 2 4" xfId="33158" xr:uid="{6E37C130-E3C3-416A-80D8-6C4D97DF0350}"/>
    <cellStyle name="Calculation 2 12 5 3" xfId="23278" xr:uid="{7378D748-2E08-4463-BCF2-68D0E8389492}"/>
    <cellStyle name="Calculation 2 12 5 3 2" xfId="25930" xr:uid="{CE8EDAAE-82FA-4D21-B3A6-D1BADC463E7D}"/>
    <cellStyle name="Calculation 2 12 5 3 3" xfId="28866" xr:uid="{249A776A-32A1-4154-B609-2B26007DFE52}"/>
    <cellStyle name="Calculation 2 12 5 3 4" xfId="29508" xr:uid="{26F2CC25-EEF0-41D2-A0B8-5BC45EEBC44E}"/>
    <cellStyle name="Calculation 2 12 5 3 5" xfId="33189" xr:uid="{F67B9BB5-360D-4D3F-8673-C6AF543C5BDD}"/>
    <cellStyle name="Calculation 2 12 5 3 6" xfId="34131" xr:uid="{7BC6A878-9B5E-4219-90BB-2D4EB652EB67}"/>
    <cellStyle name="Calculation 2 12 5 3 7" xfId="32011" xr:uid="{BA845348-093E-4E1D-89B1-52C3B11250F5}"/>
    <cellStyle name="Calculation 2 12 5 4" xfId="24263" xr:uid="{36CDE862-2F79-4D06-8391-BE86B99586FA}"/>
    <cellStyle name="Calculation 2 12 5 4 2" xfId="26914" xr:uid="{8ECAA5FC-C929-4F26-AF06-4973CA62F72B}"/>
    <cellStyle name="Calculation 2 12 5 4 3" xfId="21737" xr:uid="{8660324E-4FA6-45F1-81F5-14C4E9A81843}"/>
    <cellStyle name="Calculation 2 12 5 4 4" xfId="29766" xr:uid="{9E78D8D2-CC60-4322-9AD5-AE379BB52633}"/>
    <cellStyle name="Calculation 2 12 5 4 5" xfId="30630" xr:uid="{DCAA894C-C82A-4902-924A-B6625FF5E831}"/>
    <cellStyle name="Calculation 2 12 5 4 6" xfId="32402" xr:uid="{9CBC8AFB-22F5-47CA-B0CA-31142E1AF9F3}"/>
    <cellStyle name="Calculation 2 12 5 4 7" xfId="35767" xr:uid="{7C7B0C3E-075A-41A9-997E-9B98B68AE40B}"/>
    <cellStyle name="Calculation 2 12 5 4 8" xfId="36602" xr:uid="{B9504229-A583-44CA-BC06-AAABFB0DB22D}"/>
    <cellStyle name="Calculation 2 12 5 4 9" xfId="37499" xr:uid="{05C404B1-CEA8-4317-9B4E-910418E5FA6C}"/>
    <cellStyle name="Calculation 2 12 5 5" xfId="24592" xr:uid="{512DE353-7D6B-4A38-B4D8-F47BCB36DF58}"/>
    <cellStyle name="Calculation 2 12 5 5 2" xfId="27240" xr:uid="{F2AE42E4-6BBC-4F25-8471-DAE3DE09DC26}"/>
    <cellStyle name="Calculation 2 12 5 5 3" xfId="25192" xr:uid="{EBAD123B-73DB-4374-BF53-BA164D4110D1}"/>
    <cellStyle name="Calculation 2 12 5 5 4" xfId="30073" xr:uid="{E2E1B6D6-556A-49EE-9B97-1BEF0BD8B402}"/>
    <cellStyle name="Calculation 2 12 5 5 5" xfId="30953" xr:uid="{40494175-4851-429C-BE8E-2558B6866A2F}"/>
    <cellStyle name="Calculation 2 12 5 5 6" xfId="34538" xr:uid="{49F3924F-E708-4503-8E34-14CD9361FFBB}"/>
    <cellStyle name="Calculation 2 12 5 5 7" xfId="36077" xr:uid="{40CE6665-3ABF-4526-B556-6BB4754E7557}"/>
    <cellStyle name="Calculation 2 12 5 5 8" xfId="36912" xr:uid="{8E83119B-F9CD-410A-AFDD-C4634F1ED883}"/>
    <cellStyle name="Calculation 2 12 5 5 9" xfId="37828" xr:uid="{DEEA1414-D07C-41AA-AB2E-E3F095F39782}"/>
    <cellStyle name="Calculation 2 12 5 6" xfId="21918" xr:uid="{1ED49C45-5FD3-48B5-A539-8F2AFB68979E}"/>
    <cellStyle name="Calculation 2 12 5 7" xfId="22433" xr:uid="{41DB66AD-1E6D-4BA1-93E1-A65237BD7AB7}"/>
    <cellStyle name="Calculation 2 12 5 8" xfId="20981" xr:uid="{3E0C2B77-D3D2-45FC-BDB5-5DF3AE049D5E}"/>
    <cellStyle name="Calculation 2 12 6" xfId="23249" xr:uid="{1D698BD3-54F6-4CA2-A36A-1AFC4D4C6BCA}"/>
    <cellStyle name="Calculation 2 12 6 2" xfId="24149" xr:uid="{BFA9A1D2-60C6-47A7-A875-892DEFF48740}"/>
    <cellStyle name="Calculation 2 12 6 2 2" xfId="26801" xr:uid="{5BB8A1D6-E8B5-4F73-B8F5-6BFAAF895C71}"/>
    <cellStyle name="Calculation 2 12 6 2 3" xfId="28467" xr:uid="{A359C44F-BDFD-4AD0-BB51-DC47B9FDB35F}"/>
    <cellStyle name="Calculation 2 12 6 2 4" xfId="30517" xr:uid="{19D9CD86-CF85-48D3-8C7F-67245BA46CB2}"/>
    <cellStyle name="Calculation 2 12 6 2 5" xfId="34046" xr:uid="{C4380CC2-ECBD-4162-BE3C-81491E19180F}"/>
    <cellStyle name="Calculation 2 12 6 2 6" xfId="33788" xr:uid="{15C73991-ECC2-4A7A-933A-42C8FCF6000C}"/>
    <cellStyle name="Calculation 2 12 6 2 7" xfId="37386" xr:uid="{E1B5AE58-1DAC-48A7-9C2B-0FD07E081C43}"/>
    <cellStyle name="Calculation 2 12 6 3" xfId="25903" xr:uid="{46C79448-2196-4286-A41F-50DA1396D674}"/>
    <cellStyle name="Calculation 2 12 6 4" xfId="33162" xr:uid="{6FEDB8D8-5886-4B01-9ED9-B0C02EC48BE3}"/>
    <cellStyle name="Calculation 2 12 7" xfId="23274" xr:uid="{EBAD6474-0412-48AF-9BBD-CBFB25D862F4}"/>
    <cellStyle name="Calculation 2 12 7 2" xfId="25926" xr:uid="{A98D140D-5304-4AD1-8157-FC453F13765F}"/>
    <cellStyle name="Calculation 2 12 7 3" xfId="28107" xr:uid="{F76906B9-5FC3-428B-9972-2CB79B59E023}"/>
    <cellStyle name="Calculation 2 12 7 4" xfId="29390" xr:uid="{D9852470-2F94-4014-B7F5-D77761B81CF7}"/>
    <cellStyle name="Calculation 2 12 7 5" xfId="33185" xr:uid="{9C3F01E4-5103-41B5-8CC3-9A3F72CFAFFE}"/>
    <cellStyle name="Calculation 2 12 7 6" xfId="32180" xr:uid="{17E2A860-C993-47B6-B592-127BB66B0FBC}"/>
    <cellStyle name="Calculation 2 12 7 7" xfId="32089" xr:uid="{448E24FF-12B8-4044-BCD4-FCF9537E3659}"/>
    <cellStyle name="Calculation 2 12 8" xfId="24259" xr:uid="{2378C80D-FB45-4091-9AB8-DDF58701DB78}"/>
    <cellStyle name="Calculation 2 12 8 2" xfId="26910" xr:uid="{EF32054C-FD1A-42E0-9C09-8EEB701A4A29}"/>
    <cellStyle name="Calculation 2 12 8 3" xfId="21741" xr:uid="{B9E73F95-4D5C-431F-B2D1-485D00436094}"/>
    <cellStyle name="Calculation 2 12 8 4" xfId="29762" xr:uid="{603158C7-CF32-416C-99A7-3A2AD08A5F58}"/>
    <cellStyle name="Calculation 2 12 8 5" xfId="30626" xr:uid="{109F26D1-8290-4946-9C97-F41A6B610168}"/>
    <cellStyle name="Calculation 2 12 8 6" xfId="32399" xr:uid="{2666E258-264D-4970-A9DB-0CD397026C74}"/>
    <cellStyle name="Calculation 2 12 8 7" xfId="35763" xr:uid="{7E30AFC3-F010-4E80-AFB9-A8BDD8C8426C}"/>
    <cellStyle name="Calculation 2 12 8 8" xfId="36598" xr:uid="{548A971A-9428-4C44-8CD0-1ECE539CC004}"/>
    <cellStyle name="Calculation 2 12 8 9" xfId="37495" xr:uid="{0F3DFD0B-368D-4D33-8D20-E0B2298A12C1}"/>
    <cellStyle name="Calculation 2 12 9" xfId="24596" xr:uid="{73533B1A-5832-40D8-A6F3-6D259D6D7B8A}"/>
    <cellStyle name="Calculation 2 12 9 2" xfId="27244" xr:uid="{05195E18-8811-4477-8FB9-591C8FA01E62}"/>
    <cellStyle name="Calculation 2 12 9 3" xfId="25196" xr:uid="{132FF7A1-42FA-438F-A746-32001C1E73BF}"/>
    <cellStyle name="Calculation 2 12 9 4" xfId="30077" xr:uid="{E5C049B0-A0DF-4781-BEB8-8E3A66B9A221}"/>
    <cellStyle name="Calculation 2 12 9 5" xfId="30957" xr:uid="{4AB9AF18-6EEE-4B31-9AEF-4A59B2D42206}"/>
    <cellStyle name="Calculation 2 12 9 6" xfId="34581" xr:uid="{4164BEEF-508A-45F0-BAB4-BE14C1362056}"/>
    <cellStyle name="Calculation 2 12 9 7" xfId="36081" xr:uid="{F3D8091A-C7B3-46A7-B97D-2F3F01448DE7}"/>
    <cellStyle name="Calculation 2 12 9 8" xfId="36916" xr:uid="{2E6F5986-EAD1-4F65-83FE-589CFBA8E125}"/>
    <cellStyle name="Calculation 2 12 9 9" xfId="37832" xr:uid="{3DDB94C4-BEC5-4281-8117-B04DCB5D6538}"/>
    <cellStyle name="Calculation 2 13" xfId="737" xr:uid="{00000000-0005-0000-0000-0000D0020000}"/>
    <cellStyle name="Calculation 2 13 10" xfId="22432" xr:uid="{871B2F55-102F-489A-976A-BE8F9A6C27E3}"/>
    <cellStyle name="Calculation 2 13 11" xfId="20982" xr:uid="{2B420F81-3CA9-42CC-8DCF-E06F2B3D51A0}"/>
    <cellStyle name="Calculation 2 13 2" xfId="738" xr:uid="{00000000-0005-0000-0000-0000D1020000}"/>
    <cellStyle name="Calculation 2 13 2 2" xfId="23243" xr:uid="{EF4970CF-88E2-4C1C-AE6B-50FD183B2CAA}"/>
    <cellStyle name="Calculation 2 13 2 2 2" xfId="24143" xr:uid="{9AB2DE89-2386-4313-9BC9-38300F207B4F}"/>
    <cellStyle name="Calculation 2 13 2 2 2 2" xfId="26795" xr:uid="{EFB2B283-5B64-410A-A940-112DBFD72731}"/>
    <cellStyle name="Calculation 2 13 2 2 2 3" xfId="28021" xr:uid="{B3F17852-6441-4CE1-B1B7-E3A17677C7C8}"/>
    <cellStyle name="Calculation 2 13 2 2 2 4" xfId="22799" xr:uid="{E8BC71E7-0F4A-4E5C-9B53-A5D21EA3CC80}"/>
    <cellStyle name="Calculation 2 13 2 2 2 5" xfId="34040" xr:uid="{1A73E4EC-E8CA-4635-9F2E-E0B8FC5BBB63}"/>
    <cellStyle name="Calculation 2 13 2 2 2 6" xfId="32295" xr:uid="{562C80DF-F361-40CB-A10E-6A2AE608FBA8}"/>
    <cellStyle name="Calculation 2 13 2 2 2 7" xfId="37380" xr:uid="{175824D9-E61C-47A1-8E03-53D4FAE0800F}"/>
    <cellStyle name="Calculation 2 13 2 2 3" xfId="25897" xr:uid="{AF950E08-5F19-4585-86D0-FEE71846BB6B}"/>
    <cellStyle name="Calculation 2 13 2 2 4" xfId="33156" xr:uid="{99875256-869C-41A0-A04A-A795A344EFE3}"/>
    <cellStyle name="Calculation 2 13 2 3" xfId="23280" xr:uid="{AAA0BD25-94A4-4C5A-A1FB-DDA4F4DDDF3A}"/>
    <cellStyle name="Calculation 2 13 2 3 2" xfId="25932" xr:uid="{720991E6-572A-47FE-B396-6FFE316A0EB0}"/>
    <cellStyle name="Calculation 2 13 2 3 3" xfId="21889" xr:uid="{B69C6AD4-66F2-4917-B100-301042AA5035}"/>
    <cellStyle name="Calculation 2 13 2 3 4" xfId="29627" xr:uid="{26B6A28D-FA72-4B13-AB9D-20E31D693A3A}"/>
    <cellStyle name="Calculation 2 13 2 3 5" xfId="33191" xr:uid="{A944E978-375F-4029-B742-3AECBD05D920}"/>
    <cellStyle name="Calculation 2 13 2 3 6" xfId="33862" xr:uid="{71569D51-067A-40B7-A0B4-EEA338C606A8}"/>
    <cellStyle name="Calculation 2 13 2 3 7" xfId="35395" xr:uid="{DC8A2CFC-04EA-40D9-A853-67E286EA2380}"/>
    <cellStyle name="Calculation 2 13 2 4" xfId="24265" xr:uid="{D0AC646D-91E1-4535-AD53-AAF16052A6DE}"/>
    <cellStyle name="Calculation 2 13 2 4 2" xfId="26916" xr:uid="{D2C9F365-3CAE-4895-BF9A-44C7DB2AA3ED}"/>
    <cellStyle name="Calculation 2 13 2 4 3" xfId="21735" xr:uid="{AFD23FA2-FF87-4EA7-A2CA-39D96F155E15}"/>
    <cellStyle name="Calculation 2 13 2 4 4" xfId="29768" xr:uid="{90C756CF-173F-490B-BD21-F4BB51FC24D1}"/>
    <cellStyle name="Calculation 2 13 2 4 5" xfId="30632" xr:uid="{81E1AEFB-5AE1-446A-87A6-A9BEAC136516}"/>
    <cellStyle name="Calculation 2 13 2 4 6" xfId="32404" xr:uid="{FDAD3DD6-B3E8-486E-9936-EC30D216B402}"/>
    <cellStyle name="Calculation 2 13 2 4 7" xfId="35769" xr:uid="{C1549350-5101-4A97-B3C2-C84133F84B04}"/>
    <cellStyle name="Calculation 2 13 2 4 8" xfId="36604" xr:uid="{DC0E849D-3786-4484-BB0B-C606F4F221CA}"/>
    <cellStyle name="Calculation 2 13 2 4 9" xfId="37501" xr:uid="{247D5960-A8E5-4574-9F80-3A38C146C7A7}"/>
    <cellStyle name="Calculation 2 13 2 5" xfId="24590" xr:uid="{BF8B98C2-6AEF-45F9-94A1-3B5177FFFFA9}"/>
    <cellStyle name="Calculation 2 13 2 5 2" xfId="27238" xr:uid="{14D91CC0-89E9-4A6B-87CB-57D363084ADE}"/>
    <cellStyle name="Calculation 2 13 2 5 3" xfId="25190" xr:uid="{B1AE824B-812C-487E-B2A1-527EBDBCD1BC}"/>
    <cellStyle name="Calculation 2 13 2 5 4" xfId="30071" xr:uid="{B5C91B3C-1BC7-4FA5-B614-F3762C0C4BA1}"/>
    <cellStyle name="Calculation 2 13 2 5 5" xfId="30951" xr:uid="{006DB7AA-FD1C-4990-8966-B59DB12FD1E8}"/>
    <cellStyle name="Calculation 2 13 2 5 6" xfId="34410" xr:uid="{ADE254BE-B7E4-4D6E-84ED-767723DC53F6}"/>
    <cellStyle name="Calculation 2 13 2 5 7" xfId="36075" xr:uid="{0202C146-A93C-4ACE-AB1B-A2980B96E003}"/>
    <cellStyle name="Calculation 2 13 2 5 8" xfId="36910" xr:uid="{E49F53F5-EE31-443F-A89B-6E79A5578272}"/>
    <cellStyle name="Calculation 2 13 2 5 9" xfId="37826" xr:uid="{05680F6E-4C3B-4F27-996E-A19583F1301F}"/>
    <cellStyle name="Calculation 2 13 2 6" xfId="21920" xr:uid="{E3C141ED-2480-4245-B2BC-DC2075C368F5}"/>
    <cellStyle name="Calculation 2 13 2 7" xfId="22431" xr:uid="{799F29E5-A002-4091-B0D4-4BA1354FB079}"/>
    <cellStyle name="Calculation 2 13 2 8" xfId="20983" xr:uid="{EBAF6071-D5BB-4CE7-A44F-03E7374932F2}"/>
    <cellStyle name="Calculation 2 13 3" xfId="739" xr:uid="{00000000-0005-0000-0000-0000D2020000}"/>
    <cellStyle name="Calculation 2 13 3 2" xfId="23242" xr:uid="{89FAC919-BF6E-4A0F-8302-0D6F37DA5C51}"/>
    <cellStyle name="Calculation 2 13 3 2 2" xfId="24142" xr:uid="{9524CF90-C490-4A14-B044-A57AFADFBAC8}"/>
    <cellStyle name="Calculation 2 13 3 2 2 2" xfId="26794" xr:uid="{6D987B90-9B46-4933-A167-A21D4A020D30}"/>
    <cellStyle name="Calculation 2 13 3 2 2 3" xfId="28015" xr:uid="{19AD9E62-666F-4CC0-B037-8591AA98ABD7}"/>
    <cellStyle name="Calculation 2 13 3 2 2 4" xfId="28713" xr:uid="{7103D591-A3BC-4A83-B5F3-CED014507C69}"/>
    <cellStyle name="Calculation 2 13 3 2 2 5" xfId="34039" xr:uid="{2EB436AA-E367-477A-9CA6-5E47DADDB6A7}"/>
    <cellStyle name="Calculation 2 13 3 2 2 6" xfId="34058" xr:uid="{51AF1AA1-74A3-4867-8289-58E9ECA38ED2}"/>
    <cellStyle name="Calculation 2 13 3 2 2 7" xfId="37379" xr:uid="{76894C54-1C5B-4FE9-8B8D-14591835B3DC}"/>
    <cellStyle name="Calculation 2 13 3 2 3" xfId="25896" xr:uid="{8B75B3F7-A63B-45CD-969C-28F57AD9A9BC}"/>
    <cellStyle name="Calculation 2 13 3 2 4" xfId="33155" xr:uid="{18D2D67F-59C6-409E-8FD1-CAE2A0539841}"/>
    <cellStyle name="Calculation 2 13 3 3" xfId="23281" xr:uid="{DB6CD3C6-1EAA-455F-B170-A7612DE5620A}"/>
    <cellStyle name="Calculation 2 13 3 3 2" xfId="25933" xr:uid="{AC1DEDE4-AAFD-4481-847D-7D5E07C88F37}"/>
    <cellStyle name="Calculation 2 13 3 3 3" xfId="22094" xr:uid="{9AA92220-27EA-489A-B49E-F505A34D0CCA}"/>
    <cellStyle name="Calculation 2 13 3 3 4" xfId="28863" xr:uid="{F9C2D5A5-55AE-4235-A8F2-7BC623F6222E}"/>
    <cellStyle name="Calculation 2 13 3 3 5" xfId="33192" xr:uid="{417BBE52-5867-4D7D-BB56-F8197E5553F2}"/>
    <cellStyle name="Calculation 2 13 3 3 6" xfId="33368" xr:uid="{DDACCAB8-AE91-431D-92B1-99361765067A}"/>
    <cellStyle name="Calculation 2 13 3 3 7" xfId="32090" xr:uid="{F80E2020-CAFD-40F4-B58E-58B0AB3CF735}"/>
    <cellStyle name="Calculation 2 13 3 4" xfId="24266" xr:uid="{CEE851E3-4849-4622-8918-74FB261C1BF1}"/>
    <cellStyle name="Calculation 2 13 3 4 2" xfId="26917" xr:uid="{41794A55-65FA-44C4-8F45-470DDD4E16C3}"/>
    <cellStyle name="Calculation 2 13 3 4 3" xfId="21734" xr:uid="{91497013-BBCB-45F7-852E-ECFBFD127544}"/>
    <cellStyle name="Calculation 2 13 3 4 4" xfId="29769" xr:uid="{6FC23468-93BC-4578-AED7-D23DA7E9BFF7}"/>
    <cellStyle name="Calculation 2 13 3 4 5" xfId="30633" xr:uid="{1236BE1E-D0B8-4991-B468-38317EA9CB3D}"/>
    <cellStyle name="Calculation 2 13 3 4 6" xfId="32405" xr:uid="{313104FE-FEDD-4BAF-8971-ABE19EBD5C42}"/>
    <cellStyle name="Calculation 2 13 3 4 7" xfId="35770" xr:uid="{B02F5C53-020A-4564-95AC-00AA5EE2F618}"/>
    <cellStyle name="Calculation 2 13 3 4 8" xfId="36605" xr:uid="{891B65A4-F830-4BBF-9911-EB6F9102EAE3}"/>
    <cellStyle name="Calculation 2 13 3 4 9" xfId="37502" xr:uid="{F6B571C2-FB31-4034-A34B-79A8B60FB2A2}"/>
    <cellStyle name="Calculation 2 13 3 5" xfId="24589" xr:uid="{DE80DF05-404E-4E90-ACF7-245CA25ABBEA}"/>
    <cellStyle name="Calculation 2 13 3 5 2" xfId="27237" xr:uid="{B7176E74-C670-497A-B06F-E1B3B17BF5B4}"/>
    <cellStyle name="Calculation 2 13 3 5 3" xfId="25189" xr:uid="{5B8A33F0-A3E5-4C0A-A7AE-ED66A37AECDB}"/>
    <cellStyle name="Calculation 2 13 3 5 4" xfId="30070" xr:uid="{4865F732-A6E4-48E4-BC8C-E93FBFA8B10F}"/>
    <cellStyle name="Calculation 2 13 3 5 5" xfId="30950" xr:uid="{4C3B1026-B35B-40FA-AB7B-0FEDFA2616F6}"/>
    <cellStyle name="Calculation 2 13 3 5 6" xfId="32644" xr:uid="{E5F71299-3CFE-469E-B761-B9AB38816EBB}"/>
    <cellStyle name="Calculation 2 13 3 5 7" xfId="36074" xr:uid="{4F7E6C2E-9860-4A1F-88B7-2F9BB3FC51B6}"/>
    <cellStyle name="Calculation 2 13 3 5 8" xfId="36909" xr:uid="{93EAA5A8-FD00-4933-825A-3E8D25623F52}"/>
    <cellStyle name="Calculation 2 13 3 5 9" xfId="37825" xr:uid="{5BC003DD-2A96-4109-8263-739055159616}"/>
    <cellStyle name="Calculation 2 13 3 6" xfId="21921" xr:uid="{86B10420-6536-4DDF-AF75-4E66FABBB883}"/>
    <cellStyle name="Calculation 2 13 3 7" xfId="22430" xr:uid="{3ECD9CCE-18DE-460C-80A0-9D5151C6CA8D}"/>
    <cellStyle name="Calculation 2 13 3 8" xfId="20984" xr:uid="{DC24E433-B74E-457B-B4A9-06B9AE78E5DB}"/>
    <cellStyle name="Calculation 2 13 4" xfId="740" xr:uid="{00000000-0005-0000-0000-0000D3020000}"/>
    <cellStyle name="Calculation 2 13 4 2" xfId="23241" xr:uid="{AE38DFDB-C8DB-4319-93D6-2505EF630E84}"/>
    <cellStyle name="Calculation 2 13 4 2 2" xfId="24141" xr:uid="{3723EAEE-7238-4692-A3D2-80016DB72837}"/>
    <cellStyle name="Calculation 2 13 4 2 2 2" xfId="26793" xr:uid="{5BCFEBF6-3C98-4472-B760-02165B3CFD26}"/>
    <cellStyle name="Calculation 2 13 4 2 2 3" xfId="29065" xr:uid="{E382BA3C-AADA-45AF-9854-1C6A7C2420F2}"/>
    <cellStyle name="Calculation 2 13 4 2 2 4" xfId="28834" xr:uid="{567BC066-4C69-4752-8464-7FA8A9366618}"/>
    <cellStyle name="Calculation 2 13 4 2 2 5" xfId="34038" xr:uid="{C63FFEFC-6693-4F93-8B88-8DA1AA0D1EE2}"/>
    <cellStyle name="Calculation 2 13 4 2 2 6" xfId="34277" xr:uid="{14BF46A6-33B6-4380-8D2D-E5A059CAB8A6}"/>
    <cellStyle name="Calculation 2 13 4 2 2 7" xfId="37378" xr:uid="{5D2A2F8E-3043-4BC0-BE13-55D6714094EC}"/>
    <cellStyle name="Calculation 2 13 4 2 3" xfId="25895" xr:uid="{B250EA42-2E2A-4252-9BE9-A6F20550F680}"/>
    <cellStyle name="Calculation 2 13 4 2 4" xfId="33154" xr:uid="{E8D4E5B0-2EEF-4004-AA4E-0EFC4FAD952D}"/>
    <cellStyle name="Calculation 2 13 4 3" xfId="23282" xr:uid="{C7B1EC66-DB77-4B9B-86C7-60E3335AA998}"/>
    <cellStyle name="Calculation 2 13 4 3 2" xfId="25934" xr:uid="{3CC4656B-5DF1-4517-8BE2-B064B2E7BDC1}"/>
    <cellStyle name="Calculation 2 13 4 3 3" xfId="28982" xr:uid="{DCD2DFCA-1892-444A-8DE9-333E2580A7ED}"/>
    <cellStyle name="Calculation 2 13 4 3 4" xfId="28766" xr:uid="{DD01FF78-3F99-4A76-B3C1-219A0DFEC300}"/>
    <cellStyle name="Calculation 2 13 4 3 5" xfId="33193" xr:uid="{896CE621-506C-4455-89D3-5B021978BDB2}"/>
    <cellStyle name="Calculation 2 13 4 3 6" xfId="34206" xr:uid="{34C782EC-4E54-43A1-977B-7610257ED741}"/>
    <cellStyle name="Calculation 2 13 4 3 7" xfId="35408" xr:uid="{B35E393C-8CB7-4A64-AF02-F34D4533D3D7}"/>
    <cellStyle name="Calculation 2 13 4 4" xfId="24267" xr:uid="{4011220F-C296-44A0-988D-EDB310B21046}"/>
    <cellStyle name="Calculation 2 13 4 4 2" xfId="26918" xr:uid="{8182C5A6-E597-4CB4-BCFD-4649D78CD80F}"/>
    <cellStyle name="Calculation 2 13 4 4 3" xfId="21733" xr:uid="{B823C1F3-0D9E-49E5-96EA-3F165C49BBD7}"/>
    <cellStyle name="Calculation 2 13 4 4 4" xfId="29770" xr:uid="{1FABAEEC-D0E5-472F-A265-DCC64BD982F4}"/>
    <cellStyle name="Calculation 2 13 4 4 5" xfId="30634" xr:uid="{75FC7092-B628-4F8E-A8FA-2F280FFB63C3}"/>
    <cellStyle name="Calculation 2 13 4 4 6" xfId="32406" xr:uid="{13034D96-A5F4-4CEB-9CF5-7DC65052C647}"/>
    <cellStyle name="Calculation 2 13 4 4 7" xfId="35771" xr:uid="{046167C6-4B03-4830-A23C-A4471B0B6C1A}"/>
    <cellStyle name="Calculation 2 13 4 4 8" xfId="36606" xr:uid="{8C1CD1C0-CA9B-4A8D-B185-0F1B3F0A1E71}"/>
    <cellStyle name="Calculation 2 13 4 4 9" xfId="37503" xr:uid="{630BCEB2-8276-43C7-A431-C3FCC39FD52A}"/>
    <cellStyle name="Calculation 2 13 4 5" xfId="24588" xr:uid="{A56FB133-3182-42B2-B274-B88F418E6B4B}"/>
    <cellStyle name="Calculation 2 13 4 5 2" xfId="27236" xr:uid="{8BE1863A-B414-48C3-BE49-2DEB811ED824}"/>
    <cellStyle name="Calculation 2 13 4 5 3" xfId="25188" xr:uid="{01CFB292-A724-443A-A3D0-D4EA93BD1992}"/>
    <cellStyle name="Calculation 2 13 4 5 4" xfId="30069" xr:uid="{83EBA7F6-5E40-4584-BDE4-F6F95EDCAB6F}"/>
    <cellStyle name="Calculation 2 13 4 5 5" xfId="30949" xr:uid="{9442A3DC-FCEA-4C5E-AF5F-8877D12DB2B1}"/>
    <cellStyle name="Calculation 2 13 4 5 6" xfId="34579" xr:uid="{EC685960-F2A2-406D-9B22-988D345C129F}"/>
    <cellStyle name="Calculation 2 13 4 5 7" xfId="36073" xr:uid="{662D3CCD-8B8A-4936-911B-36CF09A0980F}"/>
    <cellStyle name="Calculation 2 13 4 5 8" xfId="36908" xr:uid="{495DE1D8-3BAF-4812-885A-D26F4DF4DD0B}"/>
    <cellStyle name="Calculation 2 13 4 5 9" xfId="37824" xr:uid="{A2FB3D66-72C3-4485-882D-7102B2AE8D2C}"/>
    <cellStyle name="Calculation 2 13 4 6" xfId="21922" xr:uid="{628FF19D-542B-4259-9A42-55F392D19F7A}"/>
    <cellStyle name="Calculation 2 13 4 7" xfId="22429" xr:uid="{A4786131-DC74-4A8A-9144-D51670D1F372}"/>
    <cellStyle name="Calculation 2 13 4 8" xfId="20985" xr:uid="{D0F27EB9-EE63-47B6-B7C1-C212EF023027}"/>
    <cellStyle name="Calculation 2 13 5" xfId="23244" xr:uid="{EE7118C0-61ED-4D48-8671-5B025F766BE8}"/>
    <cellStyle name="Calculation 2 13 5 2" xfId="24144" xr:uid="{46684B26-5545-41DF-AE68-EA1A28E07FD4}"/>
    <cellStyle name="Calculation 2 13 5 2 2" xfId="26796" xr:uid="{11E73442-CA0D-4D48-9CFF-65248743C6C7}"/>
    <cellStyle name="Calculation 2 13 5 2 3" xfId="28465" xr:uid="{34BB9244-3885-4849-96F9-61625197D933}"/>
    <cellStyle name="Calculation 2 13 5 2 4" xfId="28139" xr:uid="{65E06D8D-BBD2-46A5-A897-21F1200B9701}"/>
    <cellStyle name="Calculation 2 13 5 2 5" xfId="34041" xr:uid="{E6D734A1-2238-464C-B669-C470C0BF50A5}"/>
    <cellStyle name="Calculation 2 13 5 2 6" xfId="32296" xr:uid="{210C4387-C9F8-4912-884C-B9A0278F2369}"/>
    <cellStyle name="Calculation 2 13 5 2 7" xfId="37381" xr:uid="{8493D70B-1507-4D98-9F4F-1C26A3907062}"/>
    <cellStyle name="Calculation 2 13 5 3" xfId="25898" xr:uid="{1C0652B9-A308-4A92-87CD-CF8744B1396B}"/>
    <cellStyle name="Calculation 2 13 5 4" xfId="33157" xr:uid="{9F01CE31-C6C1-44D4-8810-39AA3CA5AC47}"/>
    <cellStyle name="Calculation 2 13 6" xfId="23279" xr:uid="{93FAC39C-E0AA-46A3-B8FC-FD83BD99D351}"/>
    <cellStyle name="Calculation 2 13 6 2" xfId="25931" xr:uid="{1268408E-433C-440B-9CE9-C3ED31CFCCAD}"/>
    <cellStyle name="Calculation 2 13 6 3" xfId="21998" xr:uid="{A671DF53-8B40-47BD-8B75-A0E5B2FE897F}"/>
    <cellStyle name="Calculation 2 13 6 4" xfId="22100" xr:uid="{AD00E195-CB13-48C5-A291-085F2EE05F46}"/>
    <cellStyle name="Calculation 2 13 6 5" xfId="33190" xr:uid="{36473DDB-E1B6-4442-9E89-815FA18DDB98}"/>
    <cellStyle name="Calculation 2 13 6 6" xfId="32181" xr:uid="{0914A08E-ABBB-461B-BB3F-9078F6B44158}"/>
    <cellStyle name="Calculation 2 13 6 7" xfId="35066" xr:uid="{1545FBB4-6F7A-4C45-A8C7-0083C5DC7C51}"/>
    <cellStyle name="Calculation 2 13 7" xfId="24264" xr:uid="{4ACFEDFA-98C4-41B3-963E-1B55CC8365F2}"/>
    <cellStyle name="Calculation 2 13 7 2" xfId="26915" xr:uid="{B073116B-7926-4407-B7B5-99782F9F190E}"/>
    <cellStyle name="Calculation 2 13 7 3" xfId="21736" xr:uid="{919AFE55-8F2A-4FC2-AA4C-01A3BE0AF65F}"/>
    <cellStyle name="Calculation 2 13 7 4" xfId="29767" xr:uid="{37EA5A52-AB28-4C43-80CD-1DF80AD8246A}"/>
    <cellStyle name="Calculation 2 13 7 5" xfId="30631" xr:uid="{230DBD87-5DE0-4647-A157-273B14B8002B}"/>
    <cellStyle name="Calculation 2 13 7 6" xfId="32403" xr:uid="{4F138D0E-FFE3-4E85-9428-6E6B912FDBAC}"/>
    <cellStyle name="Calculation 2 13 7 7" xfId="35768" xr:uid="{533FAB50-8167-4ACD-A845-2E5A6D45EC9F}"/>
    <cellStyle name="Calculation 2 13 7 8" xfId="36603" xr:uid="{0818E002-B470-4168-BB18-F9F03878042C}"/>
    <cellStyle name="Calculation 2 13 7 9" xfId="37500" xr:uid="{FA12E65A-B0FF-4237-BD74-507184DCF728}"/>
    <cellStyle name="Calculation 2 13 8" xfId="24591" xr:uid="{A6C78824-2AB7-46CE-8260-8DDF1ECD731F}"/>
    <cellStyle name="Calculation 2 13 8 2" xfId="27239" xr:uid="{96EAC17F-5FE4-4404-AA4A-82D8968B6687}"/>
    <cellStyle name="Calculation 2 13 8 3" xfId="25191" xr:uid="{F28A29D0-7EE7-4264-8884-C6674F278EFD}"/>
    <cellStyle name="Calculation 2 13 8 4" xfId="30072" xr:uid="{393E5897-966F-4D82-9314-D8ADACFBB66C}"/>
    <cellStyle name="Calculation 2 13 8 5" xfId="30952" xr:uid="{DE6F43F9-F4C1-48D4-8F96-E9315D0D4198}"/>
    <cellStyle name="Calculation 2 13 8 6" xfId="34580" xr:uid="{06B162D9-68D7-43F6-9867-6B36E63AEC82}"/>
    <cellStyle name="Calculation 2 13 8 7" xfId="36076" xr:uid="{25F87178-E37A-4BA7-9316-545177E9A997}"/>
    <cellStyle name="Calculation 2 13 8 8" xfId="36911" xr:uid="{E4297A7E-6D4A-4A6C-99E8-0EC7F2B3D75C}"/>
    <cellStyle name="Calculation 2 13 8 9" xfId="37827" xr:uid="{F3BBAA01-A21A-4368-8233-BE11539AFCD6}"/>
    <cellStyle name="Calculation 2 13 9" xfId="21919" xr:uid="{486B6377-F9C4-4DE8-9306-8F19D2F84C32}"/>
    <cellStyle name="Calculation 2 14" xfId="741" xr:uid="{00000000-0005-0000-0000-0000D4020000}"/>
    <cellStyle name="Calculation 2 14 2" xfId="23240" xr:uid="{76B4304E-259F-423C-9F56-6AB99BD95CA7}"/>
    <cellStyle name="Calculation 2 14 2 2" xfId="24140" xr:uid="{B268C6BA-EF07-4547-ACA6-4B6814EBC17C}"/>
    <cellStyle name="Calculation 2 14 2 2 2" xfId="26792" xr:uid="{59B34B0B-F502-4C9D-8F75-B050A0386A97}"/>
    <cellStyle name="Calculation 2 14 2 2 3" xfId="28952" xr:uid="{E6A11830-BFE9-4F0A-965A-A3762A29B3A6}"/>
    <cellStyle name="Calculation 2 14 2 2 4" xfId="28288" xr:uid="{31984082-48CF-4604-B329-38DF9727623A}"/>
    <cellStyle name="Calculation 2 14 2 2 5" xfId="34037" xr:uid="{DD594C65-F8B6-451E-80B7-E80A9264F80A}"/>
    <cellStyle name="Calculation 2 14 2 2 6" xfId="33440" xr:uid="{1AA9B0E0-75C3-4FB1-B46B-19E1E6C05D0C}"/>
    <cellStyle name="Calculation 2 14 2 2 7" xfId="37377" xr:uid="{6344821C-0813-49A4-8850-8AF560A6678E}"/>
    <cellStyle name="Calculation 2 14 2 3" xfId="25894" xr:uid="{22374355-A1FF-4CCE-BE84-3DDF30512F3D}"/>
    <cellStyle name="Calculation 2 14 2 4" xfId="33153" xr:uid="{6AFEABD8-78E4-42F2-91E0-3DAB84DD7958}"/>
    <cellStyle name="Calculation 2 14 3" xfId="23283" xr:uid="{532EC31F-0E3F-433A-8359-8A878F6D085E}"/>
    <cellStyle name="Calculation 2 14 3 2" xfId="25935" xr:uid="{6C922896-DBAB-46E0-A77D-3234BEEAE30E}"/>
    <cellStyle name="Calculation 2 14 3 3" xfId="21999" xr:uid="{2A94307A-A6D3-4B1F-8D53-CC294CC049AF}"/>
    <cellStyle name="Calculation 2 14 3 4" xfId="29329" xr:uid="{F8CDE077-C759-4AB1-BC17-BC6D51777ABC}"/>
    <cellStyle name="Calculation 2 14 3 5" xfId="33194" xr:uid="{FE2C07C2-6409-493B-9A02-C16C595F9E88}"/>
    <cellStyle name="Calculation 2 14 3 6" xfId="34130" xr:uid="{54CD1C3B-8EA9-4A19-B77C-FDF1B62E2BBE}"/>
    <cellStyle name="Calculation 2 14 3 7" xfId="34156" xr:uid="{86CB5D01-983E-48FB-B4B7-1021E442F21B}"/>
    <cellStyle name="Calculation 2 14 4" xfId="24268" xr:uid="{F9E87AF8-FA65-4D3C-B2A5-9D0616493BE0}"/>
    <cellStyle name="Calculation 2 14 4 2" xfId="26919" xr:uid="{D8473F86-1191-4177-AFF8-06AA2A5CC1CB}"/>
    <cellStyle name="Calculation 2 14 4 3" xfId="21732" xr:uid="{F54EE6F1-8E6A-45A9-A1C3-3001E7799AAB}"/>
    <cellStyle name="Calculation 2 14 4 4" xfId="29771" xr:uid="{8508A200-0911-4712-882B-3C291B3DEF50}"/>
    <cellStyle name="Calculation 2 14 4 5" xfId="30635" xr:uid="{FBC67634-4FB1-4C30-8A53-6163CC80697C}"/>
    <cellStyle name="Calculation 2 14 4 6" xfId="32407" xr:uid="{BFC8684C-B385-4A46-9A5F-1E5EB5ED93B5}"/>
    <cellStyle name="Calculation 2 14 4 7" xfId="35772" xr:uid="{F8F983C8-6EC7-4508-B8B4-DDB758E6DAF6}"/>
    <cellStyle name="Calculation 2 14 4 8" xfId="36607" xr:uid="{ABCCD82B-0F6A-4DF5-98EB-30BBCCE46948}"/>
    <cellStyle name="Calculation 2 14 4 9" xfId="37504" xr:uid="{3B56B4CB-A8C1-4E8F-B11C-93D629E883DE}"/>
    <cellStyle name="Calculation 2 14 5" xfId="24587" xr:uid="{CDC855BB-E802-48DE-AAA5-164EFBE810C6}"/>
    <cellStyle name="Calculation 2 14 5 2" xfId="27235" xr:uid="{9C2A2C5D-5036-47E4-8818-A0F52D0420F4}"/>
    <cellStyle name="Calculation 2 14 5 3" xfId="25187" xr:uid="{91BF189E-7622-4299-B077-E28719A5CE8B}"/>
    <cellStyle name="Calculation 2 14 5 4" xfId="30068" xr:uid="{16738AC1-0DF8-478C-BCFB-38394E28AB23}"/>
    <cellStyle name="Calculation 2 14 5 5" xfId="30948" xr:uid="{E7B7901E-FBDC-4792-B2C7-313D1DFF1878}"/>
    <cellStyle name="Calculation 2 14 5 6" xfId="34409" xr:uid="{586A7C71-45B8-4285-BE03-E870F023953C}"/>
    <cellStyle name="Calculation 2 14 5 7" xfId="36072" xr:uid="{0DA5310A-FF8A-4857-A342-DA0653E43965}"/>
    <cellStyle name="Calculation 2 14 5 8" xfId="36907" xr:uid="{BD42E36D-9AE7-4BE9-B6B3-D036DC61C039}"/>
    <cellStyle name="Calculation 2 14 5 9" xfId="37823" xr:uid="{079295B0-2860-4881-9C62-36CB8C9D4B52}"/>
    <cellStyle name="Calculation 2 14 6" xfId="21923" xr:uid="{8CB1AC3F-82F6-4D4D-BF98-33AAE90940AB}"/>
    <cellStyle name="Calculation 2 14 7" xfId="22428" xr:uid="{E46F6ABC-35F0-41BE-92A4-E159504DF576}"/>
    <cellStyle name="Calculation 2 14 8" xfId="20986" xr:uid="{9017AF46-1777-425B-93D1-8E82E77E905E}"/>
    <cellStyle name="Calculation 2 15" xfId="742" xr:uid="{00000000-0005-0000-0000-0000D5020000}"/>
    <cellStyle name="Calculation 2 15 2" xfId="23239" xr:uid="{F31B4A08-3C21-42B5-A311-89F66A19E1F3}"/>
    <cellStyle name="Calculation 2 15 2 2" xfId="24139" xr:uid="{FE15C485-59AA-4A0D-9764-19BB73F0C1B3}"/>
    <cellStyle name="Calculation 2 15 2 2 2" xfId="26791" xr:uid="{0D64F216-FE04-44F7-878A-3C720AFC133A}"/>
    <cellStyle name="Calculation 2 15 2 2 3" xfId="28461" xr:uid="{5CB6137D-0E74-4EB4-BB4D-8DD318698797}"/>
    <cellStyle name="Calculation 2 15 2 2 4" xfId="28638" xr:uid="{CCCEAF28-1D19-4AFF-9D06-59E157969745}"/>
    <cellStyle name="Calculation 2 15 2 2 5" xfId="34036" xr:uid="{A318EEE0-DEC0-4A1F-A5F3-5D77DB3D83EE}"/>
    <cellStyle name="Calculation 2 15 2 2 6" xfId="33789" xr:uid="{DD5054BE-4D0E-474A-ABE3-99459CC09E57}"/>
    <cellStyle name="Calculation 2 15 2 2 7" xfId="37376" xr:uid="{82A5B75C-4423-4C8F-B456-D92A8B33AFE8}"/>
    <cellStyle name="Calculation 2 15 2 3" xfId="25893" xr:uid="{79034DBA-09E0-4FDB-84D0-FF55C6562A7D}"/>
    <cellStyle name="Calculation 2 15 2 4" xfId="33152" xr:uid="{12D88136-BE0F-45A7-9F1C-2407CC942A04}"/>
    <cellStyle name="Calculation 2 15 3" xfId="23284" xr:uid="{CC35585B-5FDE-4F54-B313-D1EE23EE81B6}"/>
    <cellStyle name="Calculation 2 15 3 2" xfId="25936" xr:uid="{AFC90C06-95F9-4945-83D7-A846754B4D17}"/>
    <cellStyle name="Calculation 2 15 3 3" xfId="21888" xr:uid="{0509DE60-D005-47E0-AD87-923D5EC32B9D}"/>
    <cellStyle name="Calculation 2 15 3 4" xfId="29628" xr:uid="{BCE9585D-2AF0-4EC0-A580-69820733CFFA}"/>
    <cellStyle name="Calculation 2 15 3 5" xfId="33195" xr:uid="{28D41F2D-DDB9-43AC-9B6E-B37E30030729}"/>
    <cellStyle name="Calculation 2 15 3 6" xfId="32182" xr:uid="{AC056607-A822-41D0-AE76-E42263CD92F0}"/>
    <cellStyle name="Calculation 2 15 3 7" xfId="32106" xr:uid="{E8B724C2-47E4-4283-939A-5F55627C52E8}"/>
    <cellStyle name="Calculation 2 15 4" xfId="24269" xr:uid="{945B3053-A1D3-4849-B7B7-A2E4E3AE1B46}"/>
    <cellStyle name="Calculation 2 15 4 2" xfId="26920" xr:uid="{39F12C78-1879-49F8-952A-0B7D6F63AE0A}"/>
    <cellStyle name="Calculation 2 15 4 3" xfId="21731" xr:uid="{A31F0732-4818-4027-A2EB-2B9EB5475733}"/>
    <cellStyle name="Calculation 2 15 4 4" xfId="29772" xr:uid="{06A41BFD-7C6B-4FA5-82E2-3B218EF9FD64}"/>
    <cellStyle name="Calculation 2 15 4 5" xfId="30636" xr:uid="{CC4C418B-5985-4A47-9E57-35B4E7053F8D}"/>
    <cellStyle name="Calculation 2 15 4 6" xfId="32408" xr:uid="{F05255BD-52B4-4C4A-A915-C44E2DB6D426}"/>
    <cellStyle name="Calculation 2 15 4 7" xfId="35773" xr:uid="{557429C3-CE09-4D6D-8534-32F488605473}"/>
    <cellStyle name="Calculation 2 15 4 8" xfId="36608" xr:uid="{B52F44F3-4683-4C30-B1C3-7C67FD3C0539}"/>
    <cellStyle name="Calculation 2 15 4 9" xfId="37505" xr:uid="{042F3B5E-80E3-4DF7-B688-511C3232FBC8}"/>
    <cellStyle name="Calculation 2 15 5" xfId="24586" xr:uid="{F4360FEE-2277-43C8-9834-DC3CDE55EF33}"/>
    <cellStyle name="Calculation 2 15 5 2" xfId="27234" xr:uid="{A3F693DD-C676-4582-B642-BCEC5919FFDD}"/>
    <cellStyle name="Calculation 2 15 5 3" xfId="25186" xr:uid="{4F192A27-37DC-4797-8E0E-8CFC9DE0C7D1}"/>
    <cellStyle name="Calculation 2 15 5 4" xfId="30067" xr:uid="{267AC564-C6D4-4695-ABC5-FF974BFFE01F}"/>
    <cellStyle name="Calculation 2 15 5 5" xfId="30947" xr:uid="{8C0A2DA4-3E89-4A1D-9130-52FAFE227F4F}"/>
    <cellStyle name="Calculation 2 15 5 6" xfId="32643" xr:uid="{DB65B7B3-A013-4CEF-9DF9-7A5322EBBE25}"/>
    <cellStyle name="Calculation 2 15 5 7" xfId="36071" xr:uid="{7017614B-E2C0-4B2E-B426-6BE3420C1976}"/>
    <cellStyle name="Calculation 2 15 5 8" xfId="36906" xr:uid="{C9412F8B-B758-4FB8-9B4C-2619DF1DFBCE}"/>
    <cellStyle name="Calculation 2 15 5 9" xfId="37822" xr:uid="{CDE2B843-6DE8-4FA6-A73D-290DE5A7E99D}"/>
    <cellStyle name="Calculation 2 15 6" xfId="21924" xr:uid="{419591B9-1C8B-4F93-A932-5F3F54420442}"/>
    <cellStyle name="Calculation 2 15 7" xfId="22427" xr:uid="{357055D2-7BCB-49C9-AE1D-435C0C4B0073}"/>
    <cellStyle name="Calculation 2 15 8" xfId="20987" xr:uid="{C7F60573-BEDE-44E4-8565-C8EAC3FB2478}"/>
    <cellStyle name="Calculation 2 16" xfId="743" xr:uid="{00000000-0005-0000-0000-0000D6020000}"/>
    <cellStyle name="Calculation 2 16 2" xfId="23238" xr:uid="{08D19CD8-B89E-420B-A4C4-E5F5DFB3887A}"/>
    <cellStyle name="Calculation 2 16 2 2" xfId="24138" xr:uid="{AB9ADB21-BD5B-4E0C-9715-ECD286CBF21C}"/>
    <cellStyle name="Calculation 2 16 2 2 2" xfId="26790" xr:uid="{D65F5BD8-AE6E-486D-B432-B12647F78081}"/>
    <cellStyle name="Calculation 2 16 2 2 3" xfId="28466" xr:uid="{663ADFF8-4459-476C-BC1D-4D35E0E58961}"/>
    <cellStyle name="Calculation 2 16 2 2 4" xfId="28136" xr:uid="{F818E37F-C62E-40FD-A838-A744E65B830F}"/>
    <cellStyle name="Calculation 2 16 2 2 5" xfId="34035" xr:uid="{F5B4A59B-9DB2-4C8D-8AA3-F556FFEA1F08}"/>
    <cellStyle name="Calculation 2 16 2 2 6" xfId="32294" xr:uid="{707F5FE9-D35E-4228-B031-60E5CB997059}"/>
    <cellStyle name="Calculation 2 16 2 2 7" xfId="37375" xr:uid="{5651CA95-E00D-482F-A99A-ABB4260E2CE3}"/>
    <cellStyle name="Calculation 2 16 2 3" xfId="25892" xr:uid="{BDF4445F-CCA5-4AEE-A8AD-12B4CAFBF274}"/>
    <cellStyle name="Calculation 2 16 2 4" xfId="33151" xr:uid="{B746AFCC-DEF5-43F3-BBCD-1BC92AF86A30}"/>
    <cellStyle name="Calculation 2 16 3" xfId="23285" xr:uid="{D8DBA437-827F-4223-A77D-C601E75120A6}"/>
    <cellStyle name="Calculation 2 16 3 2" xfId="25937" xr:uid="{18C2A359-FFA4-4ECA-A744-522224D2027A}"/>
    <cellStyle name="Calculation 2 16 3 3" xfId="21416" xr:uid="{ACBCCBCE-6B3B-4E7B-8D3F-8EABC0D85861}"/>
    <cellStyle name="Calculation 2 16 3 4" xfId="22107" xr:uid="{A109FC00-DBA1-4A9D-830D-8A418B0402A2}"/>
    <cellStyle name="Calculation 2 16 3 5" xfId="33196" xr:uid="{8C3896A6-6F0E-4F22-A23C-778B35E76618}"/>
    <cellStyle name="Calculation 2 16 3 6" xfId="32183" xr:uid="{858001FA-D1EA-4F94-AB02-43BB2A45FEC8}"/>
    <cellStyle name="Calculation 2 16 3 7" xfId="32039" xr:uid="{C54AD9B8-5D69-4FA8-AF5F-0FC5595E5A17}"/>
    <cellStyle name="Calculation 2 16 4" xfId="24270" xr:uid="{ABAC846F-A68B-4644-8FB8-A359C7C15601}"/>
    <cellStyle name="Calculation 2 16 4 2" xfId="26921" xr:uid="{F263F54B-FBEE-439B-9A2D-BED4E182D834}"/>
    <cellStyle name="Calculation 2 16 4 3" xfId="21730" xr:uid="{6D3DC54A-8500-429D-A158-4DDD0EE25C2F}"/>
    <cellStyle name="Calculation 2 16 4 4" xfId="29773" xr:uid="{8790E4C6-DE57-4561-935E-7A7F9CA3A756}"/>
    <cellStyle name="Calculation 2 16 4 5" xfId="30637" xr:uid="{EB4FB920-829E-44BA-A4A8-5A91AF9912DF}"/>
    <cellStyle name="Calculation 2 16 4 6" xfId="32409" xr:uid="{8151D1DC-90EE-4A3E-85F3-54B26C228262}"/>
    <cellStyle name="Calculation 2 16 4 7" xfId="35774" xr:uid="{1840226B-6C2B-4B09-B6C3-75AAF1AEC6F6}"/>
    <cellStyle name="Calculation 2 16 4 8" xfId="36609" xr:uid="{6559C09A-F728-4A3A-B500-D7898B45CC37}"/>
    <cellStyle name="Calculation 2 16 4 9" xfId="37506" xr:uid="{E8D5E985-B089-4D71-861A-6B222AD0C847}"/>
    <cellStyle name="Calculation 2 16 5" xfId="24585" xr:uid="{F7B8BBE6-A4E1-4CE9-A88B-096F5A12511D}"/>
    <cellStyle name="Calculation 2 16 5 2" xfId="27233" xr:uid="{3FDE76F1-14DB-4359-868C-418C8EF0CCBF}"/>
    <cellStyle name="Calculation 2 16 5 3" xfId="25185" xr:uid="{BDF3B907-C3F7-41E9-BE3F-5BBC9DB94D2B}"/>
    <cellStyle name="Calculation 2 16 5 4" xfId="30066" xr:uid="{528DC4D0-5EF8-4EE1-869F-007EF6BBD3DD}"/>
    <cellStyle name="Calculation 2 16 5 5" xfId="30946" xr:uid="{70A6FE8E-29DB-4BF5-B0BF-DF5DC63D6FF8}"/>
    <cellStyle name="Calculation 2 16 5 6" xfId="34578" xr:uid="{0BBED4B7-8BA3-4F19-9BDC-F86583E70250}"/>
    <cellStyle name="Calculation 2 16 5 7" xfId="36070" xr:uid="{71B807C0-C754-4123-BAA7-3B8F9C181B85}"/>
    <cellStyle name="Calculation 2 16 5 8" xfId="36905" xr:uid="{83FEA56E-99D3-40EC-A51E-066EC9F55E36}"/>
    <cellStyle name="Calculation 2 16 5 9" xfId="37821" xr:uid="{863CFA64-8AB6-4723-AC34-2D56804E3F5B}"/>
    <cellStyle name="Calculation 2 16 6" xfId="21925" xr:uid="{A860E011-B1D6-40A0-A6C5-739D90C703A7}"/>
    <cellStyle name="Calculation 2 16 7" xfId="22426" xr:uid="{2375C868-6008-4D6E-B366-71B0D6449FC0}"/>
    <cellStyle name="Calculation 2 16 8" xfId="20988" xr:uid="{3D995322-66FC-43DC-8A93-ACE1D094D452}"/>
    <cellStyle name="Calculation 2 17" xfId="23259" xr:uid="{83C10244-1519-4CD2-AEBF-73AF56B0F924}"/>
    <cellStyle name="Calculation 2 17 2" xfId="24159" xr:uid="{770E9DC5-EBCE-4BD9-9EC8-2718A5C8D9A4}"/>
    <cellStyle name="Calculation 2 17 2 2" xfId="26811" xr:uid="{3ACA5FEC-D864-4A2A-96AE-693DDEB040D4}"/>
    <cellStyle name="Calculation 2 17 2 3" xfId="28017" xr:uid="{A0C853F4-CD5D-4C5D-BC5D-00F7E4D459A3}"/>
    <cellStyle name="Calculation 2 17 2 4" xfId="30527" xr:uid="{34B7477D-3AF0-4C46-947E-DAF0BFD224D4}"/>
    <cellStyle name="Calculation 2 17 2 5" xfId="34056" xr:uid="{1E88828D-856B-42F2-8C5D-AAC59E3256EC}"/>
    <cellStyle name="Calculation 2 17 2 6" xfId="32299" xr:uid="{575C5174-4903-4503-A9E6-5C670C011724}"/>
    <cellStyle name="Calculation 2 17 2 7" xfId="37396" xr:uid="{B4FCB106-6CB9-4DC0-AC4D-AC9236E6C44C}"/>
    <cellStyle name="Calculation 2 17 3" xfId="25913" xr:uid="{7AED5F40-B653-458F-9D26-E3746AB97A89}"/>
    <cellStyle name="Calculation 2 17 4" xfId="33172" xr:uid="{A1EB6F73-A56B-4F9B-B492-7451E13C2067}"/>
    <cellStyle name="Calculation 2 18" xfId="23264" xr:uid="{7BCAAD08-5C20-4670-98E0-BB277E6B807A}"/>
    <cellStyle name="Calculation 2 18 2" xfId="25916" xr:uid="{5A790F2C-1175-4697-9D22-99B74E013D0E}"/>
    <cellStyle name="Calculation 2 18 3" xfId="22098" xr:uid="{86A058BB-BFC8-42B8-AA27-9E49FEA2F1EC}"/>
    <cellStyle name="Calculation 2 18 4" xfId="22105" xr:uid="{870359C4-9AFA-463D-8E60-0496E7A60CE7}"/>
    <cellStyle name="Calculation 2 18 5" xfId="33175" xr:uid="{CFACF068-8058-4FC2-AE8F-14F9BBEE8E7A}"/>
    <cellStyle name="Calculation 2 18 6" xfId="33865" xr:uid="{FCDC208F-8316-498A-8273-F4DE2F36B5E8}"/>
    <cellStyle name="Calculation 2 18 7" xfId="35394" xr:uid="{E501F2CC-8C39-4DFB-B646-41E3ED647500}"/>
    <cellStyle name="Calculation 2 19" xfId="24249" xr:uid="{AC02840F-5BE7-4146-AA30-02BBD140D538}"/>
    <cellStyle name="Calculation 2 19 2" xfId="26900" xr:uid="{E95CAB95-0562-4319-A5F3-12BE66963BF2}"/>
    <cellStyle name="Calculation 2 19 3" xfId="21751" xr:uid="{B5439B52-3166-4FC4-A406-43DB9E948F3D}"/>
    <cellStyle name="Calculation 2 19 4" xfId="29752" xr:uid="{F580D794-0744-4CED-9200-0621AA7E3DB1}"/>
    <cellStyle name="Calculation 2 19 5" xfId="30616" xr:uid="{2BF29059-26A3-44A2-B689-EE03F76AEB50}"/>
    <cellStyle name="Calculation 2 19 6" xfId="32389" xr:uid="{32AB8052-7ABF-4BEA-AD59-A7B6004D7984}"/>
    <cellStyle name="Calculation 2 19 7" xfId="35753" xr:uid="{89D41FEE-E617-4C49-8A99-949D9088FB35}"/>
    <cellStyle name="Calculation 2 19 8" xfId="36588" xr:uid="{15A58EEE-987A-4792-A343-F83ABD548738}"/>
    <cellStyle name="Calculation 2 19 9" xfId="37485" xr:uid="{F6DAEF17-9D87-4D91-81AB-7B79E37287AC}"/>
    <cellStyle name="Calculation 2 2" xfId="744" xr:uid="{00000000-0005-0000-0000-0000D7020000}"/>
    <cellStyle name="Calculation 2 2 10" xfId="23237" xr:uid="{501570C8-C19F-4A74-A767-C3A04AA33B71}"/>
    <cellStyle name="Calculation 2 2 10 2" xfId="24137" xr:uid="{7630C5CE-C698-4468-90AB-573443B4343B}"/>
    <cellStyle name="Calculation 2 2 10 2 2" xfId="26789" xr:uid="{361A4D64-4FC1-4C89-8E50-E29445A899C6}"/>
    <cellStyle name="Calculation 2 2 10 2 3" xfId="28022" xr:uid="{A26F849E-A652-4591-A715-1298122086B2}"/>
    <cellStyle name="Calculation 2 2 10 2 4" xfId="22798" xr:uid="{8B776988-B9BA-4732-AEE0-548CF2745858}"/>
    <cellStyle name="Calculation 2 2 10 2 5" xfId="34034" xr:uid="{22B755EF-D456-464E-A507-B7E79628097D}"/>
    <cellStyle name="Calculation 2 2 10 2 6" xfId="34060" xr:uid="{578C08A3-2400-4EB4-809B-49033D0B4822}"/>
    <cellStyle name="Calculation 2 2 10 2 7" xfId="37374" xr:uid="{0E3E9021-DF31-4782-BFE3-DF226BD1A126}"/>
    <cellStyle name="Calculation 2 2 10 3" xfId="25891" xr:uid="{77D99FEE-5DA9-417E-8B37-ECA979D01B53}"/>
    <cellStyle name="Calculation 2 2 10 4" xfId="33150" xr:uid="{BA5AFAB9-48AE-44A0-9AB7-9BEC5120B485}"/>
    <cellStyle name="Calculation 2 2 11" xfId="23286" xr:uid="{B6DB26DE-EC48-453E-8AC1-CEF79C358CB8}"/>
    <cellStyle name="Calculation 2 2 11 2" xfId="25938" xr:uid="{D98FD604-76D1-4C44-B886-CF5DDD222DA8}"/>
    <cellStyle name="Calculation 2 2 11 3" xfId="27722" xr:uid="{AB35D3D2-C36E-4D52-A543-AE94321BB586}"/>
    <cellStyle name="Calculation 2 2 11 4" xfId="27716" xr:uid="{82246E5A-8364-4177-A630-532E5CB49DC6}"/>
    <cellStyle name="Calculation 2 2 11 5" xfId="33197" xr:uid="{E5A20AE0-802D-471E-991E-4206F43EE707}"/>
    <cellStyle name="Calculation 2 2 11 6" xfId="33861" xr:uid="{27C7C5CA-8404-4B69-95DC-42101B221001}"/>
    <cellStyle name="Calculation 2 2 11 7" xfId="35645" xr:uid="{B85CF6C2-C06F-46E9-8E2D-77D7B62D6D34}"/>
    <cellStyle name="Calculation 2 2 12" xfId="24271" xr:uid="{5D5DB0F8-1CF8-4C62-82F5-CE51CB8BC141}"/>
    <cellStyle name="Calculation 2 2 12 2" xfId="26922" xr:uid="{94EE0FA3-70CA-4F84-87FB-8699C009DD74}"/>
    <cellStyle name="Calculation 2 2 12 3" xfId="21729" xr:uid="{00937326-FC53-48D2-A582-4E33CAF14140}"/>
    <cellStyle name="Calculation 2 2 12 4" xfId="29774" xr:uid="{24705C30-DDE7-43A7-9ABF-9AC58E2AABB7}"/>
    <cellStyle name="Calculation 2 2 12 5" xfId="30638" xr:uid="{77730577-768A-4E1C-9DE1-00C1803D9A8D}"/>
    <cellStyle name="Calculation 2 2 12 6" xfId="32410" xr:uid="{41ECDCF8-250A-441D-B872-89D7537BB675}"/>
    <cellStyle name="Calculation 2 2 12 7" xfId="35775" xr:uid="{0EA563B9-CC70-4CC0-B8FC-23239C99CBD5}"/>
    <cellStyle name="Calculation 2 2 12 8" xfId="36610" xr:uid="{B8D22566-82DB-45DA-9DAD-340ECD83FFED}"/>
    <cellStyle name="Calculation 2 2 12 9" xfId="37507" xr:uid="{5905134A-F10A-4514-82CB-4C4A8AE9CA0C}"/>
    <cellStyle name="Calculation 2 2 13" xfId="24584" xr:uid="{142FDBEA-B231-404F-94EB-67056F3DC09B}"/>
    <cellStyle name="Calculation 2 2 13 2" xfId="27232" xr:uid="{582A92EF-C843-4EF5-92E6-8E15554A9A14}"/>
    <cellStyle name="Calculation 2 2 13 3" xfId="25184" xr:uid="{5B6062C4-F9B7-4A56-96FA-FB9171401F96}"/>
    <cellStyle name="Calculation 2 2 13 4" xfId="30065" xr:uid="{61037F40-95DC-4708-B520-C103BCC98930}"/>
    <cellStyle name="Calculation 2 2 13 5" xfId="30945" xr:uid="{85DFFD75-8D32-47D4-9820-EA731EF38B26}"/>
    <cellStyle name="Calculation 2 2 13 6" xfId="34408" xr:uid="{B1E8844A-5D40-448A-8310-37F1825D4080}"/>
    <cellStyle name="Calculation 2 2 13 7" xfId="36069" xr:uid="{6FEDDD93-B200-4DB4-8F90-D3DF42B12B18}"/>
    <cellStyle name="Calculation 2 2 13 8" xfId="36904" xr:uid="{548887FC-A422-48F7-B11F-8335E26D6313}"/>
    <cellStyle name="Calculation 2 2 13 9" xfId="37820" xr:uid="{E10ED466-3D24-4AF2-A1F4-FF21BD2047A5}"/>
    <cellStyle name="Calculation 2 2 14" xfId="21926" xr:uid="{2A9327A4-7A12-410D-97D6-3BAB697457AC}"/>
    <cellStyle name="Calculation 2 2 15" xfId="22425" xr:uid="{BA480F30-42E5-4D13-B715-16204588586D}"/>
    <cellStyle name="Calculation 2 2 16" xfId="20989" xr:uid="{5C226BCC-D975-41B8-8590-30645906DA0C}"/>
    <cellStyle name="Calculation 2 2 2" xfId="745" xr:uid="{00000000-0005-0000-0000-0000D8020000}"/>
    <cellStyle name="Calculation 2 2 2 10" xfId="22424" xr:uid="{1AB975AD-27E4-4A37-B09D-D9F8DAC4A536}"/>
    <cellStyle name="Calculation 2 2 2 11" xfId="20990" xr:uid="{DC8F28E6-0CD5-4FA3-BD5C-2DCAE234E41A}"/>
    <cellStyle name="Calculation 2 2 2 2" xfId="746" xr:uid="{00000000-0005-0000-0000-0000D9020000}"/>
    <cellStyle name="Calculation 2 2 2 2 2" xfId="23235" xr:uid="{F4B229B8-B14F-4391-8E72-1278B1A39CE6}"/>
    <cellStyle name="Calculation 2 2 2 2 2 2" xfId="24135" xr:uid="{15E19E69-CBC2-4172-A783-65D9C248F61E}"/>
    <cellStyle name="Calculation 2 2 2 2 2 2 2" xfId="26787" xr:uid="{7D2202FE-7186-4318-A3AD-E1762BF0937C}"/>
    <cellStyle name="Calculation 2 2 2 2 2 2 3" xfId="28013" xr:uid="{2A42EBBC-5AC7-426E-9954-2B404A5BB840}"/>
    <cellStyle name="Calculation 2 2 2 2 2 2 4" xfId="28833" xr:uid="{DE7898BB-D40D-40BA-81A7-E04D95E6AC61}"/>
    <cellStyle name="Calculation 2 2 2 2 2 2 5" xfId="34032" xr:uid="{D6581EFC-DBF2-4DBA-A4D6-F56F5BB869E9}"/>
    <cellStyle name="Calculation 2 2 2 2 2 2 6" xfId="33438" xr:uid="{003CA2BF-448C-427C-979C-D0A1676EDC92}"/>
    <cellStyle name="Calculation 2 2 2 2 2 2 7" xfId="37372" xr:uid="{EFC1858E-BBD8-4D9B-990B-22FF07FF1F4C}"/>
    <cellStyle name="Calculation 2 2 2 2 2 3" xfId="25889" xr:uid="{3317DCC6-2693-4AF7-B16C-7EF22F5A8B2B}"/>
    <cellStyle name="Calculation 2 2 2 2 2 4" xfId="33148" xr:uid="{9B58EC82-92A0-4F36-835B-78AADC69284A}"/>
    <cellStyle name="Calculation 2 2 2 2 3" xfId="23288" xr:uid="{F7F9FAA3-4B73-4E19-8003-B04E9F669F4D}"/>
    <cellStyle name="Calculation 2 2 2 2 3 2" xfId="25940" xr:uid="{4C9A3441-EDAF-46A4-A6CC-8C0655093881}"/>
    <cellStyle name="Calculation 2 2 2 2 3 3" xfId="21887" xr:uid="{E94F15F3-75F1-42CD-9826-F2F68CB672B4}"/>
    <cellStyle name="Calculation 2 2 2 2 3 4" xfId="29632" xr:uid="{4F621C1B-E13C-4EB7-B03E-95B5F0EB33F8}"/>
    <cellStyle name="Calculation 2 2 2 2 3 5" xfId="33199" xr:uid="{C05EA6AA-91BE-44C2-8DA1-8CA5712F6263}"/>
    <cellStyle name="Calculation 2 2 2 2 3 6" xfId="34207" xr:uid="{9549299B-7266-4B6B-B096-5B5AF1F38246}"/>
    <cellStyle name="Calculation 2 2 2 2 3 7" xfId="35411" xr:uid="{9FC6D2C6-A95C-4189-A17D-776E2ECF99B5}"/>
    <cellStyle name="Calculation 2 2 2 2 4" xfId="24273" xr:uid="{457E7581-4156-4B42-852E-10526DEBE742}"/>
    <cellStyle name="Calculation 2 2 2 2 4 2" xfId="26924" xr:uid="{026BA2DE-9820-4B7A-BCDC-497405E06647}"/>
    <cellStyle name="Calculation 2 2 2 2 4 3" xfId="21727" xr:uid="{80A5D1A6-D0F0-4422-9811-DC62993D9379}"/>
    <cellStyle name="Calculation 2 2 2 2 4 4" xfId="29776" xr:uid="{6BE3B6AA-F46B-45D0-A4E2-7560D859D746}"/>
    <cellStyle name="Calculation 2 2 2 2 4 5" xfId="30640" xr:uid="{64B6C75A-BAFE-458C-9B49-4BC96295BD49}"/>
    <cellStyle name="Calculation 2 2 2 2 4 6" xfId="32412" xr:uid="{5A0B938F-9E73-41DE-8C8A-74E4D45DCE91}"/>
    <cellStyle name="Calculation 2 2 2 2 4 7" xfId="35777" xr:uid="{3C84961A-33B3-4331-9C64-D461AB420BF9}"/>
    <cellStyle name="Calculation 2 2 2 2 4 8" xfId="36612" xr:uid="{596874AF-CEFD-4736-B29F-C7D3036AEBB8}"/>
    <cellStyle name="Calculation 2 2 2 2 4 9" xfId="37509" xr:uid="{10AF10ED-4F67-4037-9F7E-6E8CBD4443FA}"/>
    <cellStyle name="Calculation 2 2 2 2 5" xfId="24582" xr:uid="{448FA6FA-0283-487C-812F-2E4ADE5683F7}"/>
    <cellStyle name="Calculation 2 2 2 2 5 2" xfId="27230" xr:uid="{9BB9A2CC-8C39-47C2-8117-31D7688F5A02}"/>
    <cellStyle name="Calculation 2 2 2 2 5 3" xfId="25182" xr:uid="{13110CA1-CB1A-48CB-AC65-283B35CCF01B}"/>
    <cellStyle name="Calculation 2 2 2 2 5 4" xfId="30063" xr:uid="{B7DA923D-DE21-4918-8C4F-C24391136454}"/>
    <cellStyle name="Calculation 2 2 2 2 5 5" xfId="30943" xr:uid="{D4E2442F-06C1-4033-A3EE-3BC7263C4CC3}"/>
    <cellStyle name="Calculation 2 2 2 2 5 6" xfId="34577" xr:uid="{88580AF0-E75F-4498-ADA5-8DE7EB2D0D5A}"/>
    <cellStyle name="Calculation 2 2 2 2 5 7" xfId="36067" xr:uid="{1DCAEF31-C6FA-4EA3-9CA6-80613CB3C079}"/>
    <cellStyle name="Calculation 2 2 2 2 5 8" xfId="36902" xr:uid="{71B98E80-DDD9-446A-AEEE-B6EB14ECB666}"/>
    <cellStyle name="Calculation 2 2 2 2 5 9" xfId="37818" xr:uid="{039DF01B-9F2C-4F6C-A950-FF898722BFB0}"/>
    <cellStyle name="Calculation 2 2 2 2 6" xfId="21928" xr:uid="{911B4B30-3547-40FE-B465-02CBF4B49F74}"/>
    <cellStyle name="Calculation 2 2 2 2 7" xfId="22423" xr:uid="{0BDD9ED8-631E-4972-A23D-6FE73243370A}"/>
    <cellStyle name="Calculation 2 2 2 2 8" xfId="20991" xr:uid="{07DEF074-B9CF-4E84-8105-1A165EB4DA80}"/>
    <cellStyle name="Calculation 2 2 2 3" xfId="747" xr:uid="{00000000-0005-0000-0000-0000DA020000}"/>
    <cellStyle name="Calculation 2 2 2 3 2" xfId="23234" xr:uid="{190B468B-EAC6-4FA3-8C93-07F5A6B5CF7B}"/>
    <cellStyle name="Calculation 2 2 2 3 2 2" xfId="24134" xr:uid="{C5018533-9C09-4582-BDBE-014E4C60535F}"/>
    <cellStyle name="Calculation 2 2 2 3 2 2 2" xfId="26786" xr:uid="{61432C99-EEDA-46F7-8B88-2FD86B008713}"/>
    <cellStyle name="Calculation 2 2 2 3 2 2 3" xfId="29061" xr:uid="{9420EC2E-B373-4354-B61E-DAFF4E311FFA}"/>
    <cellStyle name="Calculation 2 2 2 3 2 2 4" xfId="28287" xr:uid="{7EAD5359-863B-46C5-9C4D-50FB8185DB5F}"/>
    <cellStyle name="Calculation 2 2 2 3 2 2 5" xfId="34031" xr:uid="{75209416-614E-4DA9-A940-4216193296D2}"/>
    <cellStyle name="Calculation 2 2 2 3 2 2 6" xfId="33791" xr:uid="{9ACB064F-0A97-4B68-A37C-0A32DC19FFC5}"/>
    <cellStyle name="Calculation 2 2 2 3 2 2 7" xfId="37371" xr:uid="{446B60A5-9470-48FD-92DF-70B482C205F9}"/>
    <cellStyle name="Calculation 2 2 2 3 2 3" xfId="25888" xr:uid="{054500E3-350C-45C8-9DAD-8A2404B4E628}"/>
    <cellStyle name="Calculation 2 2 2 3 2 4" xfId="33147" xr:uid="{004D71D0-3C87-4C27-9DD2-58B606BF826F}"/>
    <cellStyle name="Calculation 2 2 2 3 3" xfId="23289" xr:uid="{4136FEA9-5244-4CFA-8C62-C00E807A7992}"/>
    <cellStyle name="Calculation 2 2 2 3 3 2" xfId="25941" xr:uid="{3C94BD4D-3473-4998-9A58-ED469C763EFB}"/>
    <cellStyle name="Calculation 2 2 2 3 3 3" xfId="22093" xr:uid="{384F5895-0269-429D-85AE-D4F449F52C7B}"/>
    <cellStyle name="Calculation 2 2 2 3 3 4" xfId="28212" xr:uid="{27B5EDEE-407E-4E5D-8399-16BA0B772467}"/>
    <cellStyle name="Calculation 2 2 2 3 3 5" xfId="33200" xr:uid="{88E3C3B6-51F4-4AB1-880B-53F5816BC381}"/>
    <cellStyle name="Calculation 2 2 2 3 3 6" xfId="34129" xr:uid="{09A95CF3-997B-47A8-B718-03C918D3FAD7}"/>
    <cellStyle name="Calculation 2 2 2 3 3 7" xfId="34153" xr:uid="{60A894B8-E0CD-4741-B567-8AD6E9DDBE07}"/>
    <cellStyle name="Calculation 2 2 2 3 4" xfId="24274" xr:uid="{37BEA941-9B76-49B8-88FE-7C3C2F6C89E7}"/>
    <cellStyle name="Calculation 2 2 2 3 4 2" xfId="26925" xr:uid="{8E493891-E0E7-43C6-A8B0-C27CD5288646}"/>
    <cellStyle name="Calculation 2 2 2 3 4 3" xfId="21726" xr:uid="{72742E9B-DCE1-4D32-B00F-5957AE9BCDD1}"/>
    <cellStyle name="Calculation 2 2 2 3 4 4" xfId="29777" xr:uid="{4D9B2DD9-AA93-4A92-8EF7-8EAC03A8E81A}"/>
    <cellStyle name="Calculation 2 2 2 3 4 5" xfId="30641" xr:uid="{27C594AE-15E3-498E-8B7E-7709DF268B82}"/>
    <cellStyle name="Calculation 2 2 2 3 4 6" xfId="32413" xr:uid="{EFCD725D-EABD-40F8-8F92-51CB2C6BD02F}"/>
    <cellStyle name="Calculation 2 2 2 3 4 7" xfId="35778" xr:uid="{CEEAA9D8-6B4D-4820-BA3F-C9CC836BCAD3}"/>
    <cellStyle name="Calculation 2 2 2 3 4 8" xfId="36613" xr:uid="{92F225F4-B31B-4C3B-95AA-3ADF2C09353E}"/>
    <cellStyle name="Calculation 2 2 2 3 4 9" xfId="37510" xr:uid="{6A37CB98-ADD1-453B-BFC1-DE71599D57D6}"/>
    <cellStyle name="Calculation 2 2 2 3 5" xfId="24581" xr:uid="{1D1A0B66-64CF-4979-9945-72AE6AC5DD2E}"/>
    <cellStyle name="Calculation 2 2 2 3 5 2" xfId="27229" xr:uid="{1547E392-6EFC-4EAE-A83F-305D5A423DF1}"/>
    <cellStyle name="Calculation 2 2 2 3 5 3" xfId="25181" xr:uid="{387E9506-26A8-4839-A478-FD0594FA1446}"/>
    <cellStyle name="Calculation 2 2 2 3 5 4" xfId="30062" xr:uid="{C9F26903-C333-464C-B130-5A41D70B783B}"/>
    <cellStyle name="Calculation 2 2 2 3 5 5" xfId="30942" xr:uid="{B1BA5841-CE09-4148-90EB-C9B189BA33B0}"/>
    <cellStyle name="Calculation 2 2 2 3 5 6" xfId="34407" xr:uid="{4966ED4F-F2EA-43D6-AD38-2295007797A8}"/>
    <cellStyle name="Calculation 2 2 2 3 5 7" xfId="36066" xr:uid="{E37A7D04-38DD-4F5F-AC7C-5137B14B58C2}"/>
    <cellStyle name="Calculation 2 2 2 3 5 8" xfId="36901" xr:uid="{D79A83E3-00BE-45C4-8524-A9B27E18F24A}"/>
    <cellStyle name="Calculation 2 2 2 3 5 9" xfId="37817" xr:uid="{E0481D16-F522-4A71-9030-1BF88E138C10}"/>
    <cellStyle name="Calculation 2 2 2 3 6" xfId="21929" xr:uid="{56D7E932-6B52-4F05-8ADA-8BFDD9162A3B}"/>
    <cellStyle name="Calculation 2 2 2 3 7" xfId="22422" xr:uid="{821642B2-47D9-44ED-A85F-B5658EB4A5C0}"/>
    <cellStyle name="Calculation 2 2 2 3 8" xfId="20992" xr:uid="{F87C1BD5-02DF-4887-8DCC-992E77FE0354}"/>
    <cellStyle name="Calculation 2 2 2 4" xfId="748" xr:uid="{00000000-0005-0000-0000-0000DB020000}"/>
    <cellStyle name="Calculation 2 2 2 4 2" xfId="23233" xr:uid="{A57386CC-6CFC-4288-9CA5-0ABB227D174D}"/>
    <cellStyle name="Calculation 2 2 2 4 2 2" xfId="24133" xr:uid="{30E86902-89A5-42E8-82BC-90F710FD24B6}"/>
    <cellStyle name="Calculation 2 2 2 4 2 2 2" xfId="26785" xr:uid="{DA5EA7BA-51F2-4ED4-A979-43B391D39820}"/>
    <cellStyle name="Calculation 2 2 2 4 2 2 3" xfId="28948" xr:uid="{B2D01427-83AA-4D0D-B90F-9E1AC78595CA}"/>
    <cellStyle name="Calculation 2 2 2 4 2 2 4" xfId="28639" xr:uid="{EE8FBE3D-F26A-4F73-84E9-3E60BF8BD1DF}"/>
    <cellStyle name="Calculation 2 2 2 4 2 2 5" xfId="34030" xr:uid="{059778EB-D98E-45C4-8643-9F85074EBEDB}"/>
    <cellStyle name="Calculation 2 2 2 4 2 2 6" xfId="32293" xr:uid="{78F9FA99-9EB7-4823-8F5F-BA813A7570B6}"/>
    <cellStyle name="Calculation 2 2 2 4 2 2 7" xfId="37370" xr:uid="{F3BA96C2-3D49-4845-9B4D-F8ACC79D64BC}"/>
    <cellStyle name="Calculation 2 2 2 4 2 3" xfId="25887" xr:uid="{C2EA664D-F6B2-42FF-BD3E-3513A14E673F}"/>
    <cellStyle name="Calculation 2 2 2 4 2 4" xfId="33146" xr:uid="{A6B8144D-0CF3-411E-83EF-BB69A0BEA08A}"/>
    <cellStyle name="Calculation 2 2 2 4 3" xfId="23290" xr:uid="{B947211C-DFD6-481B-93E8-6AF635332DB6}"/>
    <cellStyle name="Calculation 2 2 2 4 3 2" xfId="25942" xr:uid="{00E4FB7C-358E-45DB-87F7-2F7D74F0B5F5}"/>
    <cellStyle name="Calculation 2 2 2 4 3 3" xfId="28106" xr:uid="{FA852B95-C70F-434B-863E-72C0FC003B36}"/>
    <cellStyle name="Calculation 2 2 2 4 3 4" xfId="29380" xr:uid="{1409B91E-071F-4E5A-B80A-6B84F3932C04}"/>
    <cellStyle name="Calculation 2 2 2 4 3 5" xfId="33201" xr:uid="{8240FD1D-86AB-4279-AF58-48623E865019}"/>
    <cellStyle name="Calculation 2 2 2 4 3 6" xfId="32184" xr:uid="{238B3ADB-CE36-4FD0-B83C-15EFFCC02B51}"/>
    <cellStyle name="Calculation 2 2 2 4 3 7" xfId="32042" xr:uid="{49B4F796-52BC-4467-B4DE-12B49BDF7475}"/>
    <cellStyle name="Calculation 2 2 2 4 4" xfId="24275" xr:uid="{3AC04280-9C31-4D7B-B1B5-554249254F25}"/>
    <cellStyle name="Calculation 2 2 2 4 4 2" xfId="26926" xr:uid="{40DA1299-C23B-4811-AD02-D55C01C6077F}"/>
    <cellStyle name="Calculation 2 2 2 4 4 3" xfId="21725" xr:uid="{55FA036F-D9CA-4233-B767-7F0A39FB913E}"/>
    <cellStyle name="Calculation 2 2 2 4 4 4" xfId="29778" xr:uid="{848DF982-4068-4D9B-AB12-1628BF7AFFD7}"/>
    <cellStyle name="Calculation 2 2 2 4 4 5" xfId="30642" xr:uid="{5F87167D-2EB6-41CD-9121-2FBDD8C07DE6}"/>
    <cellStyle name="Calculation 2 2 2 4 4 6" xfId="32414" xr:uid="{23197D36-9A37-43B8-B0B1-CC465F91031F}"/>
    <cellStyle name="Calculation 2 2 2 4 4 7" xfId="35779" xr:uid="{9D6CCF17-EEC9-4308-91EB-9D0D259AD4E5}"/>
    <cellStyle name="Calculation 2 2 2 4 4 8" xfId="36614" xr:uid="{8C0B3930-0CD5-4C68-A426-A07A1F4CA082}"/>
    <cellStyle name="Calculation 2 2 2 4 4 9" xfId="37511" xr:uid="{A9A09449-2090-45B3-AA8E-15D726D7A50E}"/>
    <cellStyle name="Calculation 2 2 2 4 5" xfId="24580" xr:uid="{95CFCCF9-267D-430E-8782-84D6A41BD9C5}"/>
    <cellStyle name="Calculation 2 2 2 4 5 2" xfId="27228" xr:uid="{5B6D62FC-9FCE-4E5E-8FA1-C19DC2E8435B}"/>
    <cellStyle name="Calculation 2 2 2 4 5 3" xfId="25180" xr:uid="{899CD353-C5DB-458D-B367-729B4F40DA49}"/>
    <cellStyle name="Calculation 2 2 2 4 5 4" xfId="30061" xr:uid="{308B566B-BDD0-46A8-87E2-113B6738582D}"/>
    <cellStyle name="Calculation 2 2 2 4 5 5" xfId="30941" xr:uid="{6A507CD3-FF3D-4387-8DFB-3B40AF596148}"/>
    <cellStyle name="Calculation 2 2 2 4 5 6" xfId="32641" xr:uid="{E3F783F1-298C-4480-9EBD-E0B9C24889DE}"/>
    <cellStyle name="Calculation 2 2 2 4 5 7" xfId="36065" xr:uid="{4359874E-FB23-4AAC-8780-D42E76EB760A}"/>
    <cellStyle name="Calculation 2 2 2 4 5 8" xfId="36900" xr:uid="{971D8FB6-D884-49BA-A140-3DE68C7E1E0F}"/>
    <cellStyle name="Calculation 2 2 2 4 5 9" xfId="37816" xr:uid="{793DCB25-7833-478C-95BB-3D3746827A69}"/>
    <cellStyle name="Calculation 2 2 2 4 6" xfId="21930" xr:uid="{6DA6F24B-EF9C-43F6-AC6B-B3036E7BD7AB}"/>
    <cellStyle name="Calculation 2 2 2 4 7" xfId="22421" xr:uid="{7E91468C-519B-491C-8C65-198F089C85C7}"/>
    <cellStyle name="Calculation 2 2 2 4 8" xfId="20993" xr:uid="{B4E46DD1-233D-45F6-B716-C2D34B7CFCD1}"/>
    <cellStyle name="Calculation 2 2 2 5" xfId="23236" xr:uid="{76AD7958-3C91-4217-89FE-46CE2AB4EEE1}"/>
    <cellStyle name="Calculation 2 2 2 5 2" xfId="24136" xr:uid="{A111C817-C060-4629-9ABC-C8874D1CBD97}"/>
    <cellStyle name="Calculation 2 2 2 5 2 2" xfId="26788" xr:uid="{1145ECDB-4B30-4CF7-B270-07841CAAF172}"/>
    <cellStyle name="Calculation 2 2 2 5 2 3" xfId="28014" xr:uid="{C49A53CA-6880-4400-A3E1-86744DCDC1CE}"/>
    <cellStyle name="Calculation 2 2 2 5 2 4" xfId="28714" xr:uid="{A77FE185-2990-4B4D-80A1-69956A6890AF}"/>
    <cellStyle name="Calculation 2 2 2 5 2 5" xfId="34033" xr:uid="{D55B26A4-6AC6-48D8-9BE1-6409A04F5496}"/>
    <cellStyle name="Calculation 2 2 2 5 2 6" xfId="34275" xr:uid="{CC4BFD72-2886-4D31-ABE9-A8E7E8F7F7DF}"/>
    <cellStyle name="Calculation 2 2 2 5 2 7" xfId="37373" xr:uid="{5F3C7316-31BD-4B5C-8B7B-8B3FE8812609}"/>
    <cellStyle name="Calculation 2 2 2 5 3" xfId="25890" xr:uid="{8E6138A8-64A0-4A46-A89C-42B9CEB9BC17}"/>
    <cellStyle name="Calculation 2 2 2 5 4" xfId="33149" xr:uid="{2844C5BA-C389-442A-AB65-D88E0F0B2EB6}"/>
    <cellStyle name="Calculation 2 2 2 6" xfId="23287" xr:uid="{19DE6352-B7BA-48A3-8131-A71CAF35D045}"/>
    <cellStyle name="Calculation 2 2 2 6 2" xfId="25939" xr:uid="{8C6002EE-6754-47B6-9B36-653A9B5929AE}"/>
    <cellStyle name="Calculation 2 2 2 6 3" xfId="22000" xr:uid="{17F3A4D1-4CDE-4976-A109-DD159A2DDBB3}"/>
    <cellStyle name="Calculation 2 2 2 6 4" xfId="29330" xr:uid="{F7930555-AF38-4886-95CF-72BF67260755}"/>
    <cellStyle name="Calculation 2 2 2 6 5" xfId="33198" xr:uid="{60297870-9540-4222-A69A-3A52286CA0D7}"/>
    <cellStyle name="Calculation 2 2 2 6 6" xfId="33369" xr:uid="{975A4BF9-9791-4B50-AF60-F582B184DD86}"/>
    <cellStyle name="Calculation 2 2 2 6 7" xfId="35642" xr:uid="{749D12FD-5766-40DE-8E84-43009CA3F5C1}"/>
    <cellStyle name="Calculation 2 2 2 7" xfId="24272" xr:uid="{0F10A53F-96DB-44F2-8136-9EB64B4914C3}"/>
    <cellStyle name="Calculation 2 2 2 7 2" xfId="26923" xr:uid="{99548297-7399-48B7-B2E5-74193677F5B2}"/>
    <cellStyle name="Calculation 2 2 2 7 3" xfId="21728" xr:uid="{C455C0E4-09A3-42E0-A5C3-F4E4AC445709}"/>
    <cellStyle name="Calculation 2 2 2 7 4" xfId="29775" xr:uid="{642AD75B-0118-4F73-A2FB-C8A6AC0B958D}"/>
    <cellStyle name="Calculation 2 2 2 7 5" xfId="30639" xr:uid="{BAF41559-8B64-4934-B0F3-4BC0D5DE7CE4}"/>
    <cellStyle name="Calculation 2 2 2 7 6" xfId="32411" xr:uid="{766D6E0B-C3E1-4F71-A27B-CCFFF7E3B4D8}"/>
    <cellStyle name="Calculation 2 2 2 7 7" xfId="35776" xr:uid="{52DDD45F-6378-4B9C-B55E-BACB659FD3B6}"/>
    <cellStyle name="Calculation 2 2 2 7 8" xfId="36611" xr:uid="{B92D6440-9C9B-47C3-A015-5805CE53AB05}"/>
    <cellStyle name="Calculation 2 2 2 7 9" xfId="37508" xr:uid="{8E1FCA7B-358B-4447-BD0B-39CB2872F518}"/>
    <cellStyle name="Calculation 2 2 2 8" xfId="24583" xr:uid="{B8DECDBC-6588-49D4-AB48-31508821C83F}"/>
    <cellStyle name="Calculation 2 2 2 8 2" xfId="27231" xr:uid="{5A6D9A82-F435-404F-B4D3-E0B145CB26EC}"/>
    <cellStyle name="Calculation 2 2 2 8 3" xfId="25183" xr:uid="{F712D9E2-BD74-4FBB-B809-3E339CABD8DE}"/>
    <cellStyle name="Calculation 2 2 2 8 4" xfId="30064" xr:uid="{699D7FD6-DD22-48D0-9C70-DBEE88CDD717}"/>
    <cellStyle name="Calculation 2 2 2 8 5" xfId="30944" xr:uid="{E624DCC3-DD88-4DB9-8B1B-BBD940773E0A}"/>
    <cellStyle name="Calculation 2 2 2 8 6" xfId="32642" xr:uid="{750127F5-E28D-477D-80FE-E7DC4763D143}"/>
    <cellStyle name="Calculation 2 2 2 8 7" xfId="36068" xr:uid="{936D371F-C343-4D85-943B-CECDE57E144B}"/>
    <cellStyle name="Calculation 2 2 2 8 8" xfId="36903" xr:uid="{4C25653C-394C-4740-B247-2B59AADC3499}"/>
    <cellStyle name="Calculation 2 2 2 8 9" xfId="37819" xr:uid="{8A8EB07A-D96E-43A9-8328-183C7C1C74BF}"/>
    <cellStyle name="Calculation 2 2 2 9" xfId="21927" xr:uid="{BEBFFCE5-33EF-4A5C-8DA9-ECACCD0FCAA5}"/>
    <cellStyle name="Calculation 2 2 3" xfId="749" xr:uid="{00000000-0005-0000-0000-0000DC020000}"/>
    <cellStyle name="Calculation 2 2 3 10" xfId="22420" xr:uid="{C2CC4A3C-72DD-4649-89B6-1948273F9BE2}"/>
    <cellStyle name="Calculation 2 2 3 11" xfId="20994" xr:uid="{15F0BE61-F217-4DCD-86BF-A7B641237655}"/>
    <cellStyle name="Calculation 2 2 3 2" xfId="750" xr:uid="{00000000-0005-0000-0000-0000DD020000}"/>
    <cellStyle name="Calculation 2 2 3 2 2" xfId="23231" xr:uid="{422BFEE9-3AA8-46ED-ABDB-D4F690C0E674}"/>
    <cellStyle name="Calculation 2 2 3 2 2 2" xfId="24131" xr:uid="{E78FB42E-3920-4370-A026-15D409A0720F}"/>
    <cellStyle name="Calculation 2 2 3 2 2 2 2" xfId="26783" xr:uid="{0EB0B816-8866-4FC3-87D7-2ECD41A74A39}"/>
    <cellStyle name="Calculation 2 2 3 2 2 2 3" xfId="28470" xr:uid="{AFF9C28C-A495-432E-9EE7-401961BF83AE}"/>
    <cellStyle name="Calculation 2 2 3 2 2 2 4" xfId="22797" xr:uid="{7EAB1862-B582-413E-B435-176A4442822E}"/>
    <cellStyle name="Calculation 2 2 3 2 2 2 5" xfId="34028" xr:uid="{C08377B0-0C13-4278-BFA3-BBBC3168E223}"/>
    <cellStyle name="Calculation 2 2 3 2 2 2 6" xfId="34059" xr:uid="{3FF432ED-909F-43BD-8797-693D6F179D91}"/>
    <cellStyle name="Calculation 2 2 3 2 2 2 7" xfId="37368" xr:uid="{0AD7D574-ED9A-4E68-8F89-F3DF4ED5ECE7}"/>
    <cellStyle name="Calculation 2 2 3 2 2 3" xfId="25885" xr:uid="{F1DF2B64-2579-48FD-B8E6-757F98764AD9}"/>
    <cellStyle name="Calculation 2 2 3 2 2 4" xfId="33144" xr:uid="{02CE983B-9ECC-4AE5-AEF3-B6EE0E72D74E}"/>
    <cellStyle name="Calculation 2 2 3 2 3" xfId="23292" xr:uid="{D8836F3F-A902-44A2-84CF-46B4FDCF68E5}"/>
    <cellStyle name="Calculation 2 2 3 2 3 2" xfId="25944" xr:uid="{CF3926D6-3658-480C-92B8-B536BD02C965}"/>
    <cellStyle name="Calculation 2 2 3 2 3 3" xfId="22001" xr:uid="{D2506002-D72C-42A4-B448-1AD9448660FC}"/>
    <cellStyle name="Calculation 2 2 3 2 3 4" xfId="29365" xr:uid="{2C616456-91FD-4BAB-9449-488ABF663845}"/>
    <cellStyle name="Calculation 2 2 3 2 3 5" xfId="33203" xr:uid="{F680D09B-F0D5-43C5-BEBD-1217D5600C50}"/>
    <cellStyle name="Calculation 2 2 3 2 3 6" xfId="33370" xr:uid="{516D31DC-B0BD-43C7-B2D8-FE7295839CA2}"/>
    <cellStyle name="Calculation 2 2 3 2 3 7" xfId="35659" xr:uid="{C66AB07B-6D46-44AB-91E1-ABABA4DAF690}"/>
    <cellStyle name="Calculation 2 2 3 2 4" xfId="24277" xr:uid="{651B2446-A326-4C9E-85CF-4F452790576A}"/>
    <cellStyle name="Calculation 2 2 3 2 4 2" xfId="26928" xr:uid="{81F77609-77E6-4C0A-B5BF-0BDE831844D2}"/>
    <cellStyle name="Calculation 2 2 3 2 4 3" xfId="21723" xr:uid="{A1BA29BF-BE44-46BD-8AE3-2FE7C7BC58F5}"/>
    <cellStyle name="Calculation 2 2 3 2 4 4" xfId="29780" xr:uid="{037F6892-E5E8-4766-B0FE-A2376013D268}"/>
    <cellStyle name="Calculation 2 2 3 2 4 5" xfId="30644" xr:uid="{C0BA431D-933F-47EF-BE49-99589C134871}"/>
    <cellStyle name="Calculation 2 2 3 2 4 6" xfId="32416" xr:uid="{4ADAE2EF-4556-42A2-99CE-32643CF1BF6A}"/>
    <cellStyle name="Calculation 2 2 3 2 4 7" xfId="35781" xr:uid="{FA8B7B34-E18D-4420-A907-4A7BC7425D19}"/>
    <cellStyle name="Calculation 2 2 3 2 4 8" xfId="36616" xr:uid="{E6D0664B-8CEE-4C3B-9326-71BA54A67AB7}"/>
    <cellStyle name="Calculation 2 2 3 2 4 9" xfId="37513" xr:uid="{914985E4-0BE2-48DD-819A-C5515AC9E31A}"/>
    <cellStyle name="Calculation 2 2 3 2 5" xfId="24578" xr:uid="{5EC777B0-E3B0-4FAE-9D88-E777F0A2159C}"/>
    <cellStyle name="Calculation 2 2 3 2 5 2" xfId="27226" xr:uid="{C9329D2C-02B5-4725-B1DE-453510457411}"/>
    <cellStyle name="Calculation 2 2 3 2 5 3" xfId="25178" xr:uid="{F1D86804-1D19-4343-BF26-8185F84F93A3}"/>
    <cellStyle name="Calculation 2 2 3 2 5 4" xfId="30059" xr:uid="{23EE40A8-6C7D-4A08-8C2C-72889E456ECC}"/>
    <cellStyle name="Calculation 2 2 3 2 5 5" xfId="30939" xr:uid="{D45C3772-EED7-44F1-A7DF-F45EF36D11A4}"/>
    <cellStyle name="Calculation 2 2 3 2 5 6" xfId="34403" xr:uid="{C94CF49F-75D4-4E76-A68B-F56B734FCAA0}"/>
    <cellStyle name="Calculation 2 2 3 2 5 7" xfId="36063" xr:uid="{2E7D33AA-B2C3-4B7E-AC3E-5ADD46E26D90}"/>
    <cellStyle name="Calculation 2 2 3 2 5 8" xfId="36898" xr:uid="{E78EB72C-E48B-40FD-A0B5-3A124A57DD1A}"/>
    <cellStyle name="Calculation 2 2 3 2 5 9" xfId="37814" xr:uid="{BBB27792-D975-4DE8-B4CD-F728F64EE968}"/>
    <cellStyle name="Calculation 2 2 3 2 6" xfId="21932" xr:uid="{666C8001-C7A3-42BB-9101-9CD3F5580273}"/>
    <cellStyle name="Calculation 2 2 3 2 7" xfId="22419" xr:uid="{97399443-41C4-4950-8B4A-06C68654FD98}"/>
    <cellStyle name="Calculation 2 2 3 2 8" xfId="20995" xr:uid="{1AB112DF-FC1C-4018-B1B4-32B99694BB58}"/>
    <cellStyle name="Calculation 2 2 3 3" xfId="751" xr:uid="{00000000-0005-0000-0000-0000DE020000}"/>
    <cellStyle name="Calculation 2 2 3 3 2" xfId="23230" xr:uid="{902ADE3C-117A-4F30-A1AE-488820BF82DD}"/>
    <cellStyle name="Calculation 2 2 3 3 2 2" xfId="24130" xr:uid="{3DEECEFC-34D7-44BD-9AA2-23CBC65A51BF}"/>
    <cellStyle name="Calculation 2 2 3 3 2 2 2" xfId="26782" xr:uid="{0B0F7CDB-F330-47C3-AB8D-F6E26300CFE1}"/>
    <cellStyle name="Calculation 2 2 3 3 2 2 3" xfId="28026" xr:uid="{3F8AD5FA-8F6C-4868-928B-894F6C250F75}"/>
    <cellStyle name="Calculation 2 2 3 3 2 2 4" xfId="22796" xr:uid="{880D1251-1CA4-4CA6-B72F-3A139099835C}"/>
    <cellStyle name="Calculation 2 2 3 3 2 2 5" xfId="34027" xr:uid="{19E1D8A7-DE7B-46F4-8F09-07C82DF4D895}"/>
    <cellStyle name="Calculation 2 2 3 3 2 2 6" xfId="34276" xr:uid="{FBB90F9F-B52D-4601-AD73-867ED4BEEDB5}"/>
    <cellStyle name="Calculation 2 2 3 3 2 2 7" xfId="37367" xr:uid="{5B39408F-2598-42CB-9A9E-4AC7DA5A3442}"/>
    <cellStyle name="Calculation 2 2 3 3 2 3" xfId="25884" xr:uid="{0ADE8415-CC04-44BF-9FC7-827EB9B92B7C}"/>
    <cellStyle name="Calculation 2 2 3 3 2 4" xfId="33143" xr:uid="{BA209E08-E92B-4424-B463-B5AC69861148}"/>
    <cellStyle name="Calculation 2 2 3 3 3" xfId="23293" xr:uid="{D4F53712-6B1D-4C3A-B77C-0CBEF14A61A2}"/>
    <cellStyle name="Calculation 2 2 3 3 3 2" xfId="25945" xr:uid="{EDA177F9-AFC6-453A-81B3-CCDEB3BE2F7A}"/>
    <cellStyle name="Calculation 2 2 3 3 3 3" xfId="21886" xr:uid="{8E865259-E9B5-4F56-8426-35FA62E504B2}"/>
    <cellStyle name="Calculation 2 2 3 3 3 4" xfId="29391" xr:uid="{721EA6BC-E120-4471-8649-699A5F1A7E73}"/>
    <cellStyle name="Calculation 2 2 3 3 3 5" xfId="33204" xr:uid="{93773CB5-71A1-456F-AFDF-1D53CF1FD921}"/>
    <cellStyle name="Calculation 2 2 3 3 3 6" xfId="34208" xr:uid="{80F6F2C7-2E28-4B3A-B83A-A5E85F61E4B4}"/>
    <cellStyle name="Calculation 2 2 3 3 3 7" xfId="32040" xr:uid="{099A6C7C-08AD-4899-8728-6F1BE9825F3D}"/>
    <cellStyle name="Calculation 2 2 3 3 4" xfId="24278" xr:uid="{C061B113-0836-4866-B4C3-4EFA016DB2F5}"/>
    <cellStyle name="Calculation 2 2 3 3 4 2" xfId="26929" xr:uid="{C80C833A-AB0D-4956-962E-29DB6A5C08F0}"/>
    <cellStyle name="Calculation 2 2 3 3 4 3" xfId="21722" xr:uid="{74EB31D5-5F27-4676-B9A7-D6C94B724FCE}"/>
    <cellStyle name="Calculation 2 2 3 3 4 4" xfId="29781" xr:uid="{1F39E896-2BE2-43F6-861A-6CF420FBB98B}"/>
    <cellStyle name="Calculation 2 2 3 3 4 5" xfId="30645" xr:uid="{4CE22479-5E29-478C-BE6D-316D14BB11A2}"/>
    <cellStyle name="Calculation 2 2 3 3 4 6" xfId="32417" xr:uid="{9619C78E-5700-494E-8E22-29B1A94FCF2B}"/>
    <cellStyle name="Calculation 2 2 3 3 4 7" xfId="35782" xr:uid="{A859A5FD-76A6-4A44-9E93-13AB363E7859}"/>
    <cellStyle name="Calculation 2 2 3 3 4 8" xfId="36617" xr:uid="{8D2AFDB0-27E2-46EB-942A-8B4C0C713237}"/>
    <cellStyle name="Calculation 2 2 3 3 4 9" xfId="37514" xr:uid="{7C3986CF-F443-4BB4-B999-2BF1AEF56883}"/>
    <cellStyle name="Calculation 2 2 3 3 5" xfId="24577" xr:uid="{533321F4-3936-4002-A5DF-F4FEE36CEAC1}"/>
    <cellStyle name="Calculation 2 2 3 3 5 2" xfId="27225" xr:uid="{C43BB7B9-B246-40E4-8BBF-EC364123BB63}"/>
    <cellStyle name="Calculation 2 2 3 3 5 3" xfId="25177" xr:uid="{F1DB69E4-2A68-4A00-97E1-8D0E180A1D6F}"/>
    <cellStyle name="Calculation 2 2 3 3 5 4" xfId="30058" xr:uid="{8A60705C-A409-44D3-8A35-EDE8F978B53C}"/>
    <cellStyle name="Calculation 2 2 3 3 5 5" xfId="30938" xr:uid="{E2007083-1184-4839-8761-FB428D47FC4C}"/>
    <cellStyle name="Calculation 2 2 3 3 5 6" xfId="34576" xr:uid="{DEC00E06-E869-4A4F-B936-F20FCD9AC420}"/>
    <cellStyle name="Calculation 2 2 3 3 5 7" xfId="36062" xr:uid="{8F9EB52D-CB1A-4D28-8AE6-21ECC424631C}"/>
    <cellStyle name="Calculation 2 2 3 3 5 8" xfId="36897" xr:uid="{2689311F-B691-4186-9ADE-53038C2B056B}"/>
    <cellStyle name="Calculation 2 2 3 3 5 9" xfId="37813" xr:uid="{B4759980-45A4-4A85-9D73-86A5D89B37FA}"/>
    <cellStyle name="Calculation 2 2 3 3 6" xfId="21933" xr:uid="{5AA3FAD3-AE35-4745-A094-1C2B888B9A2E}"/>
    <cellStyle name="Calculation 2 2 3 3 7" xfId="22418" xr:uid="{34C1D194-F36E-480E-9CBF-24EDF0E83D93}"/>
    <cellStyle name="Calculation 2 2 3 3 8" xfId="20996" xr:uid="{5753AFA4-8C11-4E50-81A0-86B9E184B220}"/>
    <cellStyle name="Calculation 2 2 3 4" xfId="752" xr:uid="{00000000-0005-0000-0000-0000DF020000}"/>
    <cellStyle name="Calculation 2 2 3 4 2" xfId="23229" xr:uid="{8CBF7BBB-FFC6-46E6-B8A5-1587DCED8A18}"/>
    <cellStyle name="Calculation 2 2 3 4 2 2" xfId="24129" xr:uid="{6A90C4BD-55C2-4D49-BD6E-AD8EFF72EAFC}"/>
    <cellStyle name="Calculation 2 2 3 4 2 2 2" xfId="26781" xr:uid="{071E2015-A58D-4E66-B750-0F74F37B925A}"/>
    <cellStyle name="Calculation 2 2 3 4 2 2 3" xfId="29063" xr:uid="{07B34F2F-8FD5-4FFF-8F0E-02AF10274DE7}"/>
    <cellStyle name="Calculation 2 2 3 4 2 2 4" xfId="28715" xr:uid="{A16A599F-BA2C-410E-8333-4C0B972964F9}"/>
    <cellStyle name="Calculation 2 2 3 4 2 2 5" xfId="34026" xr:uid="{FF9DFAB6-F3ED-4CD5-81D5-EF4BC79D192A}"/>
    <cellStyle name="Calculation 2 2 3 4 2 2 6" xfId="33439" xr:uid="{172FFE1D-24D5-4E68-AB73-C12B085FAC3E}"/>
    <cellStyle name="Calculation 2 2 3 4 2 2 7" xfId="37366" xr:uid="{5FD62379-456A-4CCA-BBDD-2ED5ACCFAB27}"/>
    <cellStyle name="Calculation 2 2 3 4 2 3" xfId="25883" xr:uid="{E02F47F9-74B7-4BCF-ADDA-555CA4D3DC6F}"/>
    <cellStyle name="Calculation 2 2 3 4 2 4" xfId="33142" xr:uid="{DA054526-F96D-4B92-9D39-01C92904BEC0}"/>
    <cellStyle name="Calculation 2 2 3 4 3" xfId="23294" xr:uid="{8D0A27C0-EE63-4D69-8B9F-3C513F217E8F}"/>
    <cellStyle name="Calculation 2 2 3 4 3 2" xfId="25946" xr:uid="{403E6D5B-509C-451E-8524-ACC5F07AA0A0}"/>
    <cellStyle name="Calculation 2 2 3 4 3 3" xfId="22092" xr:uid="{DF207813-6437-4358-A3F2-A074ECA59C0B}"/>
    <cellStyle name="Calculation 2 2 3 4 3 4" xfId="22111" xr:uid="{1208297B-B350-49B5-A629-D4DACE4BA8C8}"/>
    <cellStyle name="Calculation 2 2 3 4 3 5" xfId="33205" xr:uid="{D222B7AA-6DA9-4E6E-9A5C-79E078C1268B}"/>
    <cellStyle name="Calculation 2 2 3 4 3 6" xfId="34128" xr:uid="{2208C00D-85EE-46A9-AB78-0B3245BDCF5E}"/>
    <cellStyle name="Calculation 2 2 3 4 3 7" xfId="32111" xr:uid="{BD549725-AA61-429E-BAB3-4D814BD1B8B2}"/>
    <cellStyle name="Calculation 2 2 3 4 4" xfId="24279" xr:uid="{5C2EB540-C47A-4F77-97BC-B3C698648151}"/>
    <cellStyle name="Calculation 2 2 3 4 4 2" xfId="26930" xr:uid="{4B588AF0-D503-4AAE-B56B-F7DB9638EEB2}"/>
    <cellStyle name="Calculation 2 2 3 4 4 3" xfId="21721" xr:uid="{CD037AEB-3B9E-4D46-9E2B-2542A0ED1D21}"/>
    <cellStyle name="Calculation 2 2 3 4 4 4" xfId="29782" xr:uid="{74016B29-3543-4A77-A41B-447F7C7D5744}"/>
    <cellStyle name="Calculation 2 2 3 4 4 5" xfId="30646" xr:uid="{E187B5BB-D635-46BB-88E8-C48D98BA8FB9}"/>
    <cellStyle name="Calculation 2 2 3 4 4 6" xfId="32418" xr:uid="{83014A34-7E6F-491F-AFB1-0785A7C11B70}"/>
    <cellStyle name="Calculation 2 2 3 4 4 7" xfId="35783" xr:uid="{0A1BE87F-CAD3-4296-842C-F03308E10FB5}"/>
    <cellStyle name="Calculation 2 2 3 4 4 8" xfId="36618" xr:uid="{8C2F304C-0A4A-40DE-A923-57D911C35940}"/>
    <cellStyle name="Calculation 2 2 3 4 4 9" xfId="37515" xr:uid="{3DB55D6D-834D-4E4C-8BBF-F090E0B3D0D7}"/>
    <cellStyle name="Calculation 2 2 3 4 5" xfId="24576" xr:uid="{DC60D5D2-5ADF-4CB2-A1EE-E85683D2FE96}"/>
    <cellStyle name="Calculation 2 2 3 4 5 2" xfId="27224" xr:uid="{407E19BF-D4CE-4618-9889-93F18A5779E7}"/>
    <cellStyle name="Calculation 2 2 3 4 5 3" xfId="25176" xr:uid="{339DAA39-538E-4DF2-9E3F-237AE1F03A62}"/>
    <cellStyle name="Calculation 2 2 3 4 5 4" xfId="30057" xr:uid="{BA413E30-8592-418B-8BA6-1B5C21847BA1}"/>
    <cellStyle name="Calculation 2 2 3 4 5 5" xfId="30937" xr:uid="{8BD719C7-21A4-41C9-A245-EFAE4A089BF0}"/>
    <cellStyle name="Calculation 2 2 3 4 5 6" xfId="34406" xr:uid="{35265EBB-E9B5-4A08-8DEB-29DC9D1B1D49}"/>
    <cellStyle name="Calculation 2 2 3 4 5 7" xfId="36061" xr:uid="{16CD96A3-085F-4532-9F2E-3E02F15B3925}"/>
    <cellStyle name="Calculation 2 2 3 4 5 8" xfId="36896" xr:uid="{4A3E6FB7-103D-46B5-9E7E-604C4D575018}"/>
    <cellStyle name="Calculation 2 2 3 4 5 9" xfId="37812" xr:uid="{EC069059-865B-49B1-91F3-1D519EA10E3B}"/>
    <cellStyle name="Calculation 2 2 3 4 6" xfId="21934" xr:uid="{3471940B-75F5-4C17-981A-2C72590A9909}"/>
    <cellStyle name="Calculation 2 2 3 4 7" xfId="22417" xr:uid="{BB91AFBC-7C12-49E6-A7B7-04CF8A228D35}"/>
    <cellStyle name="Calculation 2 2 3 4 8" xfId="20997" xr:uid="{54566E34-A4CC-4195-8758-8077703B7E17}"/>
    <cellStyle name="Calculation 2 2 3 5" xfId="23232" xr:uid="{DD7453E9-BC4C-4B15-8672-639F401E6D5C}"/>
    <cellStyle name="Calculation 2 2 3 5 2" xfId="24132" xr:uid="{DE8325A9-8EDB-42D4-87DB-C0EB9AE5B0CB}"/>
    <cellStyle name="Calculation 2 2 3 5 2 2" xfId="26784" xr:uid="{2AF6D3F2-801D-435C-9849-F8E0DA1C3623}"/>
    <cellStyle name="Calculation 2 2 3 5 2 3" xfId="28457" xr:uid="{98A656A2-1F81-45CC-9DAD-9CE4EC68DBD7}"/>
    <cellStyle name="Calculation 2 2 3 5 2 4" xfId="28137" xr:uid="{AB702AD8-B500-4A74-89F4-E92B2F37EEF3}"/>
    <cellStyle name="Calculation 2 2 3 5 2 5" xfId="34029" xr:uid="{F6D43A79-679B-4723-9A98-BC8ADA84434C}"/>
    <cellStyle name="Calculation 2 2 3 5 2 6" xfId="32292" xr:uid="{E1153032-8191-4C11-9196-35FFA8527722}"/>
    <cellStyle name="Calculation 2 2 3 5 2 7" xfId="37369" xr:uid="{D7EDC553-D809-46F0-83C0-8570AF7280FA}"/>
    <cellStyle name="Calculation 2 2 3 5 3" xfId="25886" xr:uid="{CE2AE0CA-B314-4341-8BFF-2B5707AFC909}"/>
    <cellStyle name="Calculation 2 2 3 5 4" xfId="33145" xr:uid="{712C9445-552C-4E39-822B-114F020024F6}"/>
    <cellStyle name="Calculation 2 2 3 6" xfId="23291" xr:uid="{77A15B45-0F97-4158-AC83-938F79F418FF}"/>
    <cellStyle name="Calculation 2 2 3 6 2" xfId="25943" xr:uid="{989C8984-CA1E-4A8C-B905-679281AC1FEC}"/>
    <cellStyle name="Calculation 2 2 3 6 3" xfId="28867" xr:uid="{5BC36C31-5223-4CC4-8FC7-0A5AABB8046D}"/>
    <cellStyle name="Calculation 2 2 3 6 4" xfId="29629" xr:uid="{AA43F5D7-5D87-4C3D-97E3-8CD9C07B8AE4}"/>
    <cellStyle name="Calculation 2 2 3 6 5" xfId="33202" xr:uid="{999666B4-9D09-4887-A363-668261EB3FBB}"/>
    <cellStyle name="Calculation 2 2 3 6 6" xfId="33860" xr:uid="{22D4981B-C24D-4258-9851-50B51F07AC22}"/>
    <cellStyle name="Calculation 2 2 3 6 7" xfId="35103" xr:uid="{479EFE40-8BF0-4AA0-8884-5B0357F123F6}"/>
    <cellStyle name="Calculation 2 2 3 7" xfId="24276" xr:uid="{324DE206-5CFE-47FF-89DC-E91E567730AE}"/>
    <cellStyle name="Calculation 2 2 3 7 2" xfId="26927" xr:uid="{C0D4D8AF-2F52-4128-8CBB-F1C0BEEC4E2D}"/>
    <cellStyle name="Calculation 2 2 3 7 3" xfId="21724" xr:uid="{5A7CA6DF-82B0-4373-B6F2-532E9EAF0059}"/>
    <cellStyle name="Calculation 2 2 3 7 4" xfId="29779" xr:uid="{5546DBAC-B457-44A9-8A95-63CAACC0EDA2}"/>
    <cellStyle name="Calculation 2 2 3 7 5" xfId="30643" xr:uid="{B77B2C0C-1C97-4EF7-B7C0-B48AB7A314D0}"/>
    <cellStyle name="Calculation 2 2 3 7 6" xfId="32415" xr:uid="{8490DE2C-4EE4-4B49-8159-EBD0984FA0C3}"/>
    <cellStyle name="Calculation 2 2 3 7 7" xfId="35780" xr:uid="{1561CD3C-3A77-47D2-99DB-E85C9C8627ED}"/>
    <cellStyle name="Calculation 2 2 3 7 8" xfId="36615" xr:uid="{DDEC1710-A931-4E49-AF9C-982B2A688650}"/>
    <cellStyle name="Calculation 2 2 3 7 9" xfId="37512" xr:uid="{E3EB25AB-6D84-4842-821E-61ABFC1B5301}"/>
    <cellStyle name="Calculation 2 2 3 8" xfId="24579" xr:uid="{E8E14D96-A8B0-430E-907A-D0EFE0757D41}"/>
    <cellStyle name="Calculation 2 2 3 8 2" xfId="27227" xr:uid="{571EA183-9F65-45B6-8596-99134CC6636A}"/>
    <cellStyle name="Calculation 2 2 3 8 3" xfId="25179" xr:uid="{FA27A3AA-8AAF-4AC9-AF34-317D1A990289}"/>
    <cellStyle name="Calculation 2 2 3 8 4" xfId="30060" xr:uid="{A6F1CB16-4538-4C42-9881-46BC2774EAB9}"/>
    <cellStyle name="Calculation 2 2 3 8 5" xfId="30940" xr:uid="{DEB41195-6164-45CB-B10B-F7360E6D71AD}"/>
    <cellStyle name="Calculation 2 2 3 8 6" xfId="34573" xr:uid="{49748FD8-C8F0-49EF-B3E7-CEBE8244443D}"/>
    <cellStyle name="Calculation 2 2 3 8 7" xfId="36064" xr:uid="{E09091ED-37E0-4356-B860-DC03F1363045}"/>
    <cellStyle name="Calculation 2 2 3 8 8" xfId="36899" xr:uid="{62CB6112-CF08-4961-8F79-12D844B39A72}"/>
    <cellStyle name="Calculation 2 2 3 8 9" xfId="37815" xr:uid="{006514A9-7C72-423C-8CE0-7942770709FD}"/>
    <cellStyle name="Calculation 2 2 3 9" xfId="21931" xr:uid="{A44AB108-E5D0-4F99-AE8C-1BF564A9C0D4}"/>
    <cellStyle name="Calculation 2 2 4" xfId="753" xr:uid="{00000000-0005-0000-0000-0000E0020000}"/>
    <cellStyle name="Calculation 2 2 4 10" xfId="22416" xr:uid="{67681FA4-AEC6-4A8B-BE89-A33D9024130F}"/>
    <cellStyle name="Calculation 2 2 4 11" xfId="20998" xr:uid="{587CB7C9-FE54-4010-B651-D8B8FC27FBF2}"/>
    <cellStyle name="Calculation 2 2 4 2" xfId="754" xr:uid="{00000000-0005-0000-0000-0000E1020000}"/>
    <cellStyle name="Calculation 2 2 4 2 2" xfId="23227" xr:uid="{001E288E-0316-4943-8E5D-B2133E762B93}"/>
    <cellStyle name="Calculation 2 2 4 2 2 2" xfId="24127" xr:uid="{8C17CCDD-5717-44B8-918A-0210ADA166A5}"/>
    <cellStyle name="Calculation 2 2 4 2 2 2 2" xfId="26779" xr:uid="{C1212B70-3BDE-45F9-809C-9AE2F9963CB5}"/>
    <cellStyle name="Calculation 2 2 4 2 2 2 3" xfId="28459" xr:uid="{3568EF6C-CCF0-4245-8BA8-94CDB79DD8A5}"/>
    <cellStyle name="Calculation 2 2 4 2 2 2 4" xfId="28286" xr:uid="{A8FF412D-7390-45DB-9C36-3E9254B3E9DF}"/>
    <cellStyle name="Calculation 2 2 4 2 2 2 5" xfId="34024" xr:uid="{8489D265-A1B2-4EF1-80D8-7DA77469677C}"/>
    <cellStyle name="Calculation 2 2 4 2 2 2 6" xfId="32291" xr:uid="{667FD257-ED21-4405-9221-09B2A04038E1}"/>
    <cellStyle name="Calculation 2 2 4 2 2 2 7" xfId="37364" xr:uid="{C76AD60E-FAD4-4F1E-AE13-701078284975}"/>
    <cellStyle name="Calculation 2 2 4 2 2 3" xfId="25881" xr:uid="{F4A35A3A-5034-4B09-B5BB-9087E6075F1B}"/>
    <cellStyle name="Calculation 2 2 4 2 2 4" xfId="33140" xr:uid="{2ADFAFC5-EFBC-499E-8A27-2CE25E561AFA}"/>
    <cellStyle name="Calculation 2 2 4 2 3" xfId="23296" xr:uid="{21451962-3DA3-4042-8263-8F5FAA6EBA9F}"/>
    <cellStyle name="Calculation 2 2 4 2 3 2" xfId="25948" xr:uid="{C135C7EB-06CC-42EC-ACB0-E6B819EAF83B}"/>
    <cellStyle name="Calculation 2 2 4 2 3 3" xfId="22002" xr:uid="{BC6140E4-FD1C-4B51-B04B-71C72321CBE7}"/>
    <cellStyle name="Calculation 2 2 4 2 3 4" xfId="29344" xr:uid="{ABB544F6-013F-4800-8688-85D1EA8CF524}"/>
    <cellStyle name="Calculation 2 2 4 2 3 5" xfId="33207" xr:uid="{CCB326D9-60D5-4456-ACC7-853627C89B34}"/>
    <cellStyle name="Calculation 2 2 4 2 3 6" xfId="33859" xr:uid="{5CDA6BE6-7B86-4E70-85FD-A4F9C2C7F456}"/>
    <cellStyle name="Calculation 2 2 4 2 3 7" xfId="35396" xr:uid="{CE078AAC-C78E-41D1-88E7-28A2B7D2C0F7}"/>
    <cellStyle name="Calculation 2 2 4 2 4" xfId="24281" xr:uid="{BD41AC2D-B76D-4889-8188-74786C960697}"/>
    <cellStyle name="Calculation 2 2 4 2 4 2" xfId="26932" xr:uid="{3D41172D-D992-4934-BDDF-8ED79C3C91A8}"/>
    <cellStyle name="Calculation 2 2 4 2 4 3" xfId="21719" xr:uid="{B433BE65-77B7-47C1-A256-B3C0001CED7F}"/>
    <cellStyle name="Calculation 2 2 4 2 4 4" xfId="29784" xr:uid="{496566A1-B716-4C60-A288-C2EC49767FFC}"/>
    <cellStyle name="Calculation 2 2 4 2 4 5" xfId="30648" xr:uid="{783CAB2D-537B-4504-906C-6CB0FBE0F3D4}"/>
    <cellStyle name="Calculation 2 2 4 2 4 6" xfId="31399" xr:uid="{2CE32B00-1400-4E1F-8E89-7C443CC11540}"/>
    <cellStyle name="Calculation 2 2 4 2 4 7" xfId="35785" xr:uid="{7B194EF8-8FEB-42CC-8542-D6CAB4567AAE}"/>
    <cellStyle name="Calculation 2 2 4 2 4 8" xfId="36620" xr:uid="{3E8CA2A9-E470-435A-A240-91B3DF148F67}"/>
    <cellStyle name="Calculation 2 2 4 2 4 9" xfId="37517" xr:uid="{8D377073-77FA-4087-9AE4-ADEC8DEA489A}"/>
    <cellStyle name="Calculation 2 2 4 2 5" xfId="24574" xr:uid="{459FBE77-73B6-46D0-A193-D0E8BB8BDFBA}"/>
    <cellStyle name="Calculation 2 2 4 2 5 2" xfId="27222" xr:uid="{D2343E77-7D8B-454E-A1E4-4E076150FD16}"/>
    <cellStyle name="Calculation 2 2 4 2 5 3" xfId="25174" xr:uid="{A2B40520-5891-4DE6-BE99-3C0D5863F1ED}"/>
    <cellStyle name="Calculation 2 2 4 2 5 4" xfId="30055" xr:uid="{38D3E154-2292-4E75-B24C-C603A39A3F46}"/>
    <cellStyle name="Calculation 2 2 4 2 5 5" xfId="30935" xr:uid="{03F803E3-F41C-4B42-AD2E-26E36BA750C7}"/>
    <cellStyle name="Calculation 2 2 4 2 5 6" xfId="34575" xr:uid="{E8F1E145-8276-476D-8437-2AEDCFAB9824}"/>
    <cellStyle name="Calculation 2 2 4 2 5 7" xfId="36059" xr:uid="{5203D89F-5082-4F07-B944-890159A4EA03}"/>
    <cellStyle name="Calculation 2 2 4 2 5 8" xfId="36894" xr:uid="{4D5135A0-E93A-4A7B-91CE-2C8CF4092A20}"/>
    <cellStyle name="Calculation 2 2 4 2 5 9" xfId="37810" xr:uid="{9343720C-3D9A-4E5B-A4CF-BEF9EBFAF71B}"/>
    <cellStyle name="Calculation 2 2 4 2 6" xfId="21936" xr:uid="{27870C31-DB34-486A-8E3A-913E388B6AA3}"/>
    <cellStyle name="Calculation 2 2 4 2 7" xfId="22415" xr:uid="{64C1882D-F804-4B11-94AA-9C3C6717C061}"/>
    <cellStyle name="Calculation 2 2 4 2 8" xfId="20999" xr:uid="{A243CD61-BD7D-49C7-9953-544C2DAEB037}"/>
    <cellStyle name="Calculation 2 2 4 3" xfId="755" xr:uid="{00000000-0005-0000-0000-0000E2020000}"/>
    <cellStyle name="Calculation 2 2 4 3 2" xfId="23226" xr:uid="{614E926E-65E9-4A54-9BBE-21FD3223DA57}"/>
    <cellStyle name="Calculation 2 2 4 3 2 2" xfId="24126" xr:uid="{69E17BEC-B503-4274-8DEB-E44F2186BC2E}"/>
    <cellStyle name="Calculation 2 2 4 3 2 2 2" xfId="26778" xr:uid="{B3593BB5-C988-4351-97E4-B8462AE1F7B4}"/>
    <cellStyle name="Calculation 2 2 4 3 2 2 3" xfId="28468" xr:uid="{D97B0590-80FE-40E3-B3EA-F290C63BF402}"/>
    <cellStyle name="Calculation 2 2 4 3 2 2 4" xfId="28640" xr:uid="{BD832FEB-A112-4632-94A2-DA89DAE7C851}"/>
    <cellStyle name="Calculation 2 2 4 3 2 2 5" xfId="34023" xr:uid="{F5C6505C-4EBD-400A-B1E9-E3AB4179D1A3}"/>
    <cellStyle name="Calculation 2 2 4 3 2 2 6" xfId="32290" xr:uid="{2194807C-E709-4F4D-A807-BAE32FAAA7D9}"/>
    <cellStyle name="Calculation 2 2 4 3 2 2 7" xfId="37363" xr:uid="{5D5DF5D2-520F-4930-AB45-3B0792F1C938}"/>
    <cellStyle name="Calculation 2 2 4 3 2 3" xfId="25880" xr:uid="{D2E15DAC-2557-4C1F-BEA5-2CB4724E290E}"/>
    <cellStyle name="Calculation 2 2 4 3 2 4" xfId="33139" xr:uid="{223DCE82-277E-44A9-A1BA-48523529ED28}"/>
    <cellStyle name="Calculation 2 2 4 3 3" xfId="23297" xr:uid="{EFE3F115-AAF8-439D-B250-748169DB1B3C}"/>
    <cellStyle name="Calculation 2 2 4 3 3 2" xfId="25949" xr:uid="{176C66FE-3DFA-417B-8891-C503812A3756}"/>
    <cellStyle name="Calculation 2 2 4 3 3 3" xfId="21885" xr:uid="{16CFDFB0-EF4B-4B28-A73E-70F7CB4FE892}"/>
    <cellStyle name="Calculation 2 2 4 3 3 4" xfId="29509" xr:uid="{6F329B63-884C-4CB3-94CA-4C16B0B4DA90}"/>
    <cellStyle name="Calculation 2 2 4 3 3 5" xfId="33208" xr:uid="{1A9EA817-38EE-4F1E-9941-EF5025C7B15B}"/>
    <cellStyle name="Calculation 2 2 4 3 3 6" xfId="33371" xr:uid="{8456442C-3AD8-475D-86DD-78DEA8EE21BE}"/>
    <cellStyle name="Calculation 2 2 4 3 3 7" xfId="32041" xr:uid="{205B6606-6179-422B-BCC0-42E0BF2F17F6}"/>
    <cellStyle name="Calculation 2 2 4 3 4" xfId="24282" xr:uid="{AB642C26-C751-42C2-BEF0-611AAD5F10F6}"/>
    <cellStyle name="Calculation 2 2 4 3 4 2" xfId="26933" xr:uid="{3CC81E61-D711-41CB-8750-95958B17F8CA}"/>
    <cellStyle name="Calculation 2 2 4 3 4 3" xfId="21718" xr:uid="{E18EFC69-32D1-4A90-9974-FC42F995D743}"/>
    <cellStyle name="Calculation 2 2 4 3 4 4" xfId="29785" xr:uid="{168E79DB-C031-4AD9-B19D-1E243B654E8F}"/>
    <cellStyle name="Calculation 2 2 4 3 4 5" xfId="30649" xr:uid="{773B9761-E72E-4A1E-AE3E-435AE95496BE}"/>
    <cellStyle name="Calculation 2 2 4 3 4 6" xfId="32420" xr:uid="{7D95D699-C7CB-4025-9AC3-50FE4922F73F}"/>
    <cellStyle name="Calculation 2 2 4 3 4 7" xfId="35786" xr:uid="{5059624D-BE8A-4BB0-91E4-A0BC0ED3C8B1}"/>
    <cellStyle name="Calculation 2 2 4 3 4 8" xfId="36621" xr:uid="{C84DC347-E405-4188-B592-D76747A40A77}"/>
    <cellStyle name="Calculation 2 2 4 3 4 9" xfId="37518" xr:uid="{E523D67F-173C-4743-AB9F-2D0EC014BDC0}"/>
    <cellStyle name="Calculation 2 2 4 3 5" xfId="24573" xr:uid="{F0CBA8F5-C9B4-4777-87F7-9CCB99CE73D2}"/>
    <cellStyle name="Calculation 2 2 4 3 5 2" xfId="27221" xr:uid="{2F20ED55-ED70-47C6-9DED-A52906320189}"/>
    <cellStyle name="Calculation 2 2 4 3 5 3" xfId="25173" xr:uid="{CF29DF0E-CA41-47BE-A54E-764648963AFD}"/>
    <cellStyle name="Calculation 2 2 4 3 5 4" xfId="30054" xr:uid="{EC27D79D-5487-44D5-AD9C-6AF1EEDC0434}"/>
    <cellStyle name="Calculation 2 2 4 3 5 5" xfId="30934" xr:uid="{51A83F18-3CE3-4C2A-A325-C7117B7C9E12}"/>
    <cellStyle name="Calculation 2 2 4 3 5 6" xfId="34405" xr:uid="{C92893E5-F0FF-4182-A626-8C86BC3CC478}"/>
    <cellStyle name="Calculation 2 2 4 3 5 7" xfId="36058" xr:uid="{13ED9837-56CE-4146-8C36-F2DA07B5C3C5}"/>
    <cellStyle name="Calculation 2 2 4 3 5 8" xfId="36893" xr:uid="{2E48F2C0-F690-47F2-BBF2-0961F5124107}"/>
    <cellStyle name="Calculation 2 2 4 3 5 9" xfId="37809" xr:uid="{6137AE88-83C4-4B05-8DF1-2E7D1738E5CB}"/>
    <cellStyle name="Calculation 2 2 4 3 6" xfId="21937" xr:uid="{F7692028-4C6F-465E-A037-4C2C778C4306}"/>
    <cellStyle name="Calculation 2 2 4 3 7" xfId="22414" xr:uid="{A6330005-0AE4-4CBE-8B1C-00B7C4C185BC}"/>
    <cellStyle name="Calculation 2 2 4 3 8" xfId="21000" xr:uid="{8803399B-8FB9-4521-9DDE-67FE3E7EC062}"/>
    <cellStyle name="Calculation 2 2 4 4" xfId="756" xr:uid="{00000000-0005-0000-0000-0000E3020000}"/>
    <cellStyle name="Calculation 2 2 4 4 2" xfId="23225" xr:uid="{79507CC7-EA77-4BA5-8460-F33A7B453073}"/>
    <cellStyle name="Calculation 2 2 4 4 2 2" xfId="24125" xr:uid="{02F69DA5-56EE-44BA-AE85-F9BA7511781E}"/>
    <cellStyle name="Calculation 2 2 4 4 2 2 2" xfId="26777" xr:uid="{A2858524-F88C-48EA-AC06-6527996ABAAD}"/>
    <cellStyle name="Calculation 2 2 4 4 2 2 3" xfId="28024" xr:uid="{F8A93360-97E4-46A2-88DC-FF97DAF68006}"/>
    <cellStyle name="Calculation 2 2 4 4 2 2 4" xfId="28138" xr:uid="{7F575C79-5AB6-45D9-B6E9-0D6E6DDDE2C6}"/>
    <cellStyle name="Calculation 2 2 4 4 2 2 5" xfId="34022" xr:uid="{5F17882D-33DB-4FA2-961B-C6B838C2E8D7}"/>
    <cellStyle name="Calculation 2 2 4 4 2 2 6" xfId="32289" xr:uid="{89A99426-4088-421A-841E-1F1FDC8CD779}"/>
    <cellStyle name="Calculation 2 2 4 4 2 2 7" xfId="37362" xr:uid="{8DCCDD78-926A-4AB0-9F61-AF4FC9E13A6E}"/>
    <cellStyle name="Calculation 2 2 4 4 2 3" xfId="25879" xr:uid="{72EB1E95-5069-4BBE-9A39-85F48D671B91}"/>
    <cellStyle name="Calculation 2 2 4 4 2 4" xfId="33138" xr:uid="{8198F5BF-2BA6-48B2-86C4-C32E709E93B7}"/>
    <cellStyle name="Calculation 2 2 4 4 3" xfId="23298" xr:uid="{90D0DA64-AEC9-4ED6-92A0-9561820FAE37}"/>
    <cellStyle name="Calculation 2 2 4 4 3 2" xfId="25950" xr:uid="{61A83150-EAF6-4CE9-BF48-FA8A43E65D26}"/>
    <cellStyle name="Calculation 2 2 4 4 3 3" xfId="22091" xr:uid="{B37FAB70-7AC5-463C-AB70-25C068FD350A}"/>
    <cellStyle name="Calculation 2 2 4 4 3 4" xfId="21894" xr:uid="{B1BD0206-2B49-4A52-A107-80EDD31D818B}"/>
    <cellStyle name="Calculation 2 2 4 4 3 5" xfId="33209" xr:uid="{33E44A2E-4CFC-4D19-83A7-F4CACC9492AB}"/>
    <cellStyle name="Calculation 2 2 4 4 3 6" xfId="34209" xr:uid="{ACB48A5D-B869-43A9-A7F3-270BC3315AA1}"/>
    <cellStyle name="Calculation 2 2 4 4 3 7" xfId="35407" xr:uid="{4C2820D7-A30A-494F-B6DC-64C3C9659095}"/>
    <cellStyle name="Calculation 2 2 4 4 4" xfId="24283" xr:uid="{DA26E119-E6CE-45C1-A059-B515FAE30771}"/>
    <cellStyle name="Calculation 2 2 4 4 4 2" xfId="26934" xr:uid="{0ABA1915-4726-49E8-B82D-F780B9DDA48A}"/>
    <cellStyle name="Calculation 2 2 4 4 4 3" xfId="21717" xr:uid="{67D47613-2FFF-4558-8A0E-CFAF33584A3F}"/>
    <cellStyle name="Calculation 2 2 4 4 4 4" xfId="29786" xr:uid="{37CD14FF-ECC7-407A-9E62-2494412FEB5D}"/>
    <cellStyle name="Calculation 2 2 4 4 4 5" xfId="30650" xr:uid="{D476A15C-ABA7-4F9B-8FFE-63EA3CD44458}"/>
    <cellStyle name="Calculation 2 2 4 4 4 6" xfId="32421" xr:uid="{B75347A1-04FB-46EF-B9BB-8DBD86895892}"/>
    <cellStyle name="Calculation 2 2 4 4 4 7" xfId="35787" xr:uid="{4C63071D-EFD0-4DCC-8AEB-F7CFDEF7A4D7}"/>
    <cellStyle name="Calculation 2 2 4 4 4 8" xfId="36622" xr:uid="{7F496712-BEF9-4805-9064-9525123D48B1}"/>
    <cellStyle name="Calculation 2 2 4 4 4 9" xfId="37519" xr:uid="{A12FC1D0-FA63-4B79-95FD-6BD23752AF0D}"/>
    <cellStyle name="Calculation 2 2 4 4 5" xfId="24572" xr:uid="{3D6B8B84-0C0D-439A-A30A-ED7C11E78937}"/>
    <cellStyle name="Calculation 2 2 4 4 5 2" xfId="27220" xr:uid="{D3FAE858-FDB2-44D5-8439-DB2E7D71B7B0}"/>
    <cellStyle name="Calculation 2 2 4 4 5 3" xfId="25172" xr:uid="{1AAEACB0-5705-4267-B887-F99007B71CD1}"/>
    <cellStyle name="Calculation 2 2 4 4 5 4" xfId="30053" xr:uid="{929F17F4-7221-43D8-A2DE-086777B60739}"/>
    <cellStyle name="Calculation 2 2 4 4 5 5" xfId="30933" xr:uid="{4FADDAE4-3864-47ED-AB3C-BADF61B1F9E3}"/>
    <cellStyle name="Calculation 2 2 4 4 5 6" xfId="32639" xr:uid="{6952C23F-7AE4-4AB4-82C5-3D8ADDC780B2}"/>
    <cellStyle name="Calculation 2 2 4 4 5 7" xfId="36057" xr:uid="{F1E348BB-A185-4B0D-8806-E060C38443C8}"/>
    <cellStyle name="Calculation 2 2 4 4 5 8" xfId="36892" xr:uid="{AB717EC2-3877-47C5-B0C1-8ADFEFEC822E}"/>
    <cellStyle name="Calculation 2 2 4 4 5 9" xfId="37808" xr:uid="{FB531EB4-F5CD-4FBE-A5A4-9E060EA96A6C}"/>
    <cellStyle name="Calculation 2 2 4 4 6" xfId="21938" xr:uid="{39EDBF4D-995E-46A3-A924-F7C96846A565}"/>
    <cellStyle name="Calculation 2 2 4 4 7" xfId="22413" xr:uid="{55AF2202-0898-4192-BABF-11D00C4C1C23}"/>
    <cellStyle name="Calculation 2 2 4 4 8" xfId="21001" xr:uid="{C3F2928C-8117-424D-9BE8-7DAC96B87FAF}"/>
    <cellStyle name="Calculation 2 2 4 5" xfId="23228" xr:uid="{30056CD9-ABCB-4DEA-A3FF-E6AF435089B3}"/>
    <cellStyle name="Calculation 2 2 4 5 2" xfId="24128" xr:uid="{40185E3B-9F2C-4F49-A33C-61F108264D3A}"/>
    <cellStyle name="Calculation 2 2 4 5 2 2" xfId="26780" xr:uid="{5D0A665F-D4EB-4A6C-80FE-B850FAFDFAEF}"/>
    <cellStyle name="Calculation 2 2 4 5 2 3" xfId="28950" xr:uid="{63592E7D-1475-47DD-9ED7-9EA0CF0B417B}"/>
    <cellStyle name="Calculation 2 2 4 5 2 4" xfId="28832" xr:uid="{14A71A94-8339-4447-9353-F6B8570A1DD3}"/>
    <cellStyle name="Calculation 2 2 4 5 2 5" xfId="34025" xr:uid="{9AABA1D7-DC4E-4F50-907D-82C9969CBEC4}"/>
    <cellStyle name="Calculation 2 2 4 5 2 6" xfId="33790" xr:uid="{FC925936-2A11-4840-8FFB-17648165D22F}"/>
    <cellStyle name="Calculation 2 2 4 5 2 7" xfId="37365" xr:uid="{D5FAC54A-2B7D-444B-A992-63859AD8E4D2}"/>
    <cellStyle name="Calculation 2 2 4 5 3" xfId="25882" xr:uid="{DCD70755-F29A-4601-9BA3-35F88D16E871}"/>
    <cellStyle name="Calculation 2 2 4 5 4" xfId="33141" xr:uid="{460806A7-4A08-4357-A11B-77F66BA4A20D}"/>
    <cellStyle name="Calculation 2 2 4 6" xfId="23295" xr:uid="{6E423B09-B273-4EF1-A00C-3E6B0119C87F}"/>
    <cellStyle name="Calculation 2 2 4 6 2" xfId="25947" xr:uid="{2200F78F-5FCF-45C9-9CDD-7B8F0252EE86}"/>
    <cellStyle name="Calculation 2 2 4 6 3" xfId="28983" xr:uid="{7222F598-F6C9-4F92-A392-943496D7EBC7}"/>
    <cellStyle name="Calculation 2 2 4 6 4" xfId="29630" xr:uid="{12CFC67C-F7AE-4BBE-95F1-54F9D63F7C84}"/>
    <cellStyle name="Calculation 2 2 4 6 5" xfId="33206" xr:uid="{78ABFF73-BDF1-4107-9549-B563B5305626}"/>
    <cellStyle name="Calculation 2 2 4 6 6" xfId="32185" xr:uid="{9D572240-C05C-4429-B9D5-DB241217F562}"/>
    <cellStyle name="Calculation 2 2 4 6 7" xfId="32116" xr:uid="{31252C22-4F66-4B18-8E25-56D733FB2949}"/>
    <cellStyle name="Calculation 2 2 4 7" xfId="24280" xr:uid="{3C0D3025-F6B6-4652-A188-F504D472356B}"/>
    <cellStyle name="Calculation 2 2 4 7 2" xfId="26931" xr:uid="{1A59E52A-197B-4D86-A578-F74216C501D8}"/>
    <cellStyle name="Calculation 2 2 4 7 3" xfId="21720" xr:uid="{D5ABE0EE-FFED-4524-BFDF-ABAFBC3AADBB}"/>
    <cellStyle name="Calculation 2 2 4 7 4" xfId="29783" xr:uid="{597EC705-F625-4A5E-9E89-34E742E8C60F}"/>
    <cellStyle name="Calculation 2 2 4 7 5" xfId="30647" xr:uid="{96D70FC2-E94A-429A-8815-C5AEE914591C}"/>
    <cellStyle name="Calculation 2 2 4 7 6" xfId="32419" xr:uid="{8CFBFF9F-AA2D-428B-906F-4CD3795436FB}"/>
    <cellStyle name="Calculation 2 2 4 7 7" xfId="35784" xr:uid="{32CCCB75-0A34-4B73-9A28-75543BD1FC05}"/>
    <cellStyle name="Calculation 2 2 4 7 8" xfId="36619" xr:uid="{012A5ACD-4E36-456D-8546-C82609DEAAF0}"/>
    <cellStyle name="Calculation 2 2 4 7 9" xfId="37516" xr:uid="{17C6BEF1-1931-4202-8543-3C82AEA3922F}"/>
    <cellStyle name="Calculation 2 2 4 8" xfId="24575" xr:uid="{794E472C-5F2F-4941-9ACE-C6FFFCB15152}"/>
    <cellStyle name="Calculation 2 2 4 8 2" xfId="27223" xr:uid="{8BFCD9C1-0248-4631-BBA5-E7C96DD1005E}"/>
    <cellStyle name="Calculation 2 2 4 8 3" xfId="25175" xr:uid="{C4C0DFA8-1CC7-4A87-A637-B8744723A52E}"/>
    <cellStyle name="Calculation 2 2 4 8 4" xfId="30056" xr:uid="{4CB52004-E7D4-462D-A62D-E23DE759BCD2}"/>
    <cellStyle name="Calculation 2 2 4 8 5" xfId="30936" xr:uid="{0C9B7F5A-1CE3-4C19-B3C7-E183A5DD5A68}"/>
    <cellStyle name="Calculation 2 2 4 8 6" xfId="32640" xr:uid="{5060F706-BDB4-4242-87DE-8CCEA083DFC0}"/>
    <cellStyle name="Calculation 2 2 4 8 7" xfId="36060" xr:uid="{F86BE23A-5D76-423E-A556-ACB6F80AEAB0}"/>
    <cellStyle name="Calculation 2 2 4 8 8" xfId="36895" xr:uid="{CF2887CD-46BF-41A5-8550-AA7A7EF3C12D}"/>
    <cellStyle name="Calculation 2 2 4 8 9" xfId="37811" xr:uid="{9489B4E1-4795-4085-B719-992F2342B044}"/>
    <cellStyle name="Calculation 2 2 4 9" xfId="21935" xr:uid="{D327B5B6-96FD-41D5-8706-617BEA057B5A}"/>
    <cellStyle name="Calculation 2 2 5" xfId="757" xr:uid="{00000000-0005-0000-0000-0000E4020000}"/>
    <cellStyle name="Calculation 2 2 5 10" xfId="22412" xr:uid="{3B5AABEF-40F7-4071-9230-4BCEB7107C9D}"/>
    <cellStyle name="Calculation 2 2 5 11" xfId="21002" xr:uid="{3AA91886-B5CF-49FF-872C-FCFA386A7AEE}"/>
    <cellStyle name="Calculation 2 2 5 2" xfId="758" xr:uid="{00000000-0005-0000-0000-0000E5020000}"/>
    <cellStyle name="Calculation 2 2 5 2 2" xfId="23223" xr:uid="{45A0EDD2-E5BC-4542-9C76-4CCE1511038E}"/>
    <cellStyle name="Calculation 2 2 5 2 2 2" xfId="24123" xr:uid="{A7270B29-9517-44C0-8CAD-85CF06C9E497}"/>
    <cellStyle name="Calculation 2 2 5 2 2 2 2" xfId="26775" xr:uid="{0E992481-8995-4BAC-9452-E083BB979D0D}"/>
    <cellStyle name="Calculation 2 2 5 2 2 2 3" xfId="29062" xr:uid="{5FD2527C-12E2-4A8B-AB4F-77788B1CDD77}"/>
    <cellStyle name="Calculation 2 2 5 2 2 2 4" xfId="22794" xr:uid="{34C7E6A0-039D-4342-90A2-C90F59A1A5B7}"/>
    <cellStyle name="Calculation 2 2 5 2 2 2 5" xfId="34020" xr:uid="{2B9074FC-2944-4E91-A2BE-488BFB1B05B4}"/>
    <cellStyle name="Calculation 2 2 5 2 2 2 6" xfId="34271" xr:uid="{41562226-D851-44C5-9066-8A02C6E7374D}"/>
    <cellStyle name="Calculation 2 2 5 2 2 2 7" xfId="37360" xr:uid="{26D109AF-961A-4A81-A739-2077F3F089CD}"/>
    <cellStyle name="Calculation 2 2 5 2 2 3" xfId="25877" xr:uid="{582D9E91-0286-4B21-8328-11909C99A203}"/>
    <cellStyle name="Calculation 2 2 5 2 2 4" xfId="33136" xr:uid="{0B04C299-81F1-42D8-8478-7A3E83244AA9}"/>
    <cellStyle name="Calculation 2 2 5 2 3" xfId="23300" xr:uid="{005B366A-2EF6-4DB9-9FC7-A904AC415496}"/>
    <cellStyle name="Calculation 2 2 5 2 3 2" xfId="25952" xr:uid="{1A7B2FEA-2AAC-4D46-8853-2728704A510F}"/>
    <cellStyle name="Calculation 2 2 5 2 3 3" xfId="22003" xr:uid="{E3E4835B-7E4E-4B1B-8626-398A7F48866A}"/>
    <cellStyle name="Calculation 2 2 5 2 3 4" xfId="21989" xr:uid="{80A53993-3243-42CF-BF37-337D181D5AB1}"/>
    <cellStyle name="Calculation 2 2 5 2 3 5" xfId="33211" xr:uid="{E1186EAA-FC42-4686-BFF8-CE4441833CBC}"/>
    <cellStyle name="Calculation 2 2 5 2 3 6" xfId="32186" xr:uid="{B7169417-7AC9-4856-841E-4DDD7665A0E2}"/>
    <cellStyle name="Calculation 2 2 5 2 3 7" xfId="32103" xr:uid="{8DB1E0D1-ED58-42CD-B4E4-8345D1D2DCCE}"/>
    <cellStyle name="Calculation 2 2 5 2 4" xfId="24285" xr:uid="{3437FB19-75F9-4C6E-B47D-9EDB97B2717A}"/>
    <cellStyle name="Calculation 2 2 5 2 4 2" xfId="26936" xr:uid="{D84C6781-0457-4E17-BDAA-FA8949E5DA65}"/>
    <cellStyle name="Calculation 2 2 5 2 4 3" xfId="21715" xr:uid="{F35DF6ED-B853-483D-9988-B88A718FDD02}"/>
    <cellStyle name="Calculation 2 2 5 2 4 4" xfId="29788" xr:uid="{0165DF05-E377-4BD8-9920-4242E838AC44}"/>
    <cellStyle name="Calculation 2 2 5 2 4 5" xfId="30652" xr:uid="{FEB6EC99-117A-4422-83E7-22F33F54C2CA}"/>
    <cellStyle name="Calculation 2 2 5 2 4 6" xfId="32423" xr:uid="{4E32AE62-911C-40C4-B07A-D7116DB02481}"/>
    <cellStyle name="Calculation 2 2 5 2 4 7" xfId="35789" xr:uid="{3E79E8FE-0557-4BBC-9972-C3C6B771FD8C}"/>
    <cellStyle name="Calculation 2 2 5 2 4 8" xfId="36624" xr:uid="{CBF80112-1B00-42DA-87B2-B79B8BB6AECB}"/>
    <cellStyle name="Calculation 2 2 5 2 4 9" xfId="37521" xr:uid="{E044093D-860A-4965-9DC7-5A180DE027A3}"/>
    <cellStyle name="Calculation 2 2 5 2 5" xfId="24570" xr:uid="{08A9658C-42AA-4601-925B-60B0616D3513}"/>
    <cellStyle name="Calculation 2 2 5 2 5 2" xfId="27218" xr:uid="{7D0814A8-561B-4B2A-BE4B-A019EBD597F2}"/>
    <cellStyle name="Calculation 2 2 5 2 5 3" xfId="25170" xr:uid="{A374EC0E-7656-491B-B358-CD7C75454E70}"/>
    <cellStyle name="Calculation 2 2 5 2 5 4" xfId="30051" xr:uid="{8E214306-0E20-4C9A-A465-4F40DEAD3610}"/>
    <cellStyle name="Calculation 2 2 5 2 5 5" xfId="30931" xr:uid="{95CF903E-3633-4225-A1C1-80464F00000A}"/>
    <cellStyle name="Calculation 2 2 5 2 5 6" xfId="34404" xr:uid="{4E960505-66D3-4328-A89D-D0CB2AB61142}"/>
    <cellStyle name="Calculation 2 2 5 2 5 7" xfId="36055" xr:uid="{89FE33F5-B2DC-40A7-BF0F-E9F7D35BF0B0}"/>
    <cellStyle name="Calculation 2 2 5 2 5 8" xfId="36890" xr:uid="{8628FA39-FAC2-431F-8D99-37D7D5EE9B30}"/>
    <cellStyle name="Calculation 2 2 5 2 5 9" xfId="37806" xr:uid="{B4100777-6921-41E4-9B03-C45304438966}"/>
    <cellStyle name="Calculation 2 2 5 2 6" xfId="21940" xr:uid="{FC69E1CC-128E-4961-9B8B-13FC4E7F86B8}"/>
    <cellStyle name="Calculation 2 2 5 2 7" xfId="22411" xr:uid="{ED258BDB-35F4-4B7D-815C-862DFF853960}"/>
    <cellStyle name="Calculation 2 2 5 2 8" xfId="21003" xr:uid="{6CF41FED-EC92-4650-947E-C2927BAEE94B}"/>
    <cellStyle name="Calculation 2 2 5 3" xfId="759" xr:uid="{00000000-0005-0000-0000-0000E6020000}"/>
    <cellStyle name="Calculation 2 2 5 3 2" xfId="23222" xr:uid="{D6D9D014-7369-4A0B-B922-7C6C2DFDFFCB}"/>
    <cellStyle name="Calculation 2 2 5 3 2 2" xfId="24122" xr:uid="{7127C47C-E236-4A7C-9971-4A052A37B1A9}"/>
    <cellStyle name="Calculation 2 2 5 3 2 2 2" xfId="26774" xr:uid="{04D8BED5-152B-479E-9466-93D84C528020}"/>
    <cellStyle name="Calculation 2 2 5 3 2 2 3" xfId="28949" xr:uid="{7E675867-968C-4E70-B5B1-C3A776ECAFF5}"/>
    <cellStyle name="Calculation 2 2 5 3 2 2 4" xfId="22793" xr:uid="{0E5E49E0-E05C-4795-AFEC-D42F9A5C940D}"/>
    <cellStyle name="Calculation 2 2 5 3 2 2 5" xfId="34019" xr:uid="{624AD07F-6FB2-4CC4-85C7-D16E7BFB8785}"/>
    <cellStyle name="Calculation 2 2 5 3 2 2 6" xfId="33434" xr:uid="{7E3CC424-E399-4E62-8008-99DDE3DEB294}"/>
    <cellStyle name="Calculation 2 2 5 3 2 2 7" xfId="37359" xr:uid="{36D20D4F-B21A-4FEA-A6E1-C4CD01326D6F}"/>
    <cellStyle name="Calculation 2 2 5 3 2 3" xfId="25876" xr:uid="{F1EF790F-64B2-48C1-8FA8-BA61FDAF4F92}"/>
    <cellStyle name="Calculation 2 2 5 3 2 4" xfId="33135" xr:uid="{FF871495-392C-4339-9A48-F55AB9100EFD}"/>
    <cellStyle name="Calculation 2 2 5 3 3" xfId="23301" xr:uid="{B3FC8A17-D556-4242-9D5C-491C4E4E4F52}"/>
    <cellStyle name="Calculation 2 2 5 3 3 2" xfId="25953" xr:uid="{31214D46-9804-4301-963E-87304EA1F642}"/>
    <cellStyle name="Calculation 2 2 5 3 3 3" xfId="21884" xr:uid="{64206A84-89C0-4ACD-9E3B-EFEDCFFE2A51}"/>
    <cellStyle name="Calculation 2 2 5 3 3 4" xfId="22623" xr:uid="{4FFC8CA7-DB7D-4CF4-9BFE-8E21F1A4F71D}"/>
    <cellStyle name="Calculation 2 2 5 3 3 5" xfId="33212" xr:uid="{865B9378-B43B-42EA-AD0E-83FFC185BFBC}"/>
    <cellStyle name="Calculation 2 2 5 3 3 6" xfId="33858" xr:uid="{D4C6BF52-8EC2-4ADD-8C6D-4B78F85D3412}"/>
    <cellStyle name="Calculation 2 2 5 3 3 7" xfId="32087" xr:uid="{8EE48C06-DEE1-47DB-98BF-3CB716310E21}"/>
    <cellStyle name="Calculation 2 2 5 3 4" xfId="24286" xr:uid="{52110DE9-7023-4B81-BACB-185F88C3D52C}"/>
    <cellStyle name="Calculation 2 2 5 3 4 2" xfId="26937" xr:uid="{AA4C8B01-22CE-4213-ADC0-9F0F64BEFDD6}"/>
    <cellStyle name="Calculation 2 2 5 3 4 3" xfId="21714" xr:uid="{D09CF1B7-93F5-454C-96B0-2CA4ED491DA1}"/>
    <cellStyle name="Calculation 2 2 5 3 4 4" xfId="29789" xr:uid="{CC87A489-361F-4972-9009-EF5D8F65C6F0}"/>
    <cellStyle name="Calculation 2 2 5 3 4 5" xfId="30653" xr:uid="{9BE7B4E6-8B97-44C7-A49A-207974FBA836}"/>
    <cellStyle name="Calculation 2 2 5 3 4 6" xfId="32424" xr:uid="{928FBDAA-8ABE-4F37-8AF1-6404A635FD79}"/>
    <cellStyle name="Calculation 2 2 5 3 4 7" xfId="35790" xr:uid="{F921161F-C54A-44A7-A693-CC0DF68F2B8A}"/>
    <cellStyle name="Calculation 2 2 5 3 4 8" xfId="36625" xr:uid="{6034B6CC-A419-47C7-B733-ED36AF3D5121}"/>
    <cellStyle name="Calculation 2 2 5 3 4 9" xfId="37522" xr:uid="{F85A03D3-5EEE-467F-AAAB-F95D2A3F3C69}"/>
    <cellStyle name="Calculation 2 2 5 3 5" xfId="24569" xr:uid="{1EBF60B3-0459-46E5-B62B-C3A46E6874EB}"/>
    <cellStyle name="Calculation 2 2 5 3 5 2" xfId="27217" xr:uid="{36AFFFCA-60AE-4CCD-AD31-8803AA493C16}"/>
    <cellStyle name="Calculation 2 2 5 3 5 3" xfId="25169" xr:uid="{D56BE7A5-5896-4320-A308-F0A2E79601CD}"/>
    <cellStyle name="Calculation 2 2 5 3 5 4" xfId="30050" xr:uid="{989CFE06-B827-4F03-B719-5E20A42200A0}"/>
    <cellStyle name="Calculation 2 2 5 3 5 5" xfId="30930" xr:uid="{AAEA7857-5D93-4CCD-8A2E-B0EC44252A09}"/>
    <cellStyle name="Calculation 2 2 5 3 5 6" xfId="32638" xr:uid="{B932094C-08A0-4184-8AE7-469DDBC215A5}"/>
    <cellStyle name="Calculation 2 2 5 3 5 7" xfId="36054" xr:uid="{3FBDBD08-0333-4C6B-A62E-199704624622}"/>
    <cellStyle name="Calculation 2 2 5 3 5 8" xfId="36889" xr:uid="{156D2390-5833-4365-90D2-871642DDDA62}"/>
    <cellStyle name="Calculation 2 2 5 3 5 9" xfId="37805" xr:uid="{7C071932-52AD-4722-B156-91D2A8882E11}"/>
    <cellStyle name="Calculation 2 2 5 3 6" xfId="21941" xr:uid="{EB7C7A6B-F3A4-4C2E-B227-740DEB76F827}"/>
    <cellStyle name="Calculation 2 2 5 3 7" xfId="22410" xr:uid="{240CE77E-039A-4E34-8B77-883F55A5A958}"/>
    <cellStyle name="Calculation 2 2 5 3 8" xfId="21004" xr:uid="{59CC5472-46BA-4C8B-9848-D1DA8DDD4C64}"/>
    <cellStyle name="Calculation 2 2 5 4" xfId="760" xr:uid="{00000000-0005-0000-0000-0000E7020000}"/>
    <cellStyle name="Calculation 2 2 5 4 2" xfId="23221" xr:uid="{2C33884D-AF9A-4B0D-AA36-69FBBC8C081C}"/>
    <cellStyle name="Calculation 2 2 5 4 2 2" xfId="24121" xr:uid="{BDADD73E-9123-4724-BD26-788607292818}"/>
    <cellStyle name="Calculation 2 2 5 4 2 2 2" xfId="26773" xr:uid="{E85BB4B6-0A58-475B-B56A-DF2966F3C0B4}"/>
    <cellStyle name="Calculation 2 2 5 4 2 2 3" xfId="28458" xr:uid="{5B0942F1-9CFA-44D2-92FF-F2E6F6B68E6E}"/>
    <cellStyle name="Calculation 2 2 5 4 2 2 4" xfId="22792" xr:uid="{1E6ED0F8-37EF-4075-B458-F0B48A4D9DFF}"/>
    <cellStyle name="Calculation 2 2 5 4 2 2 5" xfId="34018" xr:uid="{AEF99ABC-F77A-4317-97FC-97E14DEFA4F1}"/>
    <cellStyle name="Calculation 2 2 5 4 2 2 6" xfId="33795" xr:uid="{EC89B8E9-E063-467C-B7A1-F6D94B80AF0A}"/>
    <cellStyle name="Calculation 2 2 5 4 2 2 7" xfId="37358" xr:uid="{4C7B05F8-1A6D-4518-9881-344C8D3E0817}"/>
    <cellStyle name="Calculation 2 2 5 4 2 3" xfId="25875" xr:uid="{4D439BCB-20EA-4301-B4E7-34F8F0A879C6}"/>
    <cellStyle name="Calculation 2 2 5 4 2 4" xfId="33134" xr:uid="{A0FD320F-BFE4-4663-A826-5BC2F8C86ACE}"/>
    <cellStyle name="Calculation 2 2 5 4 3" xfId="23302" xr:uid="{526EFCA6-8BC5-4CAC-BE12-49A6F1C44191}"/>
    <cellStyle name="Calculation 2 2 5 4 3 2" xfId="25954" xr:uid="{A420ABA6-1470-4E60-81C0-0F92B3274B7E}"/>
    <cellStyle name="Calculation 2 2 5 4 3 3" xfId="22090" xr:uid="{5078BF32-EDC5-46BE-BFF3-44B19D41D8AF}"/>
    <cellStyle name="Calculation 2 2 5 4 3 4" xfId="27715" xr:uid="{2FD77B3D-139E-45EC-8FFD-56E1F8027E0C}"/>
    <cellStyle name="Calculation 2 2 5 4 3 5" xfId="33213" xr:uid="{E1EB4562-5DCD-4F54-8AF0-1A9E1F785EE2}"/>
    <cellStyle name="Calculation 2 2 5 4 3 6" xfId="33372" xr:uid="{AD44CF22-698A-4615-9DB1-0AAEC68E6FE1}"/>
    <cellStyle name="Calculation 2 2 5 4 3 7" xfId="35646" xr:uid="{801C41E5-97F6-4E53-A845-5C1AAB2747A5}"/>
    <cellStyle name="Calculation 2 2 5 4 4" xfId="24287" xr:uid="{C56E67F2-D9B1-42E4-A1D3-7D961E4B0822}"/>
    <cellStyle name="Calculation 2 2 5 4 4 2" xfId="26938" xr:uid="{7B733CB3-6EA1-41E7-BC41-417900F9C7E5}"/>
    <cellStyle name="Calculation 2 2 5 4 4 3" xfId="21713" xr:uid="{CBB07D6D-399C-4E20-B6E6-B9C1EC35E280}"/>
    <cellStyle name="Calculation 2 2 5 4 4 4" xfId="29790" xr:uid="{8A3C94BC-B789-4FF2-AAA3-F5D27C0C6626}"/>
    <cellStyle name="Calculation 2 2 5 4 4 5" xfId="30654" xr:uid="{F7D6144B-C590-422D-88FA-B4457B94E3FD}"/>
    <cellStyle name="Calculation 2 2 5 4 4 6" xfId="32425" xr:uid="{A96D9409-A6A8-4B1E-9A43-0EEFB515A117}"/>
    <cellStyle name="Calculation 2 2 5 4 4 7" xfId="35791" xr:uid="{7BD9145F-4F39-4168-A2D5-0F9D03242CA6}"/>
    <cellStyle name="Calculation 2 2 5 4 4 8" xfId="36626" xr:uid="{F3611B58-31E9-4A49-BA94-A5B534467163}"/>
    <cellStyle name="Calculation 2 2 5 4 4 9" xfId="37523" xr:uid="{1C639EBD-CC0F-43EA-BAC3-601BFAE8E533}"/>
    <cellStyle name="Calculation 2 2 5 4 5" xfId="24568" xr:uid="{9020B7F7-0AF4-4289-9E98-7195B0941710}"/>
    <cellStyle name="Calculation 2 2 5 4 5 2" xfId="27216" xr:uid="{F7366B1C-B173-472B-9970-C71518C6107B}"/>
    <cellStyle name="Calculation 2 2 5 4 5 3" xfId="25168" xr:uid="{0C3A56FE-B371-4B89-A0E6-0CAD343A76F3}"/>
    <cellStyle name="Calculation 2 2 5 4 5 4" xfId="30049" xr:uid="{B6F00858-5A39-4487-87C0-BAC77F93F038}"/>
    <cellStyle name="Calculation 2 2 5 4 5 5" xfId="30929" xr:uid="{8718712D-9FCA-41B6-BA5E-6C3F86CF89AD}"/>
    <cellStyle name="Calculation 2 2 5 4 5 6" xfId="32637" xr:uid="{C0C8CB5A-4A5B-490D-97D4-629BED13BE40}"/>
    <cellStyle name="Calculation 2 2 5 4 5 7" xfId="36053" xr:uid="{686B69A6-23F5-4ACD-8C37-15B173E26DD3}"/>
    <cellStyle name="Calculation 2 2 5 4 5 8" xfId="36888" xr:uid="{6551B1C9-64D3-4401-9F0B-F067CD0FA83E}"/>
    <cellStyle name="Calculation 2 2 5 4 5 9" xfId="37804" xr:uid="{48D3BEDC-0855-4CDE-8ED2-CCED4C55A27D}"/>
    <cellStyle name="Calculation 2 2 5 4 6" xfId="21942" xr:uid="{6937547B-DD47-4FBD-9B33-4E475AF39D98}"/>
    <cellStyle name="Calculation 2 2 5 4 7" xfId="22409" xr:uid="{8E8A7EF1-89C8-450D-8BFE-C5984AAE54B3}"/>
    <cellStyle name="Calculation 2 2 5 4 8" xfId="21005" xr:uid="{32F28406-BE92-4E65-B34B-456209352302}"/>
    <cellStyle name="Calculation 2 2 5 5" xfId="23224" xr:uid="{440A9ADF-4278-4BDE-A27E-10F2DA464503}"/>
    <cellStyle name="Calculation 2 2 5 5 2" xfId="24124" xr:uid="{81D6A037-26C7-469A-B8CD-F4EEBC36B602}"/>
    <cellStyle name="Calculation 2 2 5 5 2 2" xfId="26776" xr:uid="{8149A7F7-0750-4516-BBFA-C52DF4DC5D08}"/>
    <cellStyle name="Calculation 2 2 5 5 2 3" xfId="28012" xr:uid="{0C6EA073-9FD2-4408-A80C-BB7D1005924E}"/>
    <cellStyle name="Calculation 2 2 5 5 2 4" xfId="22795" xr:uid="{313083F5-8EA2-4B48-9D8A-A56DA702EAD8}"/>
    <cellStyle name="Calculation 2 2 5 5 2 5" xfId="34021" xr:uid="{0485204F-C85A-4354-90E9-367E2115AE0C}"/>
    <cellStyle name="Calculation 2 2 5 5 2 6" xfId="34064" xr:uid="{31964595-A083-40E0-AE46-56D0D1E563AD}"/>
    <cellStyle name="Calculation 2 2 5 5 2 7" xfId="37361" xr:uid="{6921343F-B0C0-4E8D-8CFA-9D50526F410F}"/>
    <cellStyle name="Calculation 2 2 5 5 3" xfId="25878" xr:uid="{2E7C34F4-C2F0-4C3F-813A-1D37902F785B}"/>
    <cellStyle name="Calculation 2 2 5 5 4" xfId="33137" xr:uid="{2CF1FBDF-360D-42E1-A28A-572EC951D5F0}"/>
    <cellStyle name="Calculation 2 2 5 6" xfId="23299" xr:uid="{DE76E17F-D86F-443B-9C3C-319B36AF5D2B}"/>
    <cellStyle name="Calculation 2 2 5 6 2" xfId="25951" xr:uid="{B1731413-0E34-4FDC-99AA-91BCD0171220}"/>
    <cellStyle name="Calculation 2 2 5 6 3" xfId="28108" xr:uid="{A70083F2-DAD6-4C8C-A923-6E13BD488A98}"/>
    <cellStyle name="Calculation 2 2 5 6 4" xfId="29631" xr:uid="{BB6CC29A-F83F-44C4-97B5-7E099C4860E0}"/>
    <cellStyle name="Calculation 2 2 5 6 5" xfId="33210" xr:uid="{5BDEDA6A-F042-4503-BF41-4E906D3F35CF}"/>
    <cellStyle name="Calculation 2 2 5 6 6" xfId="34127" xr:uid="{3F724AD3-4FAB-4BB1-A403-0917D7820A7E}"/>
    <cellStyle name="Calculation 2 2 5 6 7" xfId="35099" xr:uid="{875A9834-0B27-4B00-B1E3-CEA96A335CA8}"/>
    <cellStyle name="Calculation 2 2 5 7" xfId="24284" xr:uid="{7786CDC7-D6AE-44BE-AC90-E05134683D0E}"/>
    <cellStyle name="Calculation 2 2 5 7 2" xfId="26935" xr:uid="{9BE90FE7-E6F1-44B0-A173-E6B299E8A233}"/>
    <cellStyle name="Calculation 2 2 5 7 3" xfId="21716" xr:uid="{0424DBBE-ADBC-427D-A3EC-67064BF6C8B9}"/>
    <cellStyle name="Calculation 2 2 5 7 4" xfId="29787" xr:uid="{BB46784A-D87A-4F75-AA1D-B10AA83B36D6}"/>
    <cellStyle name="Calculation 2 2 5 7 5" xfId="30651" xr:uid="{C57E1C0B-776E-40A1-9698-82FE43DB21CA}"/>
    <cellStyle name="Calculation 2 2 5 7 6" xfId="32422" xr:uid="{AAEEA8B3-CF49-416A-BC4E-20BF6C944286}"/>
    <cellStyle name="Calculation 2 2 5 7 7" xfId="35788" xr:uid="{0B660EF1-1CD8-4FB9-B3F9-A39CD62D1A9C}"/>
    <cellStyle name="Calculation 2 2 5 7 8" xfId="36623" xr:uid="{74FC9183-E4E2-4FA6-B0B2-9C4793E9F495}"/>
    <cellStyle name="Calculation 2 2 5 7 9" xfId="37520" xr:uid="{5B4092D7-E8B9-4A2B-9D7D-20117E3D8AEE}"/>
    <cellStyle name="Calculation 2 2 5 8" xfId="24571" xr:uid="{4E9B87DB-0A3D-40C8-A9D4-1A249A6E4B3B}"/>
    <cellStyle name="Calculation 2 2 5 8 2" xfId="27219" xr:uid="{9204A6FB-46F0-4ED2-A38A-CB4D4DD13BC2}"/>
    <cellStyle name="Calculation 2 2 5 8 3" xfId="25171" xr:uid="{BAC3D7FE-C8A9-4ACD-BD68-E47DF95BB7D5}"/>
    <cellStyle name="Calculation 2 2 5 8 4" xfId="30052" xr:uid="{A70DEA4F-102D-47DB-AFDD-BA86375E8BF0}"/>
    <cellStyle name="Calculation 2 2 5 8 5" xfId="30932" xr:uid="{C3CA6146-4F5F-4C87-A47A-E1572B0A4219}"/>
    <cellStyle name="Calculation 2 2 5 8 6" xfId="34574" xr:uid="{79663F71-E8A9-489C-99DB-17E7D07C6819}"/>
    <cellStyle name="Calculation 2 2 5 8 7" xfId="36056" xr:uid="{4031FDC0-928E-42E2-8099-08742D012428}"/>
    <cellStyle name="Calculation 2 2 5 8 8" xfId="36891" xr:uid="{24F39F6E-DA2C-4E08-A2E4-0B9D5DBBB4F5}"/>
    <cellStyle name="Calculation 2 2 5 8 9" xfId="37807" xr:uid="{50E33981-5CC6-468A-B49A-1BFC2CF6C7F9}"/>
    <cellStyle name="Calculation 2 2 5 9" xfId="21939" xr:uid="{73F40E53-B5C5-47C8-9665-ACC8578E485C}"/>
    <cellStyle name="Calculation 2 2 6" xfId="761" xr:uid="{00000000-0005-0000-0000-0000E8020000}"/>
    <cellStyle name="Calculation 2 2 6 2" xfId="23220" xr:uid="{0B4683F8-8A38-48CA-A43C-576F4BCC5903}"/>
    <cellStyle name="Calculation 2 2 6 2 2" xfId="24120" xr:uid="{52C608FB-FE0A-4632-8164-F3277E638E41}"/>
    <cellStyle name="Calculation 2 2 6 2 2 2" xfId="26772" xr:uid="{E6315102-EC5D-423A-B2FC-AC2DE89FE3D5}"/>
    <cellStyle name="Calculation 2 2 6 2 2 3" xfId="28469" xr:uid="{276A6CAB-4B1A-40BB-B7ED-61614BB6C043}"/>
    <cellStyle name="Calculation 2 2 6 2 2 4" xfId="28716" xr:uid="{0AD367F3-2D8C-41BD-BB22-CA9F01B0D016}"/>
    <cellStyle name="Calculation 2 2 6 2 2 5" xfId="34017" xr:uid="{0408078C-8734-4CBE-9E1B-7901B0F11BDB}"/>
    <cellStyle name="Calculation 2 2 6 2 2 6" xfId="32288" xr:uid="{9CB33C8E-5D6E-4715-8B85-752EC8478090}"/>
    <cellStyle name="Calculation 2 2 6 2 2 7" xfId="37357" xr:uid="{5BEBE867-1054-4203-BAC9-99E2BFF3F89D}"/>
    <cellStyle name="Calculation 2 2 6 2 3" xfId="25874" xr:uid="{70197AFF-7231-40D2-870B-E689FDB21838}"/>
    <cellStyle name="Calculation 2 2 6 2 4" xfId="33133" xr:uid="{67E1067C-8402-4835-82CB-431EC3D8F620}"/>
    <cellStyle name="Calculation 2 2 6 3" xfId="23303" xr:uid="{20AD0B25-08D3-46DC-93B4-093219E5DA27}"/>
    <cellStyle name="Calculation 2 2 6 3 2" xfId="25955" xr:uid="{C62BB38B-A342-4694-8CB0-8DB46A3D40CB}"/>
    <cellStyle name="Calculation 2 2 6 3 3" xfId="28865" xr:uid="{E0EC6657-C9D6-4812-B16C-56769ED77361}"/>
    <cellStyle name="Calculation 2 2 6 3 4" xfId="29331" xr:uid="{440086DD-D7C3-47CC-A82F-5061C965D27E}"/>
    <cellStyle name="Calculation 2 2 6 3 5" xfId="33214" xr:uid="{C7A66D00-3E6E-4E45-BD6D-470FB786D3F3}"/>
    <cellStyle name="Calculation 2 2 6 3 6" xfId="34210" xr:uid="{416CB805-CD20-44BA-9DA6-9C3571C213F9}"/>
    <cellStyle name="Calculation 2 2 6 3 7" xfId="35641" xr:uid="{9CA8213C-1EFD-4D1E-A107-5272C375D413}"/>
    <cellStyle name="Calculation 2 2 6 4" xfId="24288" xr:uid="{62E12443-FC54-48E5-988D-430A6FDEAE6D}"/>
    <cellStyle name="Calculation 2 2 6 4 2" xfId="26939" xr:uid="{5B135385-1DFA-43E7-8487-03D693B2E34C}"/>
    <cellStyle name="Calculation 2 2 6 4 3" xfId="21712" xr:uid="{67EB0FC3-22DD-426C-BCA3-0A81C4B04F2C}"/>
    <cellStyle name="Calculation 2 2 6 4 4" xfId="29791" xr:uid="{A2F8D26E-E655-4A2E-97ED-660EC1AF6AB0}"/>
    <cellStyle name="Calculation 2 2 6 4 5" xfId="30655" xr:uid="{34D1DC1C-1AE7-483E-9575-8E73138A416A}"/>
    <cellStyle name="Calculation 2 2 6 4 6" xfId="32426" xr:uid="{5D260F59-B84B-40A8-982D-7349B0CA75E3}"/>
    <cellStyle name="Calculation 2 2 6 4 7" xfId="35792" xr:uid="{604A5499-5902-41A5-9AC7-0DEFDC5BC600}"/>
    <cellStyle name="Calculation 2 2 6 4 8" xfId="36627" xr:uid="{C9924AFF-35B6-49D8-8192-DCC9592D5196}"/>
    <cellStyle name="Calculation 2 2 6 4 9" xfId="37524" xr:uid="{88A4F46E-DFCD-4D11-A3D7-6EF68B378165}"/>
    <cellStyle name="Calculation 2 2 6 5" xfId="24567" xr:uid="{7C025327-648E-4A61-B6DF-72CA84C1E546}"/>
    <cellStyle name="Calculation 2 2 6 5 2" xfId="27215" xr:uid="{DE758C29-9903-4445-A2A7-01EAC775A3C7}"/>
    <cellStyle name="Calculation 2 2 6 5 3" xfId="25167" xr:uid="{0EF2E4E2-0F24-4E6D-8385-39BBB2C7E755}"/>
    <cellStyle name="Calculation 2 2 6 5 4" xfId="30048" xr:uid="{53B6D00D-9B62-4F5A-B690-C1522E2ECB61}"/>
    <cellStyle name="Calculation 2 2 6 5 5" xfId="30928" xr:uid="{2B6E0753-8FE0-4B4F-908F-3724D908E789}"/>
    <cellStyle name="Calculation 2 2 6 5 6" xfId="34569" xr:uid="{1B57D24B-FAA9-4128-BC2A-57F7CD7C5740}"/>
    <cellStyle name="Calculation 2 2 6 5 7" xfId="36052" xr:uid="{8233274A-4B1D-4FEA-A538-015BCC652169}"/>
    <cellStyle name="Calculation 2 2 6 5 8" xfId="36887" xr:uid="{BAA02154-B766-432F-AC25-B946699DF03E}"/>
    <cellStyle name="Calculation 2 2 6 5 9" xfId="37803" xr:uid="{D8F57E1F-4935-4DB4-BA4B-30E2FFE3FD16}"/>
    <cellStyle name="Calculation 2 2 6 6" xfId="21943" xr:uid="{396FA894-7818-4D88-B70F-7BFF608F80DE}"/>
    <cellStyle name="Calculation 2 2 6 7" xfId="22408" xr:uid="{27AD48F4-8F34-4553-B846-44A7992647C3}"/>
    <cellStyle name="Calculation 2 2 6 8" xfId="21006" xr:uid="{5637FB2E-7B37-45A1-800F-05A9D2F385B7}"/>
    <cellStyle name="Calculation 2 2 7" xfId="762" xr:uid="{00000000-0005-0000-0000-0000E9020000}"/>
    <cellStyle name="Calculation 2 2 7 2" xfId="23219" xr:uid="{1814BCAE-572A-4ADA-AA98-9AF0DB519BC1}"/>
    <cellStyle name="Calculation 2 2 7 2 2" xfId="24119" xr:uid="{764D3993-9880-4BFE-BCDD-EFD714576A02}"/>
    <cellStyle name="Calculation 2 2 7 2 2 2" xfId="26771" xr:uid="{CF598E98-717D-4A8C-B531-DEC16F68A6C8}"/>
    <cellStyle name="Calculation 2 2 7 2 2 3" xfId="28025" xr:uid="{D6AEB6B6-614D-4857-B987-0AB6330C0107}"/>
    <cellStyle name="Calculation 2 2 7 2 2 4" xfId="29626" xr:uid="{B0EFD691-322F-4D75-A767-BB2DCDC3A7B9}"/>
    <cellStyle name="Calculation 2 2 7 2 2 5" xfId="34016" xr:uid="{30CDF9E2-26A9-4EFE-AF98-753C9F4EF885}"/>
    <cellStyle name="Calculation 2 2 7 2 2 6" xfId="34061" xr:uid="{3541EB06-600F-4258-9D18-2F4AADC7858A}"/>
    <cellStyle name="Calculation 2 2 7 2 2 7" xfId="37356" xr:uid="{E9069F12-8529-4DFC-88D6-0A55EE2D2565}"/>
    <cellStyle name="Calculation 2 2 7 2 3" xfId="25873" xr:uid="{380CFE6A-1A35-4AA4-A8A7-6F0DCE9F03EE}"/>
    <cellStyle name="Calculation 2 2 7 2 4" xfId="33132" xr:uid="{1E7B147A-F3D8-4CAE-8F75-4B6555B2BF99}"/>
    <cellStyle name="Calculation 2 2 7 3" xfId="23304" xr:uid="{F537D734-4BCD-44D6-8DC1-DC7E7A124612}"/>
    <cellStyle name="Calculation 2 2 7 3 2" xfId="25956" xr:uid="{4D62C406-DEDF-4431-BE54-D4E8E107D661}"/>
    <cellStyle name="Calculation 2 2 7 3 3" xfId="22004" xr:uid="{B08A50F5-7A63-4772-9F51-C8CACF93F6DE}"/>
    <cellStyle name="Calculation 2 2 7 3 4" xfId="29636" xr:uid="{5545275B-75F9-49D7-A52F-53FA462E9ADF}"/>
    <cellStyle name="Calculation 2 2 7 3 5" xfId="33215" xr:uid="{188F840D-90A4-4C38-90BA-F51755308F4F}"/>
    <cellStyle name="Calculation 2 2 7 3 6" xfId="34126" xr:uid="{35B72E20-92C2-4CE9-9CA8-BEA4CEF35C60}"/>
    <cellStyle name="Calculation 2 2 7 3 7" xfId="35412" xr:uid="{ACBE87E3-C93D-4580-B4DF-40F86BA9B609}"/>
    <cellStyle name="Calculation 2 2 7 4" xfId="24289" xr:uid="{75EC846D-CEEB-48A1-BAE4-E21D8E696A2C}"/>
    <cellStyle name="Calculation 2 2 7 4 2" xfId="26940" xr:uid="{D0F96D16-DF23-455F-8779-0A0ED4D4B147}"/>
    <cellStyle name="Calculation 2 2 7 4 3" xfId="21711" xr:uid="{62B6C913-D82A-4DDB-B1AD-655B5AA15C9C}"/>
    <cellStyle name="Calculation 2 2 7 4 4" xfId="29792" xr:uid="{1A572F0E-8B8A-4715-9127-ED905125BDBE}"/>
    <cellStyle name="Calculation 2 2 7 4 5" xfId="30656" xr:uid="{7FEB100F-D221-4916-B4A0-F9F993D5CBFE}"/>
    <cellStyle name="Calculation 2 2 7 4 6" xfId="32427" xr:uid="{1A55D306-AECA-4548-A6A8-3117B939B310}"/>
    <cellStyle name="Calculation 2 2 7 4 7" xfId="35793" xr:uid="{429CCC04-962C-470A-A0EC-98759C22169E}"/>
    <cellStyle name="Calculation 2 2 7 4 8" xfId="36628" xr:uid="{CD617BF2-72C5-49D0-88ED-941A891E29DC}"/>
    <cellStyle name="Calculation 2 2 7 4 9" xfId="37525" xr:uid="{3BD4645A-63AF-41AF-AA7D-A211822807FE}"/>
    <cellStyle name="Calculation 2 2 7 5" xfId="24566" xr:uid="{1D86E720-19CC-4971-911D-88F74A6F109D}"/>
    <cellStyle name="Calculation 2 2 7 5 2" xfId="27214" xr:uid="{01986F94-DF5B-48D0-9C77-02A326ECC5D5}"/>
    <cellStyle name="Calculation 2 2 7 5 3" xfId="25166" xr:uid="{383BE842-3429-4FC2-9498-26B1455AFBEA}"/>
    <cellStyle name="Calculation 2 2 7 5 4" xfId="30047" xr:uid="{952993D6-F6B7-4495-B78E-D3ACA38BB7DE}"/>
    <cellStyle name="Calculation 2 2 7 5 5" xfId="30927" xr:uid="{E0BE5BDC-9239-400F-A22C-BE0C624A237C}"/>
    <cellStyle name="Calculation 2 2 7 5 6" xfId="34399" xr:uid="{8BF93CE2-3EDA-4775-8E03-37647444725A}"/>
    <cellStyle name="Calculation 2 2 7 5 7" xfId="36051" xr:uid="{601D823A-09B7-462E-9411-51FC30000005}"/>
    <cellStyle name="Calculation 2 2 7 5 8" xfId="36886" xr:uid="{8585532B-C4D1-4268-A866-9D4BFC80B8C7}"/>
    <cellStyle name="Calculation 2 2 7 5 9" xfId="37802" xr:uid="{F68B4582-D492-4F7B-8446-C9CC468DEAC9}"/>
    <cellStyle name="Calculation 2 2 7 6" xfId="21944" xr:uid="{B5DBA5F1-4797-41DE-A819-10469BF8078C}"/>
    <cellStyle name="Calculation 2 2 7 7" xfId="22407" xr:uid="{049363D6-316D-4F05-B8D6-1B7E262D6742}"/>
    <cellStyle name="Calculation 2 2 7 8" xfId="21007" xr:uid="{5F16BD6C-1132-4035-91F2-0AEFEC5B6820}"/>
    <cellStyle name="Calculation 2 2 8" xfId="763" xr:uid="{00000000-0005-0000-0000-0000EA020000}"/>
    <cellStyle name="Calculation 2 2 8 2" xfId="23218" xr:uid="{C04CC417-B966-49BB-B27B-7E2CA9BAA8D1}"/>
    <cellStyle name="Calculation 2 2 8 2 2" xfId="24118" xr:uid="{358473A9-CFBB-4FD8-91A2-6A04067015C1}"/>
    <cellStyle name="Calculation 2 2 8 2 2 2" xfId="26770" xr:uid="{D5302014-CFE4-436D-97DA-B89A0E722353}"/>
    <cellStyle name="Calculation 2 2 8 2 2 3" xfId="28011" xr:uid="{A4B72938-A175-45D4-BA8C-A969B571932D}"/>
    <cellStyle name="Calculation 2 2 8 2 2 4" xfId="29507" xr:uid="{508DE224-AAB1-4F14-8625-E13C0B7D5E13}"/>
    <cellStyle name="Calculation 2 2 8 2 2 5" xfId="34015" xr:uid="{09BE9EB4-D531-4D83-A3DF-162AC5BA2FF3}"/>
    <cellStyle name="Calculation 2 2 8 2 2 6" xfId="34274" xr:uid="{A6B96DE7-39EF-41B4-BCF8-0737CB8413AF}"/>
    <cellStyle name="Calculation 2 2 8 2 2 7" xfId="37355" xr:uid="{43BCD4AE-33CD-4028-82DC-B4BA491990A6}"/>
    <cellStyle name="Calculation 2 2 8 2 3" xfId="25872" xr:uid="{C4CC9D4C-22C1-4056-97B4-75930F570555}"/>
    <cellStyle name="Calculation 2 2 8 2 4" xfId="33131" xr:uid="{26192CC1-77A5-44E6-A29B-171C2D811812}"/>
    <cellStyle name="Calculation 2 2 8 3" xfId="23305" xr:uid="{732595EA-1AD7-4748-8698-BC788B9F4FE9}"/>
    <cellStyle name="Calculation 2 2 8 3 2" xfId="25957" xr:uid="{91BC4BB4-F974-4D45-8989-18F39949B7CB}"/>
    <cellStyle name="Calculation 2 2 8 3 3" xfId="21883" xr:uid="{FDE96C35-FD7D-45CC-B403-20AF49D61FA9}"/>
    <cellStyle name="Calculation 2 2 8 3 4" xfId="21896" xr:uid="{71EF67CA-20D4-4A0B-AB9F-660388EE3CCC}"/>
    <cellStyle name="Calculation 2 2 8 3 5" xfId="33216" xr:uid="{0E4C20B2-43E8-4972-B1B0-53F62C8EEF46}"/>
    <cellStyle name="Calculation 2 2 8 3 6" xfId="32187" xr:uid="{E0F2987C-195C-4A7F-81AB-66F2FE089708}"/>
    <cellStyle name="Calculation 2 2 8 3 7" xfId="32104" xr:uid="{AC82A9FD-F8DF-46C0-8D2E-8C60A704A44A}"/>
    <cellStyle name="Calculation 2 2 8 4" xfId="24290" xr:uid="{7ED18416-4C26-4B34-B6CD-4CCC0BEEDAE9}"/>
    <cellStyle name="Calculation 2 2 8 4 2" xfId="26941" xr:uid="{36DFC7AF-19B7-40F2-BF1F-B8624B60B93E}"/>
    <cellStyle name="Calculation 2 2 8 4 3" xfId="21710" xr:uid="{0EB5447A-927F-4041-BB6A-D2AC82D12C24}"/>
    <cellStyle name="Calculation 2 2 8 4 4" xfId="29793" xr:uid="{0FBCC04B-4650-474F-B0AA-8A05D5243E2F}"/>
    <cellStyle name="Calculation 2 2 8 4 5" xfId="30657" xr:uid="{AAF273C8-6FD9-4268-8DDE-85582646D2AF}"/>
    <cellStyle name="Calculation 2 2 8 4 6" xfId="32428" xr:uid="{BCB52062-A4F1-4BE4-8EC7-97C04E9D38A0}"/>
    <cellStyle name="Calculation 2 2 8 4 7" xfId="35794" xr:uid="{5DE8689D-BCCE-4692-A198-E09DBFD9B644}"/>
    <cellStyle name="Calculation 2 2 8 4 8" xfId="36629" xr:uid="{FB391549-33CD-4203-995A-F85A59CED67F}"/>
    <cellStyle name="Calculation 2 2 8 4 9" xfId="37526" xr:uid="{FEF7C8DF-06FC-4A35-888B-6526238F5C2E}"/>
    <cellStyle name="Calculation 2 2 8 5" xfId="24565" xr:uid="{C27ED8C7-D0C1-40AE-9573-17BE1DC2CAC9}"/>
    <cellStyle name="Calculation 2 2 8 5 2" xfId="27213" xr:uid="{C90089D2-B9D4-4F20-A800-5C0E1C57BADC}"/>
    <cellStyle name="Calculation 2 2 8 5 3" xfId="25165" xr:uid="{8D631725-62AC-4FD6-8FCF-1581216E6946}"/>
    <cellStyle name="Calculation 2 2 8 5 4" xfId="30046" xr:uid="{63CB9454-BD81-49F0-8D63-A2853FC451FC}"/>
    <cellStyle name="Calculation 2 2 8 5 5" xfId="30926" xr:uid="{A998552E-D843-4EAE-B50E-88B2DE9B3AF6}"/>
    <cellStyle name="Calculation 2 2 8 5 6" xfId="34572" xr:uid="{CCBAEAD5-4F9F-4F72-B69B-882BF20DBAEA}"/>
    <cellStyle name="Calculation 2 2 8 5 7" xfId="36050" xr:uid="{EEC60F22-5166-4257-B15D-ACAFE6ACBA16}"/>
    <cellStyle name="Calculation 2 2 8 5 8" xfId="36885" xr:uid="{800BBDEA-1D21-4F3C-A8F7-92E003199F93}"/>
    <cellStyle name="Calculation 2 2 8 5 9" xfId="37801" xr:uid="{FB758AED-EAF3-4C35-B436-0FFE943DF89C}"/>
    <cellStyle name="Calculation 2 2 8 6" xfId="21945" xr:uid="{AC2A6E82-77D3-411E-8A8E-548228E72E2C}"/>
    <cellStyle name="Calculation 2 2 8 7" xfId="22406" xr:uid="{97A7E7E1-949F-4E80-98DE-0AD8F92C3E5A}"/>
    <cellStyle name="Calculation 2 2 8 8" xfId="21008" xr:uid="{3CC6839C-19AB-4B80-A7A5-97137EC05944}"/>
    <cellStyle name="Calculation 2 2 9" xfId="764" xr:uid="{00000000-0005-0000-0000-0000EB020000}"/>
    <cellStyle name="Calculation 2 2 9 2" xfId="23217" xr:uid="{8D901E15-93C5-4C70-8243-32D9461419A5}"/>
    <cellStyle name="Calculation 2 2 9 2 2" xfId="24117" xr:uid="{38F600D6-6C8C-4BFD-BA73-3CC9E129D924}"/>
    <cellStyle name="Calculation 2 2 9 2 2 2" xfId="26769" xr:uid="{068A75EE-5EA9-4B61-81FC-E7E04365582D}"/>
    <cellStyle name="Calculation 2 2 9 2 2 3" xfId="28010" xr:uid="{2A4A3354-1BBD-4A74-A7EF-1E5986B6D64E}"/>
    <cellStyle name="Calculation 2 2 9 2 2 4" xfId="28289" xr:uid="{F8FEE68B-DFD5-4E93-8D5C-1DCE2A59A9CB}"/>
    <cellStyle name="Calculation 2 2 9 2 2 5" xfId="34014" xr:uid="{ADDE69E1-8AD5-45D8-B5D3-4DE89C7D655F}"/>
    <cellStyle name="Calculation 2 2 9 2 2 6" xfId="33437" xr:uid="{06EF6D9D-71F7-4349-8022-0A83268361AB}"/>
    <cellStyle name="Calculation 2 2 9 2 2 7" xfId="35083" xr:uid="{CFB8F58C-FDA4-4072-B46B-F5522210E92A}"/>
    <cellStyle name="Calculation 2 2 9 2 3" xfId="25871" xr:uid="{93FC79E7-9813-4835-9B42-F05F7A8F5926}"/>
    <cellStyle name="Calculation 2 2 9 2 4" xfId="33130" xr:uid="{564BC116-6137-4BBF-89A7-8B78BF2D8BD7}"/>
    <cellStyle name="Calculation 2 2 9 3" xfId="23306" xr:uid="{362B844E-BF82-4B60-B824-F8E10348B9B9}"/>
    <cellStyle name="Calculation 2 2 9 3 2" xfId="25958" xr:uid="{A2FAB7A2-CF8C-48F5-BAAE-8905D75EF362}"/>
    <cellStyle name="Calculation 2 2 9 3 3" xfId="22089" xr:uid="{43D02169-0156-4E8B-9E4F-CFAEAD2747DD}"/>
    <cellStyle name="Calculation 2 2 9 3 4" xfId="29379" xr:uid="{A00F20E0-20BB-4EC3-A6CC-00007925BFAA}"/>
    <cellStyle name="Calculation 2 2 9 3 5" xfId="33217" xr:uid="{121316DB-D1D2-4794-9B0B-87A48E807212}"/>
    <cellStyle name="Calculation 2 2 9 3 6" xfId="32188" xr:uid="{B802339B-5C1B-4D22-8326-9B1AAB3C43DC}"/>
    <cellStyle name="Calculation 2 2 9 3 7" xfId="32044" xr:uid="{C0B82624-B12B-4842-8C83-931FA1A21721}"/>
    <cellStyle name="Calculation 2 2 9 4" xfId="24291" xr:uid="{A318B28E-38DF-42D1-B0C2-D992654FE0D3}"/>
    <cellStyle name="Calculation 2 2 9 4 2" xfId="26942" xr:uid="{F5A1EBA5-F03D-4D3A-86C3-4B4BA17A3C66}"/>
    <cellStyle name="Calculation 2 2 9 4 3" xfId="21709" xr:uid="{705A294F-2EF9-406F-A3EF-528B665E92BE}"/>
    <cellStyle name="Calculation 2 2 9 4 4" xfId="29794" xr:uid="{ABA6B530-79CB-45E5-942E-C7646D6F712A}"/>
    <cellStyle name="Calculation 2 2 9 4 5" xfId="30658" xr:uid="{653C2A3F-AF34-41EB-878A-F98F6170176A}"/>
    <cellStyle name="Calculation 2 2 9 4 6" xfId="32429" xr:uid="{CA65D7DA-A7B8-4020-8AFD-DCBE9BD26DEC}"/>
    <cellStyle name="Calculation 2 2 9 4 7" xfId="35795" xr:uid="{F70C6AF4-99DA-42FC-AC62-CB59DF4E2F37}"/>
    <cellStyle name="Calculation 2 2 9 4 8" xfId="36630" xr:uid="{3D3B6A78-6E23-4177-B24F-57DAA2F879B8}"/>
    <cellStyle name="Calculation 2 2 9 4 9" xfId="37527" xr:uid="{B04D9F66-B091-4423-875E-785C34F134E8}"/>
    <cellStyle name="Calculation 2 2 9 5" xfId="24564" xr:uid="{6CC5F788-51D3-4DFB-9634-B99B4DDADFF2}"/>
    <cellStyle name="Calculation 2 2 9 5 2" xfId="27212" xr:uid="{A5903542-2115-471B-A4CB-128664E8D1FB}"/>
    <cellStyle name="Calculation 2 2 9 5 3" xfId="25164" xr:uid="{30CCE4D2-4528-4CDD-B513-C5DC259A233B}"/>
    <cellStyle name="Calculation 2 2 9 5 4" xfId="30045" xr:uid="{6D128123-CBF2-44F6-BF77-608D5274B5BA}"/>
    <cellStyle name="Calculation 2 2 9 5 5" xfId="30925" xr:uid="{8DF85D19-F3F1-4C8B-A946-0238DCD6EB8D}"/>
    <cellStyle name="Calculation 2 2 9 5 6" xfId="34402" xr:uid="{77EDBEC1-1B70-459D-98AB-8D00B5048CCB}"/>
    <cellStyle name="Calculation 2 2 9 5 7" xfId="36049" xr:uid="{90167F7E-925F-4FE7-9C31-98C42A0EB899}"/>
    <cellStyle name="Calculation 2 2 9 5 8" xfId="36884" xr:uid="{342D3CA4-C99F-46EC-B9D2-2131305E50AE}"/>
    <cellStyle name="Calculation 2 2 9 5 9" xfId="37800" xr:uid="{1DD71586-346A-4E2E-8C21-9F748A57137D}"/>
    <cellStyle name="Calculation 2 2 9 6" xfId="21946" xr:uid="{7840A4EC-10B0-410F-8C44-9A301B9C6D92}"/>
    <cellStyle name="Calculation 2 2 9 7" xfId="22405" xr:uid="{47E415A8-3868-4EBC-9836-61F53859B61D}"/>
    <cellStyle name="Calculation 2 2 9 8" xfId="21009" xr:uid="{8D9A7A6B-130B-4576-9FD3-98F8D524FC32}"/>
    <cellStyle name="Calculation 2 20" xfId="24606" xr:uid="{3FF84F8E-9288-4DA4-B1F0-7E25C0355345}"/>
    <cellStyle name="Calculation 2 20 2" xfId="27254" xr:uid="{A809E131-6F94-4FB4-93D3-3B527AD2EF45}"/>
    <cellStyle name="Calculation 2 20 3" xfId="25206" xr:uid="{17A387FD-77EA-4A52-9A2D-746A09D50065}"/>
    <cellStyle name="Calculation 2 20 4" xfId="30087" xr:uid="{45FF1BB9-5D99-4249-968E-AD54ACFB3F41}"/>
    <cellStyle name="Calculation 2 20 5" xfId="30967" xr:uid="{45B48D23-64A8-469F-8702-1D6D82D92B14}"/>
    <cellStyle name="Calculation 2 20 6" xfId="32650" xr:uid="{9781A906-6578-4AE0-9E11-F378F43F2AA3}"/>
    <cellStyle name="Calculation 2 20 7" xfId="36091" xr:uid="{3155CE16-88CA-4972-A05F-CBC721F903F9}"/>
    <cellStyle name="Calculation 2 20 8" xfId="36926" xr:uid="{25C2D591-6CFE-47B7-BA85-55ABEDCB96BE}"/>
    <cellStyle name="Calculation 2 20 9" xfId="37842" xr:uid="{A61E155A-FC17-494E-8CC3-18F3E695276D}"/>
    <cellStyle name="Calculation 2 21" xfId="21904" xr:uid="{A1F3039D-872C-498D-BAB7-8B0B4D0F014D}"/>
    <cellStyle name="Calculation 2 22" xfId="22447" xr:uid="{ADA061AD-1798-49AF-A9D8-E7655CC003ED}"/>
    <cellStyle name="Calculation 2 23" xfId="20967" xr:uid="{93C6D4BC-3EAB-4E69-B139-B0DDC7441D90}"/>
    <cellStyle name="Calculation 2 3" xfId="765" xr:uid="{00000000-0005-0000-0000-0000EC020000}"/>
    <cellStyle name="Calculation 2 3 2" xfId="766" xr:uid="{00000000-0005-0000-0000-0000ED020000}"/>
    <cellStyle name="Calculation 2 3 2 2" xfId="23216" xr:uid="{5513057C-22C7-42B4-8CD1-C80BEBD097DF}"/>
    <cellStyle name="Calculation 2 3 2 2 2" xfId="24116" xr:uid="{F3AE5692-90EB-48A9-A8C1-99D821190F92}"/>
    <cellStyle name="Calculation 2 3 2 2 2 2" xfId="26768" xr:uid="{C9B7FEE2-9B4E-4E85-BFA8-96D44D602604}"/>
    <cellStyle name="Calculation 2 3 2 2 2 3" xfId="29058" xr:uid="{B0328C83-2C4B-496D-BA47-039AAB507CCC}"/>
    <cellStyle name="Calculation 2 3 2 2 2 4" xfId="28831" xr:uid="{AB8C7C3F-902C-47CD-B9BB-878411F08098}"/>
    <cellStyle name="Calculation 2 3 2 2 2 5" xfId="34013" xr:uid="{474F2FBD-03FD-4BFC-AC03-C83F22F4D161}"/>
    <cellStyle name="Calculation 2 3 2 2 2 6" xfId="33792" xr:uid="{F3882C85-FBC9-4158-BCC1-514AFC3440A3}"/>
    <cellStyle name="Calculation 2 3 2 2 2 7" xfId="31744" xr:uid="{3B37DBF4-A045-4136-9273-8625D6893C9B}"/>
    <cellStyle name="Calculation 2 3 2 2 3" xfId="25870" xr:uid="{1CA008C8-5B37-47DA-A1F3-7BCB61D31027}"/>
    <cellStyle name="Calculation 2 3 2 2 4" xfId="33129" xr:uid="{11F08303-C82F-4A79-A97D-8DDBFA01F183}"/>
    <cellStyle name="Calculation 2 3 2 3" xfId="23307" xr:uid="{17A409CA-177A-4AEB-9BC4-90D1C8F0C228}"/>
    <cellStyle name="Calculation 2 3 2 3 2" xfId="25959" xr:uid="{BEC02C3C-9566-41F6-B1F7-A9B4EC2461BF}"/>
    <cellStyle name="Calculation 2 3 2 3 3" xfId="28981" xr:uid="{32B9BBD5-D1D7-4E4A-955F-A8A4FBBF80A8}"/>
    <cellStyle name="Calculation 2 3 2 3 4" xfId="29633" xr:uid="{C68DB3B1-2214-47A5-8C31-BDDAFB916257}"/>
    <cellStyle name="Calculation 2 3 2 3 5" xfId="33218" xr:uid="{C584982C-9B55-439D-890A-AC2F4FF3C839}"/>
    <cellStyle name="Calculation 2 3 2 3 6" xfId="33857" xr:uid="{AB66DEE2-D76A-4C1C-B3BD-834B7D64AADA}"/>
    <cellStyle name="Calculation 2 3 2 3 7" xfId="34154" xr:uid="{7ACE99C0-6523-4450-AED6-6615EE94751E}"/>
    <cellStyle name="Calculation 2 3 2 4" xfId="24292" xr:uid="{872ED975-02E1-47A8-B78B-EFE96809A710}"/>
    <cellStyle name="Calculation 2 3 2 4 2" xfId="26943" xr:uid="{EA4BF04B-54BE-407C-B481-E23DB64920BD}"/>
    <cellStyle name="Calculation 2 3 2 4 3" xfId="21708" xr:uid="{E49F1EA1-A807-4055-9B46-EAC56E9E4CFB}"/>
    <cellStyle name="Calculation 2 3 2 4 4" xfId="29795" xr:uid="{1ABAE68D-6A7A-4012-ABD4-572E941874F3}"/>
    <cellStyle name="Calculation 2 3 2 4 5" xfId="30659" xr:uid="{A00EE99E-BDF2-4E32-90B5-C2BBE5570C3C}"/>
    <cellStyle name="Calculation 2 3 2 4 6" xfId="32430" xr:uid="{2136C603-2AFE-4134-AC3F-3925A7A2C516}"/>
    <cellStyle name="Calculation 2 3 2 4 7" xfId="35796" xr:uid="{315794D2-B0EE-4D21-97EF-36D64A6C3C2D}"/>
    <cellStyle name="Calculation 2 3 2 4 8" xfId="36631" xr:uid="{F6FD9340-E8FC-4ECC-84E5-2B9877323F13}"/>
    <cellStyle name="Calculation 2 3 2 4 9" xfId="37528" xr:uid="{A1203A2A-4719-45F1-9CC3-EA05543477B0}"/>
    <cellStyle name="Calculation 2 3 2 5" xfId="24563" xr:uid="{5A2883A0-D3F4-401F-82E2-E54920B08175}"/>
    <cellStyle name="Calculation 2 3 2 5 2" xfId="27211" xr:uid="{278721A8-46C2-4127-A93D-07F1BD21E8BA}"/>
    <cellStyle name="Calculation 2 3 2 5 3" xfId="25163" xr:uid="{033C7988-B2A7-4786-8152-BC2F43B5FE4F}"/>
    <cellStyle name="Calculation 2 3 2 5 4" xfId="30044" xr:uid="{0030736C-8607-4A3A-945F-7D1A98DE34B2}"/>
    <cellStyle name="Calculation 2 3 2 5 5" xfId="30924" xr:uid="{94C8A31F-B178-4267-BC21-E9D4D9A612AC}"/>
    <cellStyle name="Calculation 2 3 2 5 6" xfId="32636" xr:uid="{E5B92177-B420-4F41-9929-9526BC93A4E0}"/>
    <cellStyle name="Calculation 2 3 2 5 7" xfId="36048" xr:uid="{22B21A2A-58F8-478C-8DD8-4E4BC3E41B9E}"/>
    <cellStyle name="Calculation 2 3 2 5 8" xfId="36883" xr:uid="{56D1891F-795A-4C76-A97E-31A566850558}"/>
    <cellStyle name="Calculation 2 3 2 5 9" xfId="37799" xr:uid="{2B03A109-3CDD-4AFE-8906-B0F89AF23146}"/>
    <cellStyle name="Calculation 2 3 2 6" xfId="21947" xr:uid="{F20F67FB-5FEB-41C3-82A4-7CBF9AC9F973}"/>
    <cellStyle name="Calculation 2 3 2 7" xfId="22404" xr:uid="{851232B9-6ACB-4246-B10A-F90D78C1D9FA}"/>
    <cellStyle name="Calculation 2 3 2 8" xfId="21010" xr:uid="{EA38A032-3E53-49C1-8D88-161E115F8043}"/>
    <cellStyle name="Calculation 2 3 3" xfId="767" xr:uid="{00000000-0005-0000-0000-0000EE020000}"/>
    <cellStyle name="Calculation 2 3 3 2" xfId="23215" xr:uid="{F20F7F69-3626-4969-8241-8C6B4399A392}"/>
    <cellStyle name="Calculation 2 3 3 2 2" xfId="24115" xr:uid="{8EC60C05-1BD3-49EB-98EF-376BB82F4828}"/>
    <cellStyle name="Calculation 2 3 3 2 2 2" xfId="26767" xr:uid="{2B0D84DE-47AB-475A-B3A0-61C8E9A9BF83}"/>
    <cellStyle name="Calculation 2 3 3 2 2 3" xfId="28945" xr:uid="{1088E6CE-B703-4F52-B5C0-C02D86215AF3}"/>
    <cellStyle name="Calculation 2 3 3 2 2 4" xfId="29623" xr:uid="{03C6638E-3C02-4EFC-BF38-6C8320708463}"/>
    <cellStyle name="Calculation 2 3 3 2 2 5" xfId="34012" xr:uid="{6EAA18F0-D302-49C5-973B-D422185E13E9}"/>
    <cellStyle name="Calculation 2 3 3 2 2 6" xfId="32287" xr:uid="{58898B73-F9A3-419A-B9C9-F92E5D698816}"/>
    <cellStyle name="Calculation 2 3 3 2 2 7" xfId="35042" xr:uid="{5F36C50F-C524-4898-AFF6-DA26ED17DD46}"/>
    <cellStyle name="Calculation 2 3 3 2 3" xfId="25869" xr:uid="{76C3F698-FBFD-47D4-965C-9C247D424DCA}"/>
    <cellStyle name="Calculation 2 3 3 2 4" xfId="33128" xr:uid="{22F0DBDE-87A5-4979-A3AD-C64957B79FDD}"/>
    <cellStyle name="Calculation 2 3 3 3" xfId="23308" xr:uid="{22233302-A746-4518-8507-ED239262D9E2}"/>
    <cellStyle name="Calculation 2 3 3 3 2" xfId="25960" xr:uid="{16A53D19-273F-4A47-8289-6B19D2711338}"/>
    <cellStyle name="Calculation 2 3 3 3 3" xfId="27723" xr:uid="{3F391FEC-9E84-4CF5-960A-2C41CB1109C8}"/>
    <cellStyle name="Calculation 2 3 3 3 4" xfId="28206" xr:uid="{1A8D0FE6-8C59-4F83-840F-174FAC2981DE}"/>
    <cellStyle name="Calculation 2 3 3 3 5" xfId="33219" xr:uid="{6F9E505F-09C1-40E8-BEB4-41DC7E964339}"/>
    <cellStyle name="Calculation 2 3 3 3 6" xfId="33373" xr:uid="{25A31F8C-76AE-475E-A2AA-ACC443B37420}"/>
    <cellStyle name="Calculation 2 3 3 3 7" xfId="35658" xr:uid="{40580564-C72B-4690-8CE3-0ACAC2D6D158}"/>
    <cellStyle name="Calculation 2 3 3 4" xfId="24293" xr:uid="{B1CD7B55-131C-4FF8-9A79-7C5A4A8EC021}"/>
    <cellStyle name="Calculation 2 3 3 4 2" xfId="26944" xr:uid="{A1A102C9-EECD-4F9B-AE63-294D9A25E800}"/>
    <cellStyle name="Calculation 2 3 3 4 3" xfId="21707" xr:uid="{5E405B42-1E28-48A5-94E3-ACE4023A1996}"/>
    <cellStyle name="Calculation 2 3 3 4 4" xfId="29796" xr:uid="{722C7CE5-F358-4ACB-84C3-ABE3B461D9A8}"/>
    <cellStyle name="Calculation 2 3 3 4 5" xfId="30660" xr:uid="{D4988342-4526-4EDA-B213-65E82B2D1E9C}"/>
    <cellStyle name="Calculation 2 3 3 4 6" xfId="32431" xr:uid="{37DC8BBF-A7D1-4961-9561-00173964297E}"/>
    <cellStyle name="Calculation 2 3 3 4 7" xfId="35797" xr:uid="{7CEBA642-A5D7-4F7C-99FE-705C4D0DFFAA}"/>
    <cellStyle name="Calculation 2 3 3 4 8" xfId="36632" xr:uid="{30DD3446-E330-45F9-96CF-3A93E6091BEE}"/>
    <cellStyle name="Calculation 2 3 3 4 9" xfId="37529" xr:uid="{B92AF5E1-B0F2-4A03-9B87-E7F907D621C4}"/>
    <cellStyle name="Calculation 2 3 3 5" xfId="24562" xr:uid="{8BBA3747-1A6B-41A6-B95B-136FD1E59234}"/>
    <cellStyle name="Calculation 2 3 3 5 2" xfId="27210" xr:uid="{EB685DDB-08D0-4A85-AFD4-3A5BB9FD9760}"/>
    <cellStyle name="Calculation 2 3 3 5 3" xfId="22811" xr:uid="{9CC61B40-6CF7-4821-B38B-4D0031B31433}"/>
    <cellStyle name="Calculation 2 3 3 5 4" xfId="30043" xr:uid="{536436EA-2913-4E36-A514-1FF97CFB5C31}"/>
    <cellStyle name="Calculation 2 3 3 5 5" xfId="30923" xr:uid="{D057E3BB-B30C-4A65-84BB-02999779DF4C}"/>
    <cellStyle name="Calculation 2 3 3 5 6" xfId="34571" xr:uid="{566FC9F1-16EC-4535-87ED-8A33C1D50BC2}"/>
    <cellStyle name="Calculation 2 3 3 5 7" xfId="36047" xr:uid="{B020D888-497C-45E0-B07F-90C4857B5CD3}"/>
    <cellStyle name="Calculation 2 3 3 5 8" xfId="36882" xr:uid="{0DE54015-B2C3-43C4-953D-1DD61A0C73EA}"/>
    <cellStyle name="Calculation 2 3 3 5 9" xfId="37798" xr:uid="{FCEE3DC8-AF52-4CBA-8FCF-D9FCB3A6B8CA}"/>
    <cellStyle name="Calculation 2 3 3 6" xfId="21948" xr:uid="{2774A05F-0DB9-4CCE-BA8D-CFE0EF7A1D60}"/>
    <cellStyle name="Calculation 2 3 3 7" xfId="22403" xr:uid="{AF67108C-07FC-4810-A69C-206201F8AE6B}"/>
    <cellStyle name="Calculation 2 3 3 8" xfId="21011" xr:uid="{1A4AFDC8-51AD-40E0-A59C-2EE2D6EDDD3C}"/>
    <cellStyle name="Calculation 2 3 4" xfId="768" xr:uid="{00000000-0005-0000-0000-0000EF020000}"/>
    <cellStyle name="Calculation 2 3 4 2" xfId="23214" xr:uid="{A2AE7EB8-6197-4268-B74A-18CB26A5BE1E}"/>
    <cellStyle name="Calculation 2 3 4 2 2" xfId="24114" xr:uid="{054024E7-12A1-4FDB-80F1-AF20CE01DA6B}"/>
    <cellStyle name="Calculation 2 3 4 2 2 2" xfId="26766" xr:uid="{CD58C216-B6D3-409B-B275-168B094C13F1}"/>
    <cellStyle name="Calculation 2 3 4 2 2 3" xfId="28454" xr:uid="{8BAD5A86-C2D1-43B0-BA35-C92A5C2DCB4A}"/>
    <cellStyle name="Calculation 2 3 4 2 2 4" xfId="29504" xr:uid="{9A657D06-6A46-4481-AE85-1921A52D858E}"/>
    <cellStyle name="Calculation 2 3 4 2 2 5" xfId="34011" xr:uid="{90630A78-0D4E-4102-8138-90273788758C}"/>
    <cellStyle name="Calculation 2 3 4 2 2 6" xfId="34062" xr:uid="{D955EF85-108C-4195-BF84-EEF7F5423538}"/>
    <cellStyle name="Calculation 2 3 4 2 2 7" xfId="31426" xr:uid="{5F333D43-85A7-42CA-8BFB-9AF52636ADF5}"/>
    <cellStyle name="Calculation 2 3 4 2 3" xfId="25868" xr:uid="{2974C2EA-7421-412D-A0B0-3E2A1A756DCF}"/>
    <cellStyle name="Calculation 2 3 4 2 4" xfId="33127" xr:uid="{16EF2D70-2F75-460D-8D71-F989971CFC35}"/>
    <cellStyle name="Calculation 2 3 4 3" xfId="23309" xr:uid="{89A3D780-5DE2-4998-8D4D-8910FBF5FFCE}"/>
    <cellStyle name="Calculation 2 3 4 3 2" xfId="25961" xr:uid="{4079551B-CE59-4525-98EA-3EAF76DE0ABE}"/>
    <cellStyle name="Calculation 2 3 4 3 3" xfId="22005" xr:uid="{22410781-2898-4371-B591-6DB779EFC668}"/>
    <cellStyle name="Calculation 2 3 4 3 4" xfId="29392" xr:uid="{C3E12426-1E12-4BC8-A947-3A99CFED019A}"/>
    <cellStyle name="Calculation 2 3 4 3 5" xfId="33220" xr:uid="{D7E00557-A152-46BF-8A7D-8FA61DEE3DA4}"/>
    <cellStyle name="Calculation 2 3 4 3 6" xfId="34211" xr:uid="{77BD3017-325D-4197-8C64-4011006CFFB3}"/>
    <cellStyle name="Calculation 2 3 4 3 7" xfId="32086" xr:uid="{65CAFC6E-33E9-471C-84DE-06A2D632BB12}"/>
    <cellStyle name="Calculation 2 3 4 4" xfId="24294" xr:uid="{180A7334-20F4-4DA7-B99E-1C1610D7D23B}"/>
    <cellStyle name="Calculation 2 3 4 4 2" xfId="26945" xr:uid="{16641615-8A30-41AF-83F8-B032A13BB64B}"/>
    <cellStyle name="Calculation 2 3 4 4 3" xfId="21706" xr:uid="{E8744576-7972-46EF-B6E7-F45113DF0CAC}"/>
    <cellStyle name="Calculation 2 3 4 4 4" xfId="29797" xr:uid="{70507138-C3C6-40FA-B37C-AD717D75BBFE}"/>
    <cellStyle name="Calculation 2 3 4 4 5" xfId="30661" xr:uid="{BBD4E3CA-F508-4771-A89C-479AB79801C7}"/>
    <cellStyle name="Calculation 2 3 4 4 6" xfId="32432" xr:uid="{C76B65B7-C678-427F-99DC-1152BA213BB1}"/>
    <cellStyle name="Calculation 2 3 4 4 7" xfId="35798" xr:uid="{F96DCCDF-0A3C-4A01-97AF-5725485619D4}"/>
    <cellStyle name="Calculation 2 3 4 4 8" xfId="36633" xr:uid="{FD59DB05-6732-468C-9F3B-1169DD3E75F1}"/>
    <cellStyle name="Calculation 2 3 4 4 9" xfId="37530" xr:uid="{DA0A7D77-FF89-43CE-99EA-EDD639B1F22F}"/>
    <cellStyle name="Calculation 2 3 4 5" xfId="24561" xr:uid="{B821A500-585F-43A4-A9C0-0BC099B997F6}"/>
    <cellStyle name="Calculation 2 3 4 5 2" xfId="27209" xr:uid="{5C44854F-707D-4BE7-A765-D57B19399E00}"/>
    <cellStyle name="Calculation 2 3 4 5 3" xfId="25162" xr:uid="{A642A945-0AEC-40D1-B2A4-C33396554526}"/>
    <cellStyle name="Calculation 2 3 4 5 4" xfId="30042" xr:uid="{EFBC2FE1-CEDD-4BA9-8B74-516A6252B2E7}"/>
    <cellStyle name="Calculation 2 3 4 5 5" xfId="30922" xr:uid="{813CCDF5-4199-45AA-8F06-38F08E6400A6}"/>
    <cellStyle name="Calculation 2 3 4 5 6" xfId="34401" xr:uid="{170C1D5E-C417-4705-B47B-84D617F37BA1}"/>
    <cellStyle name="Calculation 2 3 4 5 7" xfId="36046" xr:uid="{98A3974F-687F-41C9-80B6-6D56E0DEA182}"/>
    <cellStyle name="Calculation 2 3 4 5 8" xfId="36881" xr:uid="{A1B6C9B8-6C8F-4FEB-B95A-AF6108E2EB82}"/>
    <cellStyle name="Calculation 2 3 4 5 9" xfId="37797" xr:uid="{DDD8FC56-9D92-4FAF-A6BD-691746022F89}"/>
    <cellStyle name="Calculation 2 3 4 6" xfId="21949" xr:uid="{EF7134BE-0F6E-49AF-8B9D-53C017B08F0A}"/>
    <cellStyle name="Calculation 2 3 4 7" xfId="22402" xr:uid="{7543D5B5-E74C-435E-A8C1-325915EEE923}"/>
    <cellStyle name="Calculation 2 3 4 8" xfId="21012" xr:uid="{C0A7CA60-65B3-44E5-A881-682463889C3C}"/>
    <cellStyle name="Calculation 2 3 5" xfId="769" xr:uid="{00000000-0005-0000-0000-0000F0020000}"/>
    <cellStyle name="Calculation 2 3 5 2" xfId="23213" xr:uid="{4D7FB739-27AF-47B9-B521-625BD6C532A2}"/>
    <cellStyle name="Calculation 2 3 5 2 2" xfId="24113" xr:uid="{B46ED613-71E4-46F2-8A15-2A6AACA663B2}"/>
    <cellStyle name="Calculation 2 3 5 2 2 2" xfId="26765" xr:uid="{1520FCDB-B540-4D3C-8550-A72A0D0CA7D4}"/>
    <cellStyle name="Calculation 2 3 5 2 2 3" xfId="28473" xr:uid="{CDD2A7BA-CF30-45AA-9DD0-D6F675E23622}"/>
    <cellStyle name="Calculation 2 3 5 2 2 4" xfId="22800" xr:uid="{C6043548-8026-4C10-BD00-63E01F421846}"/>
    <cellStyle name="Calculation 2 3 5 2 2 5" xfId="34010" xr:uid="{4C0D4757-F42A-45CE-B55F-64FD92097CB4}"/>
    <cellStyle name="Calculation 2 3 5 2 2 6" xfId="34273" xr:uid="{E28131B8-8A84-4D88-B91E-5224C305ADEC}"/>
    <cellStyle name="Calculation 2 3 5 2 2 7" xfId="34643" xr:uid="{07F91ADF-4602-44CB-8359-F04000F29FAD}"/>
    <cellStyle name="Calculation 2 3 5 2 3" xfId="25867" xr:uid="{DEF81D5F-FA47-43BB-AB9A-680D311E4B7C}"/>
    <cellStyle name="Calculation 2 3 5 2 4" xfId="33126" xr:uid="{DA8C8DFF-7906-45E4-B1BE-666F09779D5B}"/>
    <cellStyle name="Calculation 2 3 5 3" xfId="23310" xr:uid="{2802BE9E-9188-4AC2-8CE2-C2A86671BB09}"/>
    <cellStyle name="Calculation 2 3 5 3 2" xfId="25962" xr:uid="{4CA90724-22B7-48D7-AF2C-090370763C72}"/>
    <cellStyle name="Calculation 2 3 5 3 3" xfId="21882" xr:uid="{212E1576-44DB-4DA9-B976-8FECADAD6041}"/>
    <cellStyle name="Calculation 2 3 5 3 4" xfId="22130" xr:uid="{70140B32-5A6A-40E8-89C0-B9DBA6F716FC}"/>
    <cellStyle name="Calculation 2 3 5 3 5" xfId="33221" xr:uid="{5924A488-2DD0-4D20-AD59-4A9E83EA302F}"/>
    <cellStyle name="Calculation 2 3 5 3 6" xfId="34125" xr:uid="{8E9F4075-364B-4145-8A78-8E396DC27902}"/>
    <cellStyle name="Calculation 2 3 5 3 7" xfId="32012" xr:uid="{25319A7B-3A43-42A7-813A-A00A4847CBF4}"/>
    <cellStyle name="Calculation 2 3 5 4" xfId="24295" xr:uid="{BB01CAFD-2AF5-44D9-8071-381551D5CA0E}"/>
    <cellStyle name="Calculation 2 3 5 4 2" xfId="26946" xr:uid="{9BE74788-4098-449F-B491-D245C3845EE3}"/>
    <cellStyle name="Calculation 2 3 5 4 3" xfId="21705" xr:uid="{BFEA55F7-9DF0-4DF4-B659-804B70D7829A}"/>
    <cellStyle name="Calculation 2 3 5 4 4" xfId="29798" xr:uid="{F8359C71-CBBE-454A-9E07-0C766C6AB83B}"/>
    <cellStyle name="Calculation 2 3 5 4 5" xfId="30662" xr:uid="{36FD116B-8719-473C-ACA7-E4DEA5A05F18}"/>
    <cellStyle name="Calculation 2 3 5 4 6" xfId="32433" xr:uid="{D2E795FB-F49B-483A-8E93-DB0BDC9634A0}"/>
    <cellStyle name="Calculation 2 3 5 4 7" xfId="35799" xr:uid="{F6A43E4D-67A0-4DFC-B5FE-5DD916EE81A1}"/>
    <cellStyle name="Calculation 2 3 5 4 8" xfId="36634" xr:uid="{5CC21F17-C69E-46D1-8397-9FAE26C527C0}"/>
    <cellStyle name="Calculation 2 3 5 4 9" xfId="37531" xr:uid="{083F5B33-9907-4CE4-A6DC-C520057CE674}"/>
    <cellStyle name="Calculation 2 3 5 5" xfId="24560" xr:uid="{986C7A2C-AF81-410F-90D5-7EF2A46C7F43}"/>
    <cellStyle name="Calculation 2 3 5 5 2" xfId="27208" xr:uid="{35DC75EB-587D-478A-8FC2-D628B25475DB}"/>
    <cellStyle name="Calculation 2 3 5 5 3" xfId="25161" xr:uid="{F5A2B4D0-C0BA-4501-9BC7-7F1E86FCECF0}"/>
    <cellStyle name="Calculation 2 3 5 5 4" xfId="30041" xr:uid="{F294AF3F-E577-4C26-B2D3-B5C63045C735}"/>
    <cellStyle name="Calculation 2 3 5 5 5" xfId="30921" xr:uid="{DD93DD95-1211-4175-A6F8-997D5E4C9E00}"/>
    <cellStyle name="Calculation 2 3 5 5 6" xfId="32635" xr:uid="{898FF891-1E26-42CC-AB31-AA7AFD76B65E}"/>
    <cellStyle name="Calculation 2 3 5 5 7" xfId="36045" xr:uid="{80E84F48-8B4B-44DA-83FB-E5E2E297D3E9}"/>
    <cellStyle name="Calculation 2 3 5 5 8" xfId="36880" xr:uid="{8A7339E2-53C3-4EFE-95F2-7879961FB9AB}"/>
    <cellStyle name="Calculation 2 3 5 5 9" xfId="37796" xr:uid="{2FC6D569-4336-448B-910F-DA69E251241E}"/>
    <cellStyle name="Calculation 2 3 5 6" xfId="21950" xr:uid="{3056BD4C-4687-4B9F-BD79-D7295FC92954}"/>
    <cellStyle name="Calculation 2 3 5 7" xfId="22401" xr:uid="{688E106A-4134-4780-B579-57F64977071F}"/>
    <cellStyle name="Calculation 2 3 5 8" xfId="21013" xr:uid="{8AA3504F-64F7-4658-AECB-102C53A1CCBF}"/>
    <cellStyle name="Calculation 2 4" xfId="770" xr:uid="{00000000-0005-0000-0000-0000F1020000}"/>
    <cellStyle name="Calculation 2 4 2" xfId="771" xr:uid="{00000000-0005-0000-0000-0000F2020000}"/>
    <cellStyle name="Calculation 2 4 2 2" xfId="23212" xr:uid="{AA7B5A15-2955-4734-A052-D0AF2A1EE018}"/>
    <cellStyle name="Calculation 2 4 2 2 2" xfId="24112" xr:uid="{EC0C07A7-49BD-4C94-881D-411CB85AB9E8}"/>
    <cellStyle name="Calculation 2 4 2 2 2 2" xfId="26764" xr:uid="{AAA0C8F6-9B08-4225-815C-F9A7B5C9CCCA}"/>
    <cellStyle name="Calculation 2 4 2 2 2 3" xfId="28029" xr:uid="{0B289277-C5E9-468D-84C1-DB0663C19E78}"/>
    <cellStyle name="Calculation 2 4 2 2 2 4" xfId="29625" xr:uid="{BF10D711-14B8-4BFE-83F3-B8437B5A32A2}"/>
    <cellStyle name="Calculation 2 4 2 2 2 5" xfId="34009" xr:uid="{2D036F18-530F-4026-87B9-A9EC5AC114E6}"/>
    <cellStyle name="Calculation 2 4 2 2 2 6" xfId="33436" xr:uid="{BA2D2AF3-302F-4522-9D26-436266CA81AB}"/>
    <cellStyle name="Calculation 2 4 2 2 2 7" xfId="31730" xr:uid="{52CA33CF-2581-4EF4-90E1-90B9F6D70059}"/>
    <cellStyle name="Calculation 2 4 2 2 3" xfId="25866" xr:uid="{B81B5246-BC0F-4090-9BA7-DFDA8F2E481B}"/>
    <cellStyle name="Calculation 2 4 2 2 4" xfId="33125" xr:uid="{F3E26495-9350-4E74-9C99-28B46A177108}"/>
    <cellStyle name="Calculation 2 4 2 3" xfId="23311" xr:uid="{D84A8577-D997-46DF-9F01-5851C6CB64E6}"/>
    <cellStyle name="Calculation 2 4 2 3 2" xfId="25963" xr:uid="{D1D90BE1-A973-4212-A307-1E4134C7E126}"/>
    <cellStyle name="Calculation 2 4 2 3 3" xfId="22088" xr:uid="{4B7D083A-5676-4BD1-8F7B-39CE92466290}"/>
    <cellStyle name="Calculation 2 4 2 3 4" xfId="29634" xr:uid="{F7E686F6-1E51-41F2-8E13-E895F88ABDBB}"/>
    <cellStyle name="Calculation 2 4 2 3 5" xfId="33222" xr:uid="{6521ED4C-2534-4521-BE45-01C2EE545E6D}"/>
    <cellStyle name="Calculation 2 4 2 3 6" xfId="32189" xr:uid="{6E22BDBB-C4E2-4620-A6A4-C0345A7E07FF}"/>
    <cellStyle name="Calculation 2 4 2 3 7" xfId="32114" xr:uid="{941E890A-5BD2-4655-922D-CF2F7A8E1EAF}"/>
    <cellStyle name="Calculation 2 4 2 4" xfId="24296" xr:uid="{44597340-7464-4381-BC2C-C09870B15AA5}"/>
    <cellStyle name="Calculation 2 4 2 4 2" xfId="26947" xr:uid="{7C04479C-F6FB-4119-B569-FB91636B7103}"/>
    <cellStyle name="Calculation 2 4 2 4 3" xfId="21704" xr:uid="{C2D347DB-B6B8-4257-9A28-44F2EB2EA2A9}"/>
    <cellStyle name="Calculation 2 4 2 4 4" xfId="29799" xr:uid="{0F9A64F9-7656-4C29-8DB7-E7771A87014D}"/>
    <cellStyle name="Calculation 2 4 2 4 5" xfId="30663" xr:uid="{16111CDD-8C4B-4CCF-B0C4-56F271B5E1A9}"/>
    <cellStyle name="Calculation 2 4 2 4 6" xfId="32434" xr:uid="{B2CBBCB7-9234-40A6-905A-D502C7B6F353}"/>
    <cellStyle name="Calculation 2 4 2 4 7" xfId="35800" xr:uid="{C8438E98-0A73-4706-9200-2F0BD8D8B464}"/>
    <cellStyle name="Calculation 2 4 2 4 8" xfId="36635" xr:uid="{45D9CD6D-558D-4090-84ED-522035E094A2}"/>
    <cellStyle name="Calculation 2 4 2 4 9" xfId="37532" xr:uid="{101D8BDC-D51B-4B1C-8AD8-001BE3EAFF56}"/>
    <cellStyle name="Calculation 2 4 2 5" xfId="24559" xr:uid="{FC98EBA6-F789-414C-B1E6-245C929F7095}"/>
    <cellStyle name="Calculation 2 4 2 5 2" xfId="27207" xr:uid="{9683A4C4-C335-4B7D-9AD3-00EBEA410841}"/>
    <cellStyle name="Calculation 2 4 2 5 3" xfId="25160" xr:uid="{6567826A-1E6E-4F26-96A3-B24C5C513E45}"/>
    <cellStyle name="Calculation 2 4 2 5 4" xfId="30040" xr:uid="{F0F73B91-0FA8-4C86-8109-7E7D2F0E133B}"/>
    <cellStyle name="Calculation 2 4 2 5 5" xfId="30920" xr:uid="{C803503C-0856-443A-99DD-55F07DA20D92}"/>
    <cellStyle name="Calculation 2 4 2 5 6" xfId="34570" xr:uid="{FE13A09E-2307-4558-B26F-D706D6F31EFC}"/>
    <cellStyle name="Calculation 2 4 2 5 7" xfId="36044" xr:uid="{A4E86296-8B43-4E1E-A1FC-E49497F54D96}"/>
    <cellStyle name="Calculation 2 4 2 5 8" xfId="36879" xr:uid="{22EE0C91-36F7-4A5D-ABBF-6816D6B2DDC8}"/>
    <cellStyle name="Calculation 2 4 2 5 9" xfId="37795" xr:uid="{C89DFF4F-2EA0-4671-B4AD-4923669A56F0}"/>
    <cellStyle name="Calculation 2 4 2 6" xfId="21951" xr:uid="{44EF31C3-C9C8-4716-837B-74150C113F65}"/>
    <cellStyle name="Calculation 2 4 2 7" xfId="22400" xr:uid="{7D5ADC78-2C28-420F-916C-63C27FB0414C}"/>
    <cellStyle name="Calculation 2 4 2 8" xfId="21014" xr:uid="{7D6E4810-AEEA-4973-A140-7781AB20812E}"/>
    <cellStyle name="Calculation 2 4 3" xfId="772" xr:uid="{00000000-0005-0000-0000-0000F3020000}"/>
    <cellStyle name="Calculation 2 4 3 2" xfId="23211" xr:uid="{955300C9-B887-4AE2-A610-12CFBFA30B44}"/>
    <cellStyle name="Calculation 2 4 3 2 2" xfId="24111" xr:uid="{9A760720-5A2E-4006-A92C-5632C2BDF615}"/>
    <cellStyle name="Calculation 2 4 3 2 2 2" xfId="26763" xr:uid="{5A74BFD4-4CC6-4A02-9D1E-F3121C7CD69E}"/>
    <cellStyle name="Calculation 2 4 3 2 2 3" xfId="29060" xr:uid="{C9AAF054-B680-4228-B412-B19C781B9EA7}"/>
    <cellStyle name="Calculation 2 4 3 2 2 4" xfId="29506" xr:uid="{B6D444C9-CD8C-46E7-9359-3FC4523C4429}"/>
    <cellStyle name="Calculation 2 4 3 2 2 5" xfId="34008" xr:uid="{0644481C-D8E9-4D48-AD1E-84EC836F1958}"/>
    <cellStyle name="Calculation 2 4 3 2 2 6" xfId="33793" xr:uid="{36E943A5-A80A-4705-9E39-655F2CE621D4}"/>
    <cellStyle name="Calculation 2 4 3 2 2 7" xfId="31759" xr:uid="{E3ACDFAF-773D-4D4E-ABE3-C4021DBE1374}"/>
    <cellStyle name="Calculation 2 4 3 2 3" xfId="25865" xr:uid="{3074479E-8C02-4473-82CA-03EC60F2F4F1}"/>
    <cellStyle name="Calculation 2 4 3 2 4" xfId="33124" xr:uid="{52F9DF42-878E-49C7-9D99-0E2B966117E0}"/>
    <cellStyle name="Calculation 2 4 3 3" xfId="23312" xr:uid="{38BAAF58-7264-4399-B148-B61BDF4479C7}"/>
    <cellStyle name="Calculation 2 4 3 3 2" xfId="25964" xr:uid="{EFED8215-BE89-4C2C-ABA9-629FE4F16749}"/>
    <cellStyle name="Calculation 2 4 3 3 3" xfId="28105" xr:uid="{0C650244-4BB2-4077-ADBA-BD5823C1D174}"/>
    <cellStyle name="Calculation 2 4 3 3 4" xfId="29366" xr:uid="{AAB4CFEB-81D4-4F34-80B0-C14E8C9C4876}"/>
    <cellStyle name="Calculation 2 4 3 3 5" xfId="33223" xr:uid="{DCA3A4D8-3331-4305-874D-A3563B990200}"/>
    <cellStyle name="Calculation 2 4 3 3 6" xfId="33856" xr:uid="{223A7B87-2793-4178-873C-9B2C6A21A792}"/>
    <cellStyle name="Calculation 2 4 3 3 7" xfId="35397" xr:uid="{33818626-19C0-41B0-84C0-ED0422DBB117}"/>
    <cellStyle name="Calculation 2 4 3 4" xfId="24297" xr:uid="{C5A35F4C-58FC-4E21-8FE9-73A60A6C5F66}"/>
    <cellStyle name="Calculation 2 4 3 4 2" xfId="26948" xr:uid="{18E193D1-498E-49F4-8C67-4A176B4A5705}"/>
    <cellStyle name="Calculation 2 4 3 4 3" xfId="21703" xr:uid="{48189336-B853-47D3-84F0-5604B47498FA}"/>
    <cellStyle name="Calculation 2 4 3 4 4" xfId="29800" xr:uid="{4E160735-174F-4733-ADB2-46C116005507}"/>
    <cellStyle name="Calculation 2 4 3 4 5" xfId="30664" xr:uid="{763F778F-3F73-4239-952E-E366CCEABE3B}"/>
    <cellStyle name="Calculation 2 4 3 4 6" xfId="32435" xr:uid="{B128E5C3-696B-4331-B149-71EC0DACCFB4}"/>
    <cellStyle name="Calculation 2 4 3 4 7" xfId="35801" xr:uid="{EB8D3686-87D1-4B26-A2B2-1B420B6B6F09}"/>
    <cellStyle name="Calculation 2 4 3 4 8" xfId="36636" xr:uid="{C571FC00-BAD7-4AB4-8E53-20A38A5751E6}"/>
    <cellStyle name="Calculation 2 4 3 4 9" xfId="37533" xr:uid="{E92278B4-EB48-41C5-A78A-F2A1DEABA700}"/>
    <cellStyle name="Calculation 2 4 3 5" xfId="24558" xr:uid="{2B8F8074-CE48-47AA-925E-CDC7E961D778}"/>
    <cellStyle name="Calculation 2 4 3 5 2" xfId="27206" xr:uid="{9321A0D1-ED67-4C15-B6B6-593C463549D6}"/>
    <cellStyle name="Calculation 2 4 3 5 3" xfId="25159" xr:uid="{025F583A-3946-4E78-A37A-954396AB669A}"/>
    <cellStyle name="Calculation 2 4 3 5 4" xfId="30039" xr:uid="{56C39925-4387-4133-81F8-CD03C6247F5A}"/>
    <cellStyle name="Calculation 2 4 3 5 5" xfId="30919" xr:uid="{752B5BC6-46AE-4D0B-AB0F-1D81BCD53F87}"/>
    <cellStyle name="Calculation 2 4 3 5 6" xfId="34400" xr:uid="{7DB23735-8F84-4677-8060-EBA74ADDED80}"/>
    <cellStyle name="Calculation 2 4 3 5 7" xfId="36043" xr:uid="{FC3473D1-943D-4A70-BDB1-ED8D1176E2D5}"/>
    <cellStyle name="Calculation 2 4 3 5 8" xfId="36878" xr:uid="{07BA74B5-DC78-4C65-9862-74A481614D5E}"/>
    <cellStyle name="Calculation 2 4 3 5 9" xfId="37794" xr:uid="{C7319A92-FD4C-420B-87F9-6E9976380236}"/>
    <cellStyle name="Calculation 2 4 3 6" xfId="21952" xr:uid="{C03FE114-19E9-46D3-93A3-9F064843A201}"/>
    <cellStyle name="Calculation 2 4 3 7" xfId="22399" xr:uid="{62BF7BDF-F67D-4C57-87D5-EC38C8405B30}"/>
    <cellStyle name="Calculation 2 4 3 8" xfId="21015" xr:uid="{470023FB-084C-4E37-ADF2-139B86818102}"/>
    <cellStyle name="Calculation 2 4 4" xfId="773" xr:uid="{00000000-0005-0000-0000-0000F4020000}"/>
    <cellStyle name="Calculation 2 4 4 2" xfId="23210" xr:uid="{CB856C3D-AC1E-4B2A-A402-8607B8225122}"/>
    <cellStyle name="Calculation 2 4 4 2 2" xfId="24110" xr:uid="{68DB00C4-70EF-468D-82F7-18EBACBD46D1}"/>
    <cellStyle name="Calculation 2 4 4 2 2 2" xfId="26762" xr:uid="{B0525813-3BBC-4E58-931D-9910CEAF6D50}"/>
    <cellStyle name="Calculation 2 4 4 2 2 3" xfId="28947" xr:uid="{6C76A580-BADF-4ADE-9EF1-9168A778E879}"/>
    <cellStyle name="Calculation 2 4 4 2 2 4" xfId="28835" xr:uid="{7B27168F-933A-40B5-A708-6C4C2FA87305}"/>
    <cellStyle name="Calculation 2 4 4 2 2 5" xfId="34007" xr:uid="{128DDF52-22C0-4094-B57E-F5933136F75F}"/>
    <cellStyle name="Calculation 2 4 4 2 2 6" xfId="32286" xr:uid="{7B1E3514-8793-4AE2-A5F7-6400E00B53CB}"/>
    <cellStyle name="Calculation 2 4 4 2 2 7" xfId="35082" xr:uid="{A22F84D4-FAA7-4031-AC4A-65BE06C0B725}"/>
    <cellStyle name="Calculation 2 4 4 2 3" xfId="25864" xr:uid="{43009B93-1512-444E-AD99-2FA8B5A41394}"/>
    <cellStyle name="Calculation 2 4 4 2 4" xfId="33123" xr:uid="{20C57433-8A04-4F25-9FE7-1CAF85489856}"/>
    <cellStyle name="Calculation 2 4 4 3" xfId="23313" xr:uid="{5528CAA1-683B-4FBB-8E74-A6CEBE456DC5}"/>
    <cellStyle name="Calculation 2 4 4 3 2" xfId="25965" xr:uid="{FF1429A1-333D-4A7F-817A-D66105C7742E}"/>
    <cellStyle name="Calculation 2 4 4 3 3" xfId="22006" xr:uid="{E4E148B2-3EB8-4E03-A0D4-4250DDD0ADC6}"/>
    <cellStyle name="Calculation 2 4 4 3 4" xfId="29510" xr:uid="{022618FA-D3CF-45C3-9084-330608C0AFFE}"/>
    <cellStyle name="Calculation 2 4 4 3 5" xfId="33224" xr:uid="{5CE15523-9DDA-4F70-AB97-BDCC7DC6B76D}"/>
    <cellStyle name="Calculation 2 4 4 3 6" xfId="33374" xr:uid="{5AF50F88-2AE4-4D0D-9C1D-5DBB4436E35B}"/>
    <cellStyle name="Calculation 2 4 4 3 7" xfId="32088" xr:uid="{EF141C40-A524-44C8-BE0D-78559A8E4735}"/>
    <cellStyle name="Calculation 2 4 4 4" xfId="24298" xr:uid="{18C9DEEB-40D3-47FA-93D2-01E6B61FFE1B}"/>
    <cellStyle name="Calculation 2 4 4 4 2" xfId="26949" xr:uid="{B572E9A2-5986-480A-865B-4358A71AB8C8}"/>
    <cellStyle name="Calculation 2 4 4 4 3" xfId="21702" xr:uid="{0637C847-EC5A-4F72-830B-86FDAA9F0598}"/>
    <cellStyle name="Calculation 2 4 4 4 4" xfId="29801" xr:uid="{887E7585-C4C0-4B63-9498-CF661CCDD47E}"/>
    <cellStyle name="Calculation 2 4 4 4 5" xfId="30665" xr:uid="{7139BEE4-F889-470D-9978-A889C86371C4}"/>
    <cellStyle name="Calculation 2 4 4 4 6" xfId="32436" xr:uid="{083A1AA0-1E91-4859-8632-AD9138FA6AFE}"/>
    <cellStyle name="Calculation 2 4 4 4 7" xfId="35802" xr:uid="{2D304589-106E-4BF2-B095-46B8C76F06A0}"/>
    <cellStyle name="Calculation 2 4 4 4 8" xfId="36637" xr:uid="{9FC72CAC-6280-4F6A-A061-485C874DAC0D}"/>
    <cellStyle name="Calculation 2 4 4 4 9" xfId="37534" xr:uid="{4F9C0E1B-6D2F-4A7A-BC03-901954B20D16}"/>
    <cellStyle name="Calculation 2 4 4 5" xfId="24557" xr:uid="{8261271C-925E-4E6E-905E-D3035368E84A}"/>
    <cellStyle name="Calculation 2 4 4 5 2" xfId="27205" xr:uid="{C5E5D418-4D80-44CB-BBE6-EB5B122C350E}"/>
    <cellStyle name="Calculation 2 4 4 5 3" xfId="25158" xr:uid="{5BE32A4F-5C5A-4456-8185-C1C2AD2A3309}"/>
    <cellStyle name="Calculation 2 4 4 5 4" xfId="30038" xr:uid="{BBA0383C-CFB5-4385-8FE5-3981E953C71E}"/>
    <cellStyle name="Calculation 2 4 4 5 5" xfId="30918" xr:uid="{B076B807-9975-4232-967C-9B2800BC3B91}"/>
    <cellStyle name="Calculation 2 4 4 5 6" xfId="32634" xr:uid="{DBDB8A86-8C6E-4BC9-BF69-10362F2DEDB4}"/>
    <cellStyle name="Calculation 2 4 4 5 7" xfId="36042" xr:uid="{D4C21846-C8D9-492B-BFC1-96119946B05E}"/>
    <cellStyle name="Calculation 2 4 4 5 8" xfId="36877" xr:uid="{8A1D7124-A7A8-48DA-9E78-AF1608061858}"/>
    <cellStyle name="Calculation 2 4 4 5 9" xfId="37793" xr:uid="{5EB43273-EF4F-4437-BC37-AA52A3BE1D6C}"/>
    <cellStyle name="Calculation 2 4 4 6" xfId="21953" xr:uid="{0BDF71A0-B32C-49C4-883B-F77EC6A231E1}"/>
    <cellStyle name="Calculation 2 4 4 7" xfId="22398" xr:uid="{911D1DC1-9556-4C58-BA62-052EC72390E5}"/>
    <cellStyle name="Calculation 2 4 4 8" xfId="21016" xr:uid="{A6F2C461-8DA3-4941-B196-AE1CED2833EE}"/>
    <cellStyle name="Calculation 2 4 5" xfId="774" xr:uid="{00000000-0005-0000-0000-0000F5020000}"/>
    <cellStyle name="Calculation 2 4 5 2" xfId="23209" xr:uid="{18FC7834-61B2-4338-A461-F35ADE6542FD}"/>
    <cellStyle name="Calculation 2 4 5 2 2" xfId="24109" xr:uid="{884EBD3A-ED4C-45E8-B77D-441F38542438}"/>
    <cellStyle name="Calculation 2 4 5 2 2 2" xfId="26761" xr:uid="{74292501-F62E-4685-B9DB-9548ACD50AF6}"/>
    <cellStyle name="Calculation 2 4 5 2 2 3" xfId="28456" xr:uid="{23BEAFDD-877F-491A-ACEA-EC1F1E2F2820}"/>
    <cellStyle name="Calculation 2 4 5 2 2 4" xfId="28284" xr:uid="{F92CFF99-587C-4A29-8995-693580E656BA}"/>
    <cellStyle name="Calculation 2 4 5 2 2 5" xfId="34006" xr:uid="{F3C93451-6308-4B56-B33A-1E427ABF3076}"/>
    <cellStyle name="Calculation 2 4 5 2 2 6" xfId="32285" xr:uid="{6EB3F97A-6590-41DF-90EF-AD02DA28468F}"/>
    <cellStyle name="Calculation 2 4 5 2 2 7" xfId="35041" xr:uid="{83E8E7F6-76B1-4988-9F81-CA97D4EAA13C}"/>
    <cellStyle name="Calculation 2 4 5 2 3" xfId="25863" xr:uid="{A4ED42A8-95D0-4672-B51A-F54370C98BCB}"/>
    <cellStyle name="Calculation 2 4 5 2 4" xfId="33122" xr:uid="{7F15E397-F80C-4D86-B5CD-7F41ADB6ED96}"/>
    <cellStyle name="Calculation 2 4 5 3" xfId="23314" xr:uid="{77094776-3CED-4788-BE91-664AD960FF02}"/>
    <cellStyle name="Calculation 2 4 5 3 2" xfId="25966" xr:uid="{D0AB5956-C052-4D99-ABEB-3592B7AFA02E}"/>
    <cellStyle name="Calculation 2 4 5 3 3" xfId="21881" xr:uid="{54C751E6-720D-4B52-9D11-5349C123A6B6}"/>
    <cellStyle name="Calculation 2 4 5 3 4" xfId="21993" xr:uid="{AE0E343A-B619-48C7-B462-FCF64E0EDA41}"/>
    <cellStyle name="Calculation 2 4 5 3 5" xfId="33225" xr:uid="{ACF3CBB6-B6AA-4E1D-9DC4-F03B972C9DB1}"/>
    <cellStyle name="Calculation 2 4 5 3 6" xfId="34212" xr:uid="{656D0732-A1D6-4484-8445-A2CEEBF26158}"/>
    <cellStyle name="Calculation 2 4 5 3 7" xfId="35406" xr:uid="{74A479DF-D814-43F5-BBAB-CA7F2C74190D}"/>
    <cellStyle name="Calculation 2 4 5 4" xfId="24299" xr:uid="{8BF0D423-DD9B-4515-A46B-49C6F42AE18B}"/>
    <cellStyle name="Calculation 2 4 5 4 2" xfId="26950" xr:uid="{4B9168C1-B618-4A77-8FE7-B2C6664B8B77}"/>
    <cellStyle name="Calculation 2 4 5 4 3" xfId="21701" xr:uid="{2C24BF83-7B62-4496-B908-D35A6FFF150E}"/>
    <cellStyle name="Calculation 2 4 5 4 4" xfId="29802" xr:uid="{ABD40C2A-FDFC-43E7-A378-094706AE10E3}"/>
    <cellStyle name="Calculation 2 4 5 4 5" xfId="30666" xr:uid="{5EF28AB1-1579-407F-A92E-779B2AA81E44}"/>
    <cellStyle name="Calculation 2 4 5 4 6" xfId="32437" xr:uid="{6267B5F6-6E7E-4EC6-9EF2-C726B1B055FB}"/>
    <cellStyle name="Calculation 2 4 5 4 7" xfId="35803" xr:uid="{ED9B3BA6-457E-4523-8FF1-B28C93834CA8}"/>
    <cellStyle name="Calculation 2 4 5 4 8" xfId="36638" xr:uid="{E07881EF-14A4-436F-BA4B-7DDBDD99F1EE}"/>
    <cellStyle name="Calculation 2 4 5 4 9" xfId="37535" xr:uid="{6344A439-9925-4023-8E17-07C6210A9B11}"/>
    <cellStyle name="Calculation 2 4 5 5" xfId="24556" xr:uid="{49096019-ECF2-4E30-B85B-637520DF5E0E}"/>
    <cellStyle name="Calculation 2 4 5 5 2" xfId="27204" xr:uid="{9402844B-FD9C-4BA3-AC38-979C443E8F3C}"/>
    <cellStyle name="Calculation 2 4 5 5 3" xfId="25157" xr:uid="{BF6191AC-6C5E-4E99-9593-267D0D5D4A97}"/>
    <cellStyle name="Calculation 2 4 5 5 4" xfId="30037" xr:uid="{58DE167F-14A4-45B4-BD39-0352473AF208}"/>
    <cellStyle name="Calculation 2 4 5 5 5" xfId="30917" xr:uid="{59A4C3B7-A344-48DE-9A5A-10498BBB97F2}"/>
    <cellStyle name="Calculation 2 4 5 5 6" xfId="32633" xr:uid="{171D511E-E647-4268-86A1-5050525CA9BD}"/>
    <cellStyle name="Calculation 2 4 5 5 7" xfId="36041" xr:uid="{F1721649-A93F-4704-878A-2B15F164A9F4}"/>
    <cellStyle name="Calculation 2 4 5 5 8" xfId="36876" xr:uid="{0A82B28E-C423-420F-91FF-64E47C1BFA11}"/>
    <cellStyle name="Calculation 2 4 5 5 9" xfId="37792" xr:uid="{99C1618B-1C89-4D7C-9042-880605F597D0}"/>
    <cellStyle name="Calculation 2 4 5 6" xfId="21954" xr:uid="{FA4013EC-95DB-48C5-9A2E-DC8E21EF467D}"/>
    <cellStyle name="Calculation 2 4 5 7" xfId="22397" xr:uid="{44995B37-1E81-4B56-9771-7BB0DB3EC60F}"/>
    <cellStyle name="Calculation 2 4 5 8" xfId="21017" xr:uid="{653A36CB-08C6-4D2E-937E-EA124C756DA4}"/>
    <cellStyle name="Calculation 2 5" xfId="775" xr:uid="{00000000-0005-0000-0000-0000F6020000}"/>
    <cellStyle name="Calculation 2 5 2" xfId="776" xr:uid="{00000000-0005-0000-0000-0000F7020000}"/>
    <cellStyle name="Calculation 2 5 2 2" xfId="23208" xr:uid="{CE481D67-EDC1-4E3C-82A1-1DC244039242}"/>
    <cellStyle name="Calculation 2 5 2 2 2" xfId="24108" xr:uid="{2913166A-A847-489B-9DFB-0C37BCC20FC3}"/>
    <cellStyle name="Calculation 2 5 2 2 2 2" xfId="26760" xr:uid="{290FEB74-C037-4779-A405-6746628A7152}"/>
    <cellStyle name="Calculation 2 5 2 2 2 3" xfId="28471" xr:uid="{3928E330-5705-4E48-8900-F33B448F600E}"/>
    <cellStyle name="Calculation 2 5 2 2 2 4" xfId="29624" xr:uid="{008410A8-1A17-4266-9C24-E39C12CE52F4}"/>
    <cellStyle name="Calculation 2 5 2 2 2 5" xfId="34005" xr:uid="{E2B02186-B2DE-4D06-BE5C-AE31949DF443}"/>
    <cellStyle name="Calculation 2 5 2 2 2 6" xfId="34063" xr:uid="{DEB223E0-A30D-453B-AF39-5DAA55A979A5}"/>
    <cellStyle name="Calculation 2 5 2 2 2 7" xfId="31427" xr:uid="{913D9B8A-9633-4211-B1BA-168966E69195}"/>
    <cellStyle name="Calculation 2 5 2 2 3" xfId="25862" xr:uid="{595FCFBA-61BA-428C-BCCE-A1351CCA98BC}"/>
    <cellStyle name="Calculation 2 5 2 2 4" xfId="33121" xr:uid="{9F56D075-7ADF-407F-9088-A9EE22D9E057}"/>
    <cellStyle name="Calculation 2 5 2 3" xfId="23315" xr:uid="{BA3829A3-7196-42F7-ABAF-108A52D5E7EF}"/>
    <cellStyle name="Calculation 2 5 2 3 2" xfId="25967" xr:uid="{F8960390-0A52-4F74-891D-B0648B51038C}"/>
    <cellStyle name="Calculation 2 5 2 3 3" xfId="22087" xr:uid="{679479FB-31A9-4E09-92F8-458D55C14E98}"/>
    <cellStyle name="Calculation 2 5 2 3 4" xfId="29635" xr:uid="{EC31CF33-597B-47F7-B447-E0DBD1CBCF2C}"/>
    <cellStyle name="Calculation 2 5 2 3 5" xfId="33226" xr:uid="{BB186639-0750-40BD-A20F-530815E081C6}"/>
    <cellStyle name="Calculation 2 5 2 3 6" xfId="34124" xr:uid="{122B1471-0AE5-428A-A247-445C67E16EEF}"/>
    <cellStyle name="Calculation 2 5 2 3 7" xfId="35058" xr:uid="{4FD7603F-E462-4232-9019-31ECB1CB4F13}"/>
    <cellStyle name="Calculation 2 5 2 4" xfId="24300" xr:uid="{0BD2724B-8F36-4F51-844B-C43D5FC62F78}"/>
    <cellStyle name="Calculation 2 5 2 4 2" xfId="26951" xr:uid="{2B0E2B91-59BC-4FB0-8CB7-D0C03BFA3E2E}"/>
    <cellStyle name="Calculation 2 5 2 4 3" xfId="21700" xr:uid="{1CECD6CD-0CE9-4C03-8843-C44839E1E7D4}"/>
    <cellStyle name="Calculation 2 5 2 4 4" xfId="29803" xr:uid="{AF6A4250-7371-4CC3-A691-FE5601C62016}"/>
    <cellStyle name="Calculation 2 5 2 4 5" xfId="30667" xr:uid="{C9783197-BE12-4973-AD49-72A2FB7E64EC}"/>
    <cellStyle name="Calculation 2 5 2 4 6" xfId="32438" xr:uid="{3B6B6C44-7926-4EE1-808F-1E61FF2E7B34}"/>
    <cellStyle name="Calculation 2 5 2 4 7" xfId="35804" xr:uid="{3117C3FE-6E1A-4589-8806-4BE3EA106C4B}"/>
    <cellStyle name="Calculation 2 5 2 4 8" xfId="36639" xr:uid="{AFE414FD-1A64-4169-88B3-4EE9CACE3100}"/>
    <cellStyle name="Calculation 2 5 2 4 9" xfId="37536" xr:uid="{5FA8CB00-C8D6-4135-9BEA-863ADE90BF7C}"/>
    <cellStyle name="Calculation 2 5 2 5" xfId="24555" xr:uid="{5FE1579B-4DFA-449D-9C2A-5DD85FB83CE3}"/>
    <cellStyle name="Calculation 2 5 2 5 2" xfId="27203" xr:uid="{8A278511-58E3-442C-B058-898FA4A94BA2}"/>
    <cellStyle name="Calculation 2 5 2 5 3" xfId="25156" xr:uid="{94B4714C-AEE6-472B-B902-C21AAE43B2CB}"/>
    <cellStyle name="Calculation 2 5 2 5 4" xfId="30036" xr:uid="{1D04E6A4-16F0-4522-805F-0A9EAF796624}"/>
    <cellStyle name="Calculation 2 5 2 5 5" xfId="30916" xr:uid="{2E6A6253-5829-434E-B706-A2EA75AB4AAF}"/>
    <cellStyle name="Calculation 2 5 2 5 6" xfId="34565" xr:uid="{670865C4-AC73-45DB-9AB7-AFBF6F243EFE}"/>
    <cellStyle name="Calculation 2 5 2 5 7" xfId="36040" xr:uid="{57F085A1-DED5-4DA2-803C-41F7EF42D9C8}"/>
    <cellStyle name="Calculation 2 5 2 5 8" xfId="36875" xr:uid="{69C6875F-B3E5-4366-92ED-D49973FBE8F1}"/>
    <cellStyle name="Calculation 2 5 2 5 9" xfId="37791" xr:uid="{36A61528-EF05-40EA-A079-568441C2CF18}"/>
    <cellStyle name="Calculation 2 5 2 6" xfId="21955" xr:uid="{3AE260E5-0537-495F-88E0-3ECD468B1354}"/>
    <cellStyle name="Calculation 2 5 2 7" xfId="22396" xr:uid="{AB86DDCA-FF26-40AB-9728-D76CE396DC5E}"/>
    <cellStyle name="Calculation 2 5 2 8" xfId="21018" xr:uid="{753478D6-3670-44C9-9C6B-AC3EA2BEB0DB}"/>
    <cellStyle name="Calculation 2 5 3" xfId="777" xr:uid="{00000000-0005-0000-0000-0000F8020000}"/>
    <cellStyle name="Calculation 2 5 3 2" xfId="23207" xr:uid="{681EA4BF-933F-4A33-8A12-C76A4759A8AD}"/>
    <cellStyle name="Calculation 2 5 3 2 2" xfId="24107" xr:uid="{98A56F52-4AD6-4D4D-9B67-4B68E76DDFF2}"/>
    <cellStyle name="Calculation 2 5 3 2 2 2" xfId="26759" xr:uid="{B28D95DE-B538-4C8F-9CE5-3B8A9BC92C0E}"/>
    <cellStyle name="Calculation 2 5 3 2 2 3" xfId="28027" xr:uid="{B3C7DA4A-C01D-428A-8301-B301F990152A}"/>
    <cellStyle name="Calculation 2 5 3 2 2 4" xfId="29505" xr:uid="{6E4A5C12-F0E1-4109-97B7-C019BC56CC15}"/>
    <cellStyle name="Calculation 2 5 3 2 2 5" xfId="34004" xr:uid="{2D93B222-14F7-4A19-99AA-C5716527926F}"/>
    <cellStyle name="Calculation 2 5 3 2 2 6" xfId="34272" xr:uid="{681936E9-A357-4974-9849-33760E56A2F8}"/>
    <cellStyle name="Calculation 2 5 3 2 2 7" xfId="34644" xr:uid="{A5A9AEBC-2EA2-4170-8CFE-D98DBC4C05F8}"/>
    <cellStyle name="Calculation 2 5 3 2 3" xfId="25861" xr:uid="{F618B9DA-9D04-4AA0-A807-ABB308575945}"/>
    <cellStyle name="Calculation 2 5 3 2 4" xfId="33120" xr:uid="{CCE14FB2-6F76-4297-8C75-DC60A50974A7}"/>
    <cellStyle name="Calculation 2 5 3 3" xfId="23316" xr:uid="{4A072207-575B-4938-8827-C52B931DC7AE}"/>
    <cellStyle name="Calculation 2 5 3 3 2" xfId="25968" xr:uid="{B2DC2367-0C3C-4C1C-94A9-54B632B9855F}"/>
    <cellStyle name="Calculation 2 5 3 3 3" xfId="28868" xr:uid="{479D61CF-2491-41E3-B5BF-FFA72190D768}"/>
    <cellStyle name="Calculation 2 5 3 3 4" xfId="29343" xr:uid="{4A3FD187-0038-4B1F-8BBC-676491A53E4A}"/>
    <cellStyle name="Calculation 2 5 3 3 5" xfId="33227" xr:uid="{6E5703C4-7A17-496A-AB3D-A72F261A7B37}"/>
    <cellStyle name="Calculation 2 5 3 3 6" xfId="32190" xr:uid="{AECA172D-3F85-4118-871C-3B650256B08D}"/>
    <cellStyle name="Calculation 2 5 3 3 7" xfId="32019" xr:uid="{A92D9596-A62B-49FC-AC5E-6427E9E6B713}"/>
    <cellStyle name="Calculation 2 5 3 4" xfId="24301" xr:uid="{DBF9ECC6-7E0C-4326-AEAD-582B496CB13C}"/>
    <cellStyle name="Calculation 2 5 3 4 2" xfId="26952" xr:uid="{4D3A4D8C-6BC7-48ED-9F38-77179C95BE5C}"/>
    <cellStyle name="Calculation 2 5 3 4 3" xfId="21699" xr:uid="{8458D68B-024C-4494-8CB7-CCDEF417D9D0}"/>
    <cellStyle name="Calculation 2 5 3 4 4" xfId="29804" xr:uid="{62E66599-9194-44CE-BFD8-C18F9106B49F}"/>
    <cellStyle name="Calculation 2 5 3 4 5" xfId="30668" xr:uid="{BCE36FA5-8A18-418F-8A09-858591F2CE80}"/>
    <cellStyle name="Calculation 2 5 3 4 6" xfId="32439" xr:uid="{AA334D98-6C2E-44F2-B793-B4D7597570E1}"/>
    <cellStyle name="Calculation 2 5 3 4 7" xfId="35805" xr:uid="{B8562C0C-30AB-47AD-ACEE-195872C5AE5C}"/>
    <cellStyle name="Calculation 2 5 3 4 8" xfId="36640" xr:uid="{9B08167A-1BC9-4EF4-A1F8-2DC4AEC40B41}"/>
    <cellStyle name="Calculation 2 5 3 4 9" xfId="37537" xr:uid="{62C2D772-C36E-4CBC-BC4D-9D5B814F35FD}"/>
    <cellStyle name="Calculation 2 5 3 5" xfId="24554" xr:uid="{3B6689B3-B159-4923-9620-FC5B99FE611A}"/>
    <cellStyle name="Calculation 2 5 3 5 2" xfId="27202" xr:uid="{2CB8E44E-2B7C-4BDE-A472-5977E8525660}"/>
    <cellStyle name="Calculation 2 5 3 5 3" xfId="25155" xr:uid="{93DEE2CE-FEB5-47C2-B31E-15AF89DE8111}"/>
    <cellStyle name="Calculation 2 5 3 5 4" xfId="30035" xr:uid="{177E930B-79C4-422B-9F55-AE6E6E0242B3}"/>
    <cellStyle name="Calculation 2 5 3 5 5" xfId="30915" xr:uid="{1B32037D-D95E-45F4-A3FE-EF8A00ED200B}"/>
    <cellStyle name="Calculation 2 5 3 5 6" xfId="34395" xr:uid="{114B998F-AD81-49A0-A816-8185D7FC2FBC}"/>
    <cellStyle name="Calculation 2 5 3 5 7" xfId="36039" xr:uid="{27601200-BD79-4C64-A87D-0D3B25DDE9FB}"/>
    <cellStyle name="Calculation 2 5 3 5 8" xfId="36874" xr:uid="{8E6CF35B-9C15-43A5-9D31-61488CDDC16E}"/>
    <cellStyle name="Calculation 2 5 3 5 9" xfId="37790" xr:uid="{09F609D3-5428-4AA3-917F-EE869CE73594}"/>
    <cellStyle name="Calculation 2 5 3 6" xfId="21956" xr:uid="{68DE5805-BE27-4714-9692-C55FCD577838}"/>
    <cellStyle name="Calculation 2 5 3 7" xfId="22395" xr:uid="{BF05C951-C1B6-42C2-B509-F0E361C6084D}"/>
    <cellStyle name="Calculation 2 5 3 8" xfId="21019" xr:uid="{CDF43FB4-9814-4320-BEFC-B1D2FB82A988}"/>
    <cellStyle name="Calculation 2 5 4" xfId="778" xr:uid="{00000000-0005-0000-0000-0000F9020000}"/>
    <cellStyle name="Calculation 2 5 4 2" xfId="23206" xr:uid="{2126BC5E-0655-4DC9-8C96-0027394BB29A}"/>
    <cellStyle name="Calculation 2 5 4 2 2" xfId="24106" xr:uid="{EE5C170C-A0AB-423B-80A3-AD9BC96CDCBB}"/>
    <cellStyle name="Calculation 2 5 4 2 2 2" xfId="26758" xr:uid="{379D4884-55D3-47F9-AF71-5D1B7143DB15}"/>
    <cellStyle name="Calculation 2 5 4 2 2 3" xfId="28009" xr:uid="{83598AFD-021B-4319-9E49-B00CEC9174DA}"/>
    <cellStyle name="Calculation 2 5 4 2 2 4" xfId="28712" xr:uid="{212F59D3-1572-4A5B-BCA3-7FEE55CF70B5}"/>
    <cellStyle name="Calculation 2 5 4 2 2 5" xfId="34003" xr:uid="{1474AF7F-2C95-4AB6-B473-F31A59A4A06D}"/>
    <cellStyle name="Calculation 2 5 4 2 2 6" xfId="33435" xr:uid="{B843A3BD-97E9-4D86-B3C6-09C9343C4F52}"/>
    <cellStyle name="Calculation 2 5 4 2 2 7" xfId="34192" xr:uid="{4D2CFF6D-924E-42C5-A376-8E1A24C17B7E}"/>
    <cellStyle name="Calculation 2 5 4 2 3" xfId="25860" xr:uid="{9299BD57-F252-4EB1-8A75-B0A864DF1476}"/>
    <cellStyle name="Calculation 2 5 4 2 4" xfId="33119" xr:uid="{0376592B-8206-475B-A293-E4E6F4C2CA9E}"/>
    <cellStyle name="Calculation 2 5 4 3" xfId="23317" xr:uid="{96E937EE-31B5-4FD8-BC3E-4734FDF40D4B}"/>
    <cellStyle name="Calculation 2 5 4 3 2" xfId="25969" xr:uid="{EFFE3040-A211-4DB0-A782-73079264E29E}"/>
    <cellStyle name="Calculation 2 5 4 3 3" xfId="22007" xr:uid="{14A2DAB4-2734-4D86-AE99-BF6AB2B8F9BB}"/>
    <cellStyle name="Calculation 2 5 4 3 4" xfId="22624" xr:uid="{A00CDC92-DAB7-481D-9C1F-90F4A7F7DA81}"/>
    <cellStyle name="Calculation 2 5 4 3 5" xfId="33228" xr:uid="{4105BE05-95EC-46E0-A539-1FF3677B302D}"/>
    <cellStyle name="Calculation 2 5 4 3 6" xfId="33855" xr:uid="{66DDB641-AAA6-44DB-9184-363886F81A0B}"/>
    <cellStyle name="Calculation 2 5 4 3 7" xfId="32043" xr:uid="{8B455357-21B1-4D7D-9CB8-3541A31773C4}"/>
    <cellStyle name="Calculation 2 5 4 4" xfId="24302" xr:uid="{9813D191-7EE7-4DD0-BFCA-5981FDA8F6A5}"/>
    <cellStyle name="Calculation 2 5 4 4 2" xfId="26953" xr:uid="{AA01FB92-9723-4549-8D1C-16027FC5A801}"/>
    <cellStyle name="Calculation 2 5 4 4 3" xfId="21698" xr:uid="{0FE05EC4-58B6-4851-9087-7666DFD6FA05}"/>
    <cellStyle name="Calculation 2 5 4 4 4" xfId="29805" xr:uid="{2B80B0D5-4489-4C75-BC7F-140A45751862}"/>
    <cellStyle name="Calculation 2 5 4 4 5" xfId="30669" xr:uid="{8423AC8C-340B-4EF5-8970-2B8D5CB13D8B}"/>
    <cellStyle name="Calculation 2 5 4 4 6" xfId="32440" xr:uid="{809DEA92-1B3C-4A77-BD25-E6EC9C593116}"/>
    <cellStyle name="Calculation 2 5 4 4 7" xfId="35806" xr:uid="{3BE6E070-1D89-45F1-BA15-98F2FA895864}"/>
    <cellStyle name="Calculation 2 5 4 4 8" xfId="36641" xr:uid="{D0946407-E026-4763-9832-59D4A89AE325}"/>
    <cellStyle name="Calculation 2 5 4 4 9" xfId="37538" xr:uid="{108ADC5E-F67C-48BC-9D7E-A4082C32A5D4}"/>
    <cellStyle name="Calculation 2 5 4 5" xfId="24553" xr:uid="{91E5778D-86F3-40EA-B40F-ADC8A97305A4}"/>
    <cellStyle name="Calculation 2 5 4 5 2" xfId="27201" xr:uid="{81B490AC-F199-4ADE-8476-5DAAF64F31A7}"/>
    <cellStyle name="Calculation 2 5 4 5 3" xfId="25154" xr:uid="{F31CB6E4-4BC1-475A-819C-775A9A007455}"/>
    <cellStyle name="Calculation 2 5 4 5 4" xfId="30034" xr:uid="{2D852612-1A39-4EE8-87C3-2E0718F17EDE}"/>
    <cellStyle name="Calculation 2 5 4 5 5" xfId="30914" xr:uid="{12F0EAC6-02B0-4BC7-AA9D-C685B8BCFBB4}"/>
    <cellStyle name="Calculation 2 5 4 5 6" xfId="34568" xr:uid="{F1FF413A-A5D9-426A-A338-A0F3BAE8B221}"/>
    <cellStyle name="Calculation 2 5 4 5 7" xfId="36038" xr:uid="{64186288-48D4-488E-8A4B-C0AE45108419}"/>
    <cellStyle name="Calculation 2 5 4 5 8" xfId="36873" xr:uid="{54A2F389-0272-4551-9ADD-07BC0933D23B}"/>
    <cellStyle name="Calculation 2 5 4 5 9" xfId="37789" xr:uid="{C20FA867-E527-428C-BCA2-34225DA4AB06}"/>
    <cellStyle name="Calculation 2 5 4 6" xfId="21957" xr:uid="{4E722566-1033-4483-AF30-842A3C443091}"/>
    <cellStyle name="Calculation 2 5 4 7" xfId="22394" xr:uid="{EF8DE931-7A2E-4866-B260-D19DB0A68EE5}"/>
    <cellStyle name="Calculation 2 5 4 8" xfId="21020" xr:uid="{8290A7D4-0594-4B73-88AA-4EAE27336BF5}"/>
    <cellStyle name="Calculation 2 5 5" xfId="779" xr:uid="{00000000-0005-0000-0000-0000FA020000}"/>
    <cellStyle name="Calculation 2 5 5 2" xfId="23205" xr:uid="{CFC97299-FEE7-439E-9534-047E85C08CCC}"/>
    <cellStyle name="Calculation 2 5 5 2 2" xfId="24105" xr:uid="{68475328-11BF-4F9E-B134-7373FDBCDD80}"/>
    <cellStyle name="Calculation 2 5 5 2 2 2" xfId="26757" xr:uid="{89992885-DE3F-4548-BC69-ADDEF2B497CA}"/>
    <cellStyle name="Calculation 2 5 5 2 2 3" xfId="29059" xr:uid="{EDB5F830-8FC5-4CC6-BA95-5DCF307AF460}"/>
    <cellStyle name="Calculation 2 5 5 2 2 4" xfId="28642" xr:uid="{3D839F10-D5BF-4CBC-BF5C-7A7CA5C8DD5F}"/>
    <cellStyle name="Calculation 2 5 5 2 2 5" xfId="34002" xr:uid="{A21B34E7-478E-4455-95D4-A4DCD6C3F098}"/>
    <cellStyle name="Calculation 2 5 5 2 2 6" xfId="33794" xr:uid="{1B24E969-23CE-4EC6-97A2-88542D5AA7B9}"/>
    <cellStyle name="Calculation 2 5 5 2 2 7" xfId="31760" xr:uid="{E9219265-9B44-4CC9-8917-530A43145005}"/>
    <cellStyle name="Calculation 2 5 5 2 3" xfId="25859" xr:uid="{8733D03C-EEE6-40C9-AAFE-DCE7ABADEE7B}"/>
    <cellStyle name="Calculation 2 5 5 2 4" xfId="33118" xr:uid="{C2828F0D-297C-4A43-84C8-8AD4DE2E75D8}"/>
    <cellStyle name="Calculation 2 5 5 3" xfId="23318" xr:uid="{4D50D697-7A21-4A1E-83C9-4393821F55D4}"/>
    <cellStyle name="Calculation 2 5 5 3 2" xfId="25970" xr:uid="{5AC716E5-9DEC-496F-AAC7-04801C5FE4D6}"/>
    <cellStyle name="Calculation 2 5 5 3 3" xfId="21880" xr:uid="{DCCC1DBC-AA3D-471A-B4C8-5235545ECD46}"/>
    <cellStyle name="Calculation 2 5 5 3 4" xfId="28977" xr:uid="{0BF6521D-DC2A-40DF-A666-6630969BD56B}"/>
    <cellStyle name="Calculation 2 5 5 3 5" xfId="33229" xr:uid="{B216B69A-7886-455E-9F94-C2AF8125EF57}"/>
    <cellStyle name="Calculation 2 5 5 3 6" xfId="33375" xr:uid="{D6B9E73B-D9FC-4E1A-BAC3-2A5AB8592E2D}"/>
    <cellStyle name="Calculation 2 5 5 3 7" xfId="35647" xr:uid="{A486C982-DCE5-4A67-89DC-79E9006D8979}"/>
    <cellStyle name="Calculation 2 5 5 4" xfId="24303" xr:uid="{B6E1D0C1-5DAA-4EA2-97BB-0AF407C099ED}"/>
    <cellStyle name="Calculation 2 5 5 4 2" xfId="26954" xr:uid="{0F25FD20-AC02-4E85-AB71-163AF7B17AE9}"/>
    <cellStyle name="Calculation 2 5 5 4 3" xfId="21697" xr:uid="{54DF9051-7DE3-49DB-8800-DCEE50A3CB35}"/>
    <cellStyle name="Calculation 2 5 5 4 4" xfId="29806" xr:uid="{77769B64-93F6-442E-9799-D81817FD79FF}"/>
    <cellStyle name="Calculation 2 5 5 4 5" xfId="30670" xr:uid="{DD9A6ADA-9975-431E-8BE1-7DC5EE321CF3}"/>
    <cellStyle name="Calculation 2 5 5 4 6" xfId="32441" xr:uid="{02CA243A-D76D-474D-98BD-B48430834412}"/>
    <cellStyle name="Calculation 2 5 5 4 7" xfId="35807" xr:uid="{7D77F89C-0545-41E3-8674-80260F2CB3EA}"/>
    <cellStyle name="Calculation 2 5 5 4 8" xfId="36642" xr:uid="{575DBE8B-51F8-47D4-960C-E5121B590467}"/>
    <cellStyle name="Calculation 2 5 5 4 9" xfId="37539" xr:uid="{7195DDEB-16C3-41E2-A235-DCF062245C83}"/>
    <cellStyle name="Calculation 2 5 5 5" xfId="24552" xr:uid="{0924BCED-0425-43D2-8D22-618075E4BC96}"/>
    <cellStyle name="Calculation 2 5 5 5 2" xfId="27200" xr:uid="{8B26F844-D2A0-4DA1-B1BC-3D2A0225E53E}"/>
    <cellStyle name="Calculation 2 5 5 5 3" xfId="25153" xr:uid="{EB3ECEFD-E836-4F83-A3B4-08558F71441B}"/>
    <cellStyle name="Calculation 2 5 5 5 4" xfId="30033" xr:uid="{52063457-32CD-4362-A74B-431E5B140968}"/>
    <cellStyle name="Calculation 2 5 5 5 5" xfId="30913" xr:uid="{868CA223-DA20-42CF-B833-8187702EE91E}"/>
    <cellStyle name="Calculation 2 5 5 5 6" xfId="34398" xr:uid="{6A38D6AE-64D1-453B-99E9-8069F62E13BC}"/>
    <cellStyle name="Calculation 2 5 5 5 7" xfId="36037" xr:uid="{35715D19-9DFB-4CD7-8ABC-42F060A4B353}"/>
    <cellStyle name="Calculation 2 5 5 5 8" xfId="36872" xr:uid="{BE179F1C-96EC-4EDA-8993-DF56B17AF6D8}"/>
    <cellStyle name="Calculation 2 5 5 5 9" xfId="37788" xr:uid="{3FCB61A4-62F4-480F-80EC-EA31256CFCC2}"/>
    <cellStyle name="Calculation 2 5 5 6" xfId="21958" xr:uid="{DE733534-07E0-4E50-87EA-CAF7EA9B45C3}"/>
    <cellStyle name="Calculation 2 5 5 7" xfId="22393" xr:uid="{32DBF761-21B4-481B-B746-255218D95051}"/>
    <cellStyle name="Calculation 2 5 5 8" xfId="21021" xr:uid="{6D5AEA3D-EDDB-48E2-B760-D33FB97F6801}"/>
    <cellStyle name="Calculation 2 6" xfId="780" xr:uid="{00000000-0005-0000-0000-0000FB020000}"/>
    <cellStyle name="Calculation 2 6 2" xfId="781" xr:uid="{00000000-0005-0000-0000-0000FC020000}"/>
    <cellStyle name="Calculation 2 6 2 2" xfId="23204" xr:uid="{8911CABF-E2D5-4AEA-AA06-7814AA67B449}"/>
    <cellStyle name="Calculation 2 6 2 2 2" xfId="24104" xr:uid="{85C8B070-7EAA-4D60-9675-2C00B271F31F}"/>
    <cellStyle name="Calculation 2 6 2 2 2 2" xfId="26756" xr:uid="{B90EE116-CD18-4749-BE67-3BD4427A5A81}"/>
    <cellStyle name="Calculation 2 6 2 2 2 3" xfId="28946" xr:uid="{59ACFEC6-1952-48CA-9CFC-567A429680FA}"/>
    <cellStyle name="Calculation 2 6 2 2 2 4" xfId="28140" xr:uid="{3A1357B3-49EF-447E-A8AD-2CDB837861A3}"/>
    <cellStyle name="Calculation 2 6 2 2 2 5" xfId="34001" xr:uid="{561CFDAD-F1FC-4EFE-84B3-605C37CA2AA1}"/>
    <cellStyle name="Calculation 2 6 2 2 2 6" xfId="32284" xr:uid="{CC5D899D-0BB7-474B-BEE4-E9D0B61BCAC7}"/>
    <cellStyle name="Calculation 2 6 2 2 2 7" xfId="35081" xr:uid="{45000835-8E29-46C2-AE12-C7A7E3839A2C}"/>
    <cellStyle name="Calculation 2 6 2 2 3" xfId="25858" xr:uid="{FA4F4FA8-0981-4E38-B57B-A3C726D11CC4}"/>
    <cellStyle name="Calculation 2 6 2 2 4" xfId="33117" xr:uid="{DD0C1453-4A8B-4DB5-889C-9401CA28FFE0}"/>
    <cellStyle name="Calculation 2 6 2 3" xfId="23319" xr:uid="{05C28339-D8D0-4F19-8512-8041CC64BB17}"/>
    <cellStyle name="Calculation 2 6 2 3 2" xfId="25971" xr:uid="{564EB703-FFC6-4106-A8B7-821ADC4B402A}"/>
    <cellStyle name="Calculation 2 6 2 3 3" xfId="22086" xr:uid="{CABF2E4F-6B68-4441-AEC0-DAC4D28471EA}"/>
    <cellStyle name="Calculation 2 6 2 3 4" xfId="29381" xr:uid="{6DDB8D70-5BB4-41AD-929D-ECC5DD3EA676}"/>
    <cellStyle name="Calculation 2 6 2 3 5" xfId="33230" xr:uid="{06422B1A-E5BB-4F27-9751-C865EF1BD20C}"/>
    <cellStyle name="Calculation 2 6 2 3 6" xfId="34213" xr:uid="{224EAA1E-9354-44C2-B023-D2D50320A749}"/>
    <cellStyle name="Calculation 2 6 2 3 7" xfId="35640" xr:uid="{06769276-0838-454C-A284-006D5930DF1F}"/>
    <cellStyle name="Calculation 2 6 2 4" xfId="24304" xr:uid="{93275BAC-A1B5-419B-8E3B-17D00B5C7CAA}"/>
    <cellStyle name="Calculation 2 6 2 4 2" xfId="26955" xr:uid="{E9C7137A-374A-4939-909B-6C55A9BDBF83}"/>
    <cellStyle name="Calculation 2 6 2 4 3" xfId="21696" xr:uid="{0F342DAF-554D-4D7E-9ADF-419623B9037D}"/>
    <cellStyle name="Calculation 2 6 2 4 4" xfId="29807" xr:uid="{7273DB80-F93B-442D-A1FA-BE076E4E9F72}"/>
    <cellStyle name="Calculation 2 6 2 4 5" xfId="30671" xr:uid="{15E7EC63-9489-4373-9C22-83BCE1BB2C76}"/>
    <cellStyle name="Calculation 2 6 2 4 6" xfId="32442" xr:uid="{A17E88F4-9966-4AC5-975E-9FF4B970BC5B}"/>
    <cellStyle name="Calculation 2 6 2 4 7" xfId="35808" xr:uid="{8DE51351-E6FE-4B8C-8070-8824D0DB6465}"/>
    <cellStyle name="Calculation 2 6 2 4 8" xfId="36643" xr:uid="{610C0F3B-AE95-4B46-8D9E-21519045A8AE}"/>
    <cellStyle name="Calculation 2 6 2 4 9" xfId="37540" xr:uid="{F23BC0C6-9D90-42C4-80E7-379A4DD79097}"/>
    <cellStyle name="Calculation 2 6 2 5" xfId="24551" xr:uid="{B40635E3-D1ED-404E-8584-54DBDF25FFEF}"/>
    <cellStyle name="Calculation 2 6 2 5 2" xfId="27199" xr:uid="{B927E3B4-545D-4040-9DEC-EB8420448159}"/>
    <cellStyle name="Calculation 2 6 2 5 3" xfId="25152" xr:uid="{EC42D54B-0DE4-4B3D-9B33-F852DE052D39}"/>
    <cellStyle name="Calculation 2 6 2 5 4" xfId="30032" xr:uid="{055E7AC6-9585-4093-83E9-00494E5B1852}"/>
    <cellStyle name="Calculation 2 6 2 5 5" xfId="30912" xr:uid="{1B155802-DACA-458B-B87A-34A8216FB02B}"/>
    <cellStyle name="Calculation 2 6 2 5 6" xfId="32632" xr:uid="{45655E3A-C22C-45FC-9A4B-67129A058771}"/>
    <cellStyle name="Calculation 2 6 2 5 7" xfId="36036" xr:uid="{DC0F605C-EB7A-4DB9-B777-22C053882948}"/>
    <cellStyle name="Calculation 2 6 2 5 8" xfId="36871" xr:uid="{688F2EE2-99AB-4525-B8D1-6EA65B5A34B4}"/>
    <cellStyle name="Calculation 2 6 2 5 9" xfId="37787" xr:uid="{C7D39926-7956-4F8F-984F-F4CFB9F6F681}"/>
    <cellStyle name="Calculation 2 6 2 6" xfId="21959" xr:uid="{6A89FCB5-0804-4895-B92E-E7A512E2D208}"/>
    <cellStyle name="Calculation 2 6 2 7" xfId="22392" xr:uid="{688E2521-73D3-4EFB-9566-CB3977BEA46B}"/>
    <cellStyle name="Calculation 2 6 2 8" xfId="21022" xr:uid="{5FEE7E68-AF24-4468-AB31-2ECFBDAD899C}"/>
    <cellStyle name="Calculation 2 6 3" xfId="782" xr:uid="{00000000-0005-0000-0000-0000FD020000}"/>
    <cellStyle name="Calculation 2 6 3 2" xfId="23203" xr:uid="{E06D440F-1215-4B6C-9779-6B532D84D3FC}"/>
    <cellStyle name="Calculation 2 6 3 2 2" xfId="24103" xr:uid="{70F2DA6B-8688-48F0-9FD4-7B41F372D874}"/>
    <cellStyle name="Calculation 2 6 3 2 2 2" xfId="26755" xr:uid="{A75BF275-35B6-4E67-856C-76B2D0170D72}"/>
    <cellStyle name="Calculation 2 6 3 2 2 3" xfId="28455" xr:uid="{1B4C4328-07F0-4BBC-9E8A-D174EDADC40F}"/>
    <cellStyle name="Calculation 2 6 3 2 2 4" xfId="29620" xr:uid="{97008058-2AE4-4FA6-B6E2-542E4F12E6F6}"/>
    <cellStyle name="Calculation 2 6 3 2 2 5" xfId="34000" xr:uid="{7EC8705B-90DE-49EC-916B-BEBFD6657418}"/>
    <cellStyle name="Calculation 2 6 3 2 2 6" xfId="32283" xr:uid="{BF18B143-DDF0-4BD7-B3DF-2622AC30368A}"/>
    <cellStyle name="Calculation 2 6 3 2 2 7" xfId="35040" xr:uid="{30B154F4-625E-44DE-9CA1-6D05AF041AB8}"/>
    <cellStyle name="Calculation 2 6 3 2 3" xfId="25857" xr:uid="{C8CF0C6E-DB2B-47E8-AEE3-7EC31A60BAAC}"/>
    <cellStyle name="Calculation 2 6 3 2 4" xfId="33116" xr:uid="{FE7E8436-8EED-49A9-9091-B840C64E3974}"/>
    <cellStyle name="Calculation 2 6 3 3" xfId="23320" xr:uid="{BB223343-CEEB-4736-A150-41F9C4C33442}"/>
    <cellStyle name="Calculation 2 6 3 3 2" xfId="25972" xr:uid="{C4BE1FF8-623A-4709-9ABF-138B5B00941C}"/>
    <cellStyle name="Calculation 2 6 3 3 3" xfId="28984" xr:uid="{55EA0CB9-C33F-4B2C-B5D3-A8E3F02817F7}"/>
    <cellStyle name="Calculation 2 6 3 3 4" xfId="29640" xr:uid="{A543C18C-9136-4EBF-BD7A-D10A722A0635}"/>
    <cellStyle name="Calculation 2 6 3 3 5" xfId="33231" xr:uid="{F8977114-CCE6-40ED-BB6D-6F1AE3A5339B}"/>
    <cellStyle name="Calculation 2 6 3 3 6" xfId="34123" xr:uid="{DBF3B0B8-2621-4F7D-A67D-313B190E9590}"/>
    <cellStyle name="Calculation 2 6 3 3 7" xfId="35413" xr:uid="{3CE3DD1E-FD6D-4625-88C6-17EAEBC76BFD}"/>
    <cellStyle name="Calculation 2 6 3 4" xfId="24305" xr:uid="{D3A95D0C-BFCD-4793-B8E7-7DF1C5560FB2}"/>
    <cellStyle name="Calculation 2 6 3 4 2" xfId="26956" xr:uid="{2A53C326-8120-4F4E-ABAB-72B7D9CA198F}"/>
    <cellStyle name="Calculation 2 6 3 4 3" xfId="21695" xr:uid="{414CA7C0-A15F-4948-9F78-9E2421152AE3}"/>
    <cellStyle name="Calculation 2 6 3 4 4" xfId="29808" xr:uid="{38C2285B-D1BF-4CBD-9F66-039E6D8A4611}"/>
    <cellStyle name="Calculation 2 6 3 4 5" xfId="30672" xr:uid="{58D04CBE-2E81-43A8-93AE-6A0E40262DA8}"/>
    <cellStyle name="Calculation 2 6 3 4 6" xfId="32443" xr:uid="{F5C166A9-9E01-4AEA-830A-928577B5CCCC}"/>
    <cellStyle name="Calculation 2 6 3 4 7" xfId="35809" xr:uid="{95CCE49E-A22B-4018-A85B-6BF76CE317E4}"/>
    <cellStyle name="Calculation 2 6 3 4 8" xfId="36644" xr:uid="{09919D72-AFE2-454A-A81D-98532D03D036}"/>
    <cellStyle name="Calculation 2 6 3 4 9" xfId="37541" xr:uid="{11028601-39F3-437D-AC94-6B0C961F2D5D}"/>
    <cellStyle name="Calculation 2 6 3 5" xfId="24550" xr:uid="{0CDF7647-4B5D-400C-AED6-1AA3B96523D5}"/>
    <cellStyle name="Calculation 2 6 3 5 2" xfId="27198" xr:uid="{97C6A170-1E5E-4A7E-A777-D47BEA631C52}"/>
    <cellStyle name="Calculation 2 6 3 5 3" xfId="25151" xr:uid="{70D5C2D6-21C2-47AF-AE2B-EE5B72D21D27}"/>
    <cellStyle name="Calculation 2 6 3 5 4" xfId="30031" xr:uid="{A624048A-0A66-45DA-A1CE-BCBED6FF08F0}"/>
    <cellStyle name="Calculation 2 6 3 5 5" xfId="30911" xr:uid="{4995CD41-0513-4FDA-AB24-15278D9E63DD}"/>
    <cellStyle name="Calculation 2 6 3 5 6" xfId="34567" xr:uid="{A3B53780-BC80-4802-A6DB-F6CEE157C116}"/>
    <cellStyle name="Calculation 2 6 3 5 7" xfId="36035" xr:uid="{8BB83BB2-12B2-4B7D-83D3-4F3776F5E916}"/>
    <cellStyle name="Calculation 2 6 3 5 8" xfId="36870" xr:uid="{4435D740-7A33-418E-8A3B-C3F81504A7BE}"/>
    <cellStyle name="Calculation 2 6 3 5 9" xfId="37786" xr:uid="{82619DCE-FC7F-4136-B696-92446EF3768D}"/>
    <cellStyle name="Calculation 2 6 3 6" xfId="21960" xr:uid="{9D286E80-A294-4AC1-B2D9-A7C47FA81BD5}"/>
    <cellStyle name="Calculation 2 6 3 7" xfId="22391" xr:uid="{25C7D3BD-6150-4281-B246-EA3FD0D58534}"/>
    <cellStyle name="Calculation 2 6 3 8" xfId="21023" xr:uid="{3C74C2CE-BEEA-499D-AAAD-2424C5772BA3}"/>
    <cellStyle name="Calculation 2 6 4" xfId="783" xr:uid="{00000000-0005-0000-0000-0000FE020000}"/>
    <cellStyle name="Calculation 2 6 4 2" xfId="23202" xr:uid="{0173C886-5351-4074-8F2E-E6D0E8FF50B8}"/>
    <cellStyle name="Calculation 2 6 4 2 2" xfId="24102" xr:uid="{D5BCB4F5-1CF1-4A14-B659-BF354101E38F}"/>
    <cellStyle name="Calculation 2 6 4 2 2 2" xfId="26754" xr:uid="{9EA0E29E-698D-4BA8-8324-3331BB909023}"/>
    <cellStyle name="Calculation 2 6 4 2 2 3" xfId="28472" xr:uid="{33A5E051-B3CF-43EB-8ED8-5D6750A550F8}"/>
    <cellStyle name="Calculation 2 6 4 2 2 4" xfId="29501" xr:uid="{E2BB3B32-9B5F-4808-BB98-1EE8A69B6970}"/>
    <cellStyle name="Calculation 2 6 4 2 2 5" xfId="33999" xr:uid="{4C4375EB-125F-490D-9F57-04EAFB555B04}"/>
    <cellStyle name="Calculation 2 6 4 2 2 6" xfId="32282" xr:uid="{D5C77F39-74AE-4EEC-B61D-CF744B1AD214}"/>
    <cellStyle name="Calculation 2 6 4 2 2 7" xfId="31428" xr:uid="{0611E5B9-4590-4192-8459-54AB130FA1B6}"/>
    <cellStyle name="Calculation 2 6 4 2 3" xfId="25856" xr:uid="{FAECCAF3-D665-4381-A0BA-5629F530F51D}"/>
    <cellStyle name="Calculation 2 6 4 2 4" xfId="33115" xr:uid="{1F99248E-8698-4C5D-BA0D-38F5E7A52C93}"/>
    <cellStyle name="Calculation 2 6 4 3" xfId="23321" xr:uid="{AFDDB425-7F20-46D2-A043-DBFC5BEA0606}"/>
    <cellStyle name="Calculation 2 6 4 3 2" xfId="25973" xr:uid="{303F2257-8FAC-4DE9-B081-2794126E72B8}"/>
    <cellStyle name="Calculation 2 6 4 3 3" xfId="22008" xr:uid="{803DF972-048B-41A4-9095-A57B026B9668}"/>
    <cellStyle name="Calculation 2 6 4 3 4" xfId="22104" xr:uid="{2ABF2C75-0833-4EAB-AB0F-847B4E19B66C}"/>
    <cellStyle name="Calculation 2 6 4 3 5" xfId="33232" xr:uid="{0E3EDC1B-366B-40D4-A998-F569A73515AC}"/>
    <cellStyle name="Calculation 2 6 4 3 6" xfId="32191" xr:uid="{D12D75CC-95EC-4B03-A105-4D13AB4BBD08}"/>
    <cellStyle name="Calculation 2 6 4 3 7" xfId="35105" xr:uid="{55AA7F18-20D5-4C24-807D-B3078053F034}"/>
    <cellStyle name="Calculation 2 6 4 4" xfId="24306" xr:uid="{B53EB958-0551-4F69-8055-C0A699DF6D42}"/>
    <cellStyle name="Calculation 2 6 4 4 2" xfId="26957" xr:uid="{B19A8308-F9F1-4880-8658-2B1DC9BC529D}"/>
    <cellStyle name="Calculation 2 6 4 4 3" xfId="21694" xr:uid="{4BA1BB99-F924-45E4-8104-CD8A99DCB38E}"/>
    <cellStyle name="Calculation 2 6 4 4 4" xfId="29809" xr:uid="{0EC496BF-86EE-4A25-9FE4-68C74CC3D478}"/>
    <cellStyle name="Calculation 2 6 4 4 5" xfId="30673" xr:uid="{E06A5026-8370-4584-A77E-A8CFA09F608F}"/>
    <cellStyle name="Calculation 2 6 4 4 6" xfId="32444" xr:uid="{1ED6C0F7-9212-4055-9306-ADE7F5A9EA16}"/>
    <cellStyle name="Calculation 2 6 4 4 7" xfId="35810" xr:uid="{766E71B9-BE17-4BD1-A4D0-2AA92260717F}"/>
    <cellStyle name="Calculation 2 6 4 4 8" xfId="36645" xr:uid="{57F02FB4-D421-489C-B008-9D4D33B6E0F2}"/>
    <cellStyle name="Calculation 2 6 4 4 9" xfId="37542" xr:uid="{168AF303-BB93-49B0-96A5-404116B5ADEE}"/>
    <cellStyle name="Calculation 2 6 4 5" xfId="24549" xr:uid="{ACEDC5AC-9371-4134-9A45-FD8189F537EB}"/>
    <cellStyle name="Calculation 2 6 4 5 2" xfId="27197" xr:uid="{90FD6036-6557-45DA-A7EF-8ED4562C005C}"/>
    <cellStyle name="Calculation 2 6 4 5 3" xfId="25150" xr:uid="{DA7207D0-A25C-4CB3-ADF9-1D2A62C3617D}"/>
    <cellStyle name="Calculation 2 6 4 5 4" xfId="30030" xr:uid="{9B45362E-7084-4501-9648-F12F43294AF8}"/>
    <cellStyle name="Calculation 2 6 4 5 5" xfId="30910" xr:uid="{67289A7C-A7C1-4974-B4D4-81D4AB177466}"/>
    <cellStyle name="Calculation 2 6 4 5 6" xfId="34397" xr:uid="{79C181A5-CCFA-4A59-B409-81A489FD961B}"/>
    <cellStyle name="Calculation 2 6 4 5 7" xfId="36034" xr:uid="{D4850238-600C-47FA-8CE2-587AD838FD11}"/>
    <cellStyle name="Calculation 2 6 4 5 8" xfId="36869" xr:uid="{69237C9A-69B6-4243-8B98-B03C67FE790A}"/>
    <cellStyle name="Calculation 2 6 4 5 9" xfId="37785" xr:uid="{928A95C7-64B7-4F64-9B8C-AFC98C15836C}"/>
    <cellStyle name="Calculation 2 6 4 6" xfId="21961" xr:uid="{2DB0DD0A-5713-4120-9D6D-905E2BBDE9CB}"/>
    <cellStyle name="Calculation 2 6 4 7" xfId="22390" xr:uid="{4DC10C39-6435-4C2E-B0E7-02FBBA0F4CC7}"/>
    <cellStyle name="Calculation 2 6 4 8" xfId="21024" xr:uid="{B294EA30-5E83-4AA2-8658-D2A0529AA8E1}"/>
    <cellStyle name="Calculation 2 6 5" xfId="784" xr:uid="{00000000-0005-0000-0000-0000FF020000}"/>
    <cellStyle name="Calculation 2 6 5 2" xfId="23201" xr:uid="{91AEB5B1-7BF2-45C8-A176-82289DD8FDA8}"/>
    <cellStyle name="Calculation 2 6 5 2 2" xfId="24101" xr:uid="{EDD00A20-06BA-4F4E-8356-2A4DBC61C648}"/>
    <cellStyle name="Calculation 2 6 5 2 2 2" xfId="26753" xr:uid="{EDA3AD2A-8933-449C-890E-65AE9C33FB4B}"/>
    <cellStyle name="Calculation 2 6 5 2 2 3" xfId="28028" xr:uid="{964079EC-D34F-4652-875C-AC466E48388A}"/>
    <cellStyle name="Calculation 2 6 5 2 2 4" xfId="28636" xr:uid="{1EF4BF76-FB52-4102-86DC-B5679D5C0FCA}"/>
    <cellStyle name="Calculation 2 6 5 2 2 5" xfId="33998" xr:uid="{ABD2F0F5-4AAF-4457-8D7C-8483BA8CE24D}"/>
    <cellStyle name="Calculation 2 6 5 2 2 6" xfId="32281" xr:uid="{7C7A2911-FBDD-46F7-92C5-90FC72AD947F}"/>
    <cellStyle name="Calculation 2 6 5 2 2 7" xfId="34645" xr:uid="{AC62431F-F411-4DE1-85F4-1F713341FA54}"/>
    <cellStyle name="Calculation 2 6 5 2 3" xfId="25855" xr:uid="{0F33F511-462D-4D90-89B2-58456E8476E2}"/>
    <cellStyle name="Calculation 2 6 5 2 4" xfId="33114" xr:uid="{79C29D9F-4D00-4B97-A11C-8B7D4FEFB844}"/>
    <cellStyle name="Calculation 2 6 5 3" xfId="23322" xr:uid="{4090BEB8-E153-4DE9-8813-01A7D7BF0814}"/>
    <cellStyle name="Calculation 2 6 5 3 2" xfId="25974" xr:uid="{4E7E32F8-F85E-47E9-90D8-4D551EFDBD47}"/>
    <cellStyle name="Calculation 2 6 5 3 3" xfId="21879" xr:uid="{6CAF980B-415F-48E6-8E6E-BE05D49AE488}"/>
    <cellStyle name="Calculation 2 6 5 3 4" xfId="29378" xr:uid="{90B24766-BD61-4E35-B54D-A87BCC8653B9}"/>
    <cellStyle name="Calculation 2 6 5 3 5" xfId="33233" xr:uid="{C54607B6-E701-4C40-8286-E944E1E1638F}"/>
    <cellStyle name="Calculation 2 6 5 3 6" xfId="33854" xr:uid="{7292D166-FAF1-4296-AAF3-F2358C8F513A}"/>
    <cellStyle name="Calculation 2 6 5 3 7" xfId="32084" xr:uid="{B309B3D7-8871-4649-8D13-F5630512B42D}"/>
    <cellStyle name="Calculation 2 6 5 4" xfId="24307" xr:uid="{60A97538-37DC-41B7-8C64-01A2F9C5DAC6}"/>
    <cellStyle name="Calculation 2 6 5 4 2" xfId="26958" xr:uid="{04BB02D3-09B7-4DCC-B859-5DB802A3F79B}"/>
    <cellStyle name="Calculation 2 6 5 4 3" xfId="21693" xr:uid="{2B56BA87-7E8A-4A35-B8C9-E97C9FE6621F}"/>
    <cellStyle name="Calculation 2 6 5 4 4" xfId="29810" xr:uid="{EAEDD86F-C998-4092-ABA4-785554E84F4B}"/>
    <cellStyle name="Calculation 2 6 5 4 5" xfId="30674" xr:uid="{5E11C73C-F054-43E8-A6F7-8358164B9941}"/>
    <cellStyle name="Calculation 2 6 5 4 6" xfId="32445" xr:uid="{C2859626-2D7B-4307-89D4-BAA7F4C57A44}"/>
    <cellStyle name="Calculation 2 6 5 4 7" xfId="35811" xr:uid="{7BD90BF2-F27D-4952-82CD-4ACA87495B71}"/>
    <cellStyle name="Calculation 2 6 5 4 8" xfId="36646" xr:uid="{33D21529-3BFF-46F5-B874-92F0EA2BDEC4}"/>
    <cellStyle name="Calculation 2 6 5 4 9" xfId="37543" xr:uid="{56A25C9C-EF3A-416F-9217-63B2A7EA95B4}"/>
    <cellStyle name="Calculation 2 6 5 5" xfId="24548" xr:uid="{B2315F34-D737-4F49-8FFF-BBB7FEDC4024}"/>
    <cellStyle name="Calculation 2 6 5 5 2" xfId="27196" xr:uid="{41645F03-5F81-4EB0-ACFE-17D5E2B867C2}"/>
    <cellStyle name="Calculation 2 6 5 5 3" xfId="25149" xr:uid="{ECB4D7D3-4DA6-46E9-A289-77389D94AD9B}"/>
    <cellStyle name="Calculation 2 6 5 5 4" xfId="30029" xr:uid="{7A426DF7-3BF5-4DF7-A320-5019F7D92081}"/>
    <cellStyle name="Calculation 2 6 5 5 5" xfId="30909" xr:uid="{D3AAB89C-D7A1-461E-829A-4E12963333EF}"/>
    <cellStyle name="Calculation 2 6 5 5 6" xfId="32631" xr:uid="{5732129B-88EC-4237-8D81-EA215E06BAD4}"/>
    <cellStyle name="Calculation 2 6 5 5 7" xfId="36033" xr:uid="{924329CD-22B2-45C0-8E17-5E0151A897CE}"/>
    <cellStyle name="Calculation 2 6 5 5 8" xfId="36868" xr:uid="{320EAE56-DA8A-4841-97D4-43C50FBA8969}"/>
    <cellStyle name="Calculation 2 6 5 5 9" xfId="37784" xr:uid="{DBC736AD-C5CD-4C6C-8D24-FBA5F6294C50}"/>
    <cellStyle name="Calculation 2 6 5 6" xfId="21962" xr:uid="{646B3CC6-B591-41D8-B3D4-E2F5DAD2A81B}"/>
    <cellStyle name="Calculation 2 6 5 7" xfId="22389" xr:uid="{CB92EA1D-B714-4B13-937C-B41509F9B119}"/>
    <cellStyle name="Calculation 2 6 5 8" xfId="21025" xr:uid="{4CA227BE-306F-4F62-8C65-0CABE2752F1A}"/>
    <cellStyle name="Calculation 2 7" xfId="785" xr:uid="{00000000-0005-0000-0000-000000030000}"/>
    <cellStyle name="Calculation 2 7 2" xfId="786" xr:uid="{00000000-0005-0000-0000-000001030000}"/>
    <cellStyle name="Calculation 2 7 2 2" xfId="23200" xr:uid="{6658402E-1CC8-4461-94BC-0940442833F5}"/>
    <cellStyle name="Calculation 2 7 2 2 2" xfId="24100" xr:uid="{CEC3EEFE-A49B-4F90-BF26-EC55AFD58E15}"/>
    <cellStyle name="Calculation 2 7 2 2 2 2" xfId="26752" xr:uid="{D4FC5118-B592-46F3-864C-B55CBA1D3906}"/>
    <cellStyle name="Calculation 2 7 2 2 2 3" xfId="28008" xr:uid="{D26CE4FE-B1F9-475B-AD8F-9CB993C89E05}"/>
    <cellStyle name="Calculation 2 7 2 2 2 4" xfId="29622" xr:uid="{DF38E13D-B910-418D-ABBF-F5BE53FE3F01}"/>
    <cellStyle name="Calculation 2 7 2 2 2 5" xfId="33997" xr:uid="{0BFB9D24-C2FD-407D-B069-D9EC38E11969}"/>
    <cellStyle name="Calculation 2 7 2 2 2 6" xfId="34065" xr:uid="{438CCAC0-78EB-419C-9CC7-A58EC662918D}"/>
    <cellStyle name="Calculation 2 7 2 2 2 7" xfId="34143" xr:uid="{CCC51659-62E2-418A-AAE4-BA5F4A113A28}"/>
    <cellStyle name="Calculation 2 7 2 2 3" xfId="25854" xr:uid="{D573364D-359A-4CD6-AF85-30A47CE435A6}"/>
    <cellStyle name="Calculation 2 7 2 2 4" xfId="33113" xr:uid="{757CE41B-84E8-4A9E-8F0D-4644F173B5FB}"/>
    <cellStyle name="Calculation 2 7 2 3" xfId="23323" xr:uid="{432D63AE-40D2-46E9-A8B6-D30FDDD34727}"/>
    <cellStyle name="Calculation 2 7 2 3 2" xfId="25975" xr:uid="{3CE7AAB8-ED95-4EA6-B55C-EC03F5923E71}"/>
    <cellStyle name="Calculation 2 7 2 3 3" xfId="22085" xr:uid="{1F43CB55-3E7D-4958-8963-1381CADE5D26}"/>
    <cellStyle name="Calculation 2 7 2 3 4" xfId="29637" xr:uid="{B22E4FE3-39E5-42C4-81F7-127796383ED6}"/>
    <cellStyle name="Calculation 2 7 2 3 5" xfId="33234" xr:uid="{2F8514FD-3348-4E1A-815B-C7EDE80372F7}"/>
    <cellStyle name="Calculation 2 7 2 3 6" xfId="33376" xr:uid="{8386D5EA-3004-4670-BFF9-330030A5CD3D}"/>
    <cellStyle name="Calculation 2 7 2 3 7" xfId="32110" xr:uid="{A982F255-7480-48E6-A4B1-477CDBFB3F34}"/>
    <cellStyle name="Calculation 2 7 2 4" xfId="24308" xr:uid="{F6C2BCE7-7366-4468-9660-972B1C0686D8}"/>
    <cellStyle name="Calculation 2 7 2 4 2" xfId="26959" xr:uid="{B23ECDD7-307E-444D-AAF2-85999D8E1791}"/>
    <cellStyle name="Calculation 2 7 2 4 3" xfId="21692" xr:uid="{8F21CEB0-2B0C-4CA6-BFF7-DE8D34D4AA99}"/>
    <cellStyle name="Calculation 2 7 2 4 4" xfId="29811" xr:uid="{C89DE32A-5F16-493B-8FB9-01AE4A250079}"/>
    <cellStyle name="Calculation 2 7 2 4 5" xfId="30675" xr:uid="{FDBBF22B-78D9-469C-9596-EACE2BD41014}"/>
    <cellStyle name="Calculation 2 7 2 4 6" xfId="32446" xr:uid="{4411C08E-D550-4BF0-B9C0-809FA42FF57F}"/>
    <cellStyle name="Calculation 2 7 2 4 7" xfId="35812" xr:uid="{8828A4E0-6DA6-430B-8103-57956B857FC5}"/>
    <cellStyle name="Calculation 2 7 2 4 8" xfId="36647" xr:uid="{1E3CF64A-1333-4F10-9126-72CEA63605F1}"/>
    <cellStyle name="Calculation 2 7 2 4 9" xfId="37544" xr:uid="{F99C2BE0-BF28-4DEC-85D6-F1F4382B2590}"/>
    <cellStyle name="Calculation 2 7 2 5" xfId="24547" xr:uid="{92D74085-07A7-4C47-BB96-6AA58F2FC9B1}"/>
    <cellStyle name="Calculation 2 7 2 5 2" xfId="27195" xr:uid="{F379F42D-5F49-4AD1-B4BE-5F8F0F697F01}"/>
    <cellStyle name="Calculation 2 7 2 5 3" xfId="25148" xr:uid="{BC25058F-DC44-44C0-A076-6BEB06637866}"/>
    <cellStyle name="Calculation 2 7 2 5 4" xfId="30028" xr:uid="{6A22768D-34C8-4571-90AC-9FB8FD9F61F2}"/>
    <cellStyle name="Calculation 2 7 2 5 5" xfId="30908" xr:uid="{C9121A2E-1294-4571-8E9F-642D916A466D}"/>
    <cellStyle name="Calculation 2 7 2 5 6" xfId="34566" xr:uid="{B245F61F-0730-47D1-87B4-C7E6035A9483}"/>
    <cellStyle name="Calculation 2 7 2 5 7" xfId="36032" xr:uid="{60F2E400-B6F8-4B64-BAAE-5DC26428756D}"/>
    <cellStyle name="Calculation 2 7 2 5 8" xfId="36867" xr:uid="{B737BCD3-801B-4C32-9C1F-6414C0EEF7BF}"/>
    <cellStyle name="Calculation 2 7 2 5 9" xfId="37783" xr:uid="{A989F2B8-151A-41FE-BAF4-29C13BFADDBA}"/>
    <cellStyle name="Calculation 2 7 2 6" xfId="21963" xr:uid="{A4176479-86D0-4881-8291-82274D732909}"/>
    <cellStyle name="Calculation 2 7 2 7" xfId="22388" xr:uid="{01A5AF64-CE1E-4123-BCD5-725148E74178}"/>
    <cellStyle name="Calculation 2 7 2 8" xfId="21026" xr:uid="{B8C5B9D7-CFB2-4738-9FBA-3AC01A2A90D1}"/>
    <cellStyle name="Calculation 2 7 3" xfId="787" xr:uid="{00000000-0005-0000-0000-000002030000}"/>
    <cellStyle name="Calculation 2 7 3 2" xfId="23199" xr:uid="{BB6D40C7-90DA-4D02-8AB3-7CE79342EA2B}"/>
    <cellStyle name="Calculation 2 7 3 2 2" xfId="24099" xr:uid="{1D60DE50-DF75-4F83-AADF-E2CE40B18E42}"/>
    <cellStyle name="Calculation 2 7 3 2 2 2" xfId="26751" xr:uid="{4D113797-B599-4E84-AB5E-95891ADFDCE1}"/>
    <cellStyle name="Calculation 2 7 3 2 2 3" xfId="28007" xr:uid="{495E2FCF-7EAA-4FAC-86AF-B945621EAA88}"/>
    <cellStyle name="Calculation 2 7 3 2 2 4" xfId="29503" xr:uid="{85DBDBDE-B1B4-44E2-81E1-7E9B74FBD077}"/>
    <cellStyle name="Calculation 2 7 3 2 2 5" xfId="33996" xr:uid="{7AEEEE78-776A-4452-8544-18FB25DBA9B4}"/>
    <cellStyle name="Calculation 2 7 3 2 2 6" xfId="34270" xr:uid="{559E3434-47B6-4F0E-B5FC-9F172C15F3FD}"/>
    <cellStyle name="Calculation 2 7 3 2 2 7" xfId="31761" xr:uid="{883B4A8E-9B92-478F-BF90-BFF9615F4550}"/>
    <cellStyle name="Calculation 2 7 3 2 3" xfId="25853" xr:uid="{710C0B64-2ADE-4C07-884D-51B6BD608ABF}"/>
    <cellStyle name="Calculation 2 7 3 2 4" xfId="33112" xr:uid="{5715F080-CFA4-4A0A-B984-B3405CCFF0AB}"/>
    <cellStyle name="Calculation 2 7 3 3" xfId="23324" xr:uid="{377F1365-9F94-4342-B53F-D07A3F9669E2}"/>
    <cellStyle name="Calculation 2 7 3 3 2" xfId="25976" xr:uid="{1477733F-4871-44AC-838F-5488ACC82C46}"/>
    <cellStyle name="Calculation 2 7 3 3 3" xfId="27724" xr:uid="{B174169B-568F-40B8-89B7-30DC33EC0E8A}"/>
    <cellStyle name="Calculation 2 7 3 3 4" xfId="22134" xr:uid="{D26ABBFD-B3D4-4A7F-8FAB-B8A76874D511}"/>
    <cellStyle name="Calculation 2 7 3 3 5" xfId="33235" xr:uid="{1671A4F1-CAB6-4727-98E7-3DD28F231159}"/>
    <cellStyle name="Calculation 2 7 3 3 6" xfId="34214" xr:uid="{FFBFE2F2-021A-4028-880C-3D2525652426}"/>
    <cellStyle name="Calculation 2 7 3 3 7" xfId="31971" xr:uid="{868CEF4B-787B-4788-B7A2-697FE82707FB}"/>
    <cellStyle name="Calculation 2 7 3 4" xfId="24309" xr:uid="{7628B055-AA39-4CC1-A47C-13456D02C05A}"/>
    <cellStyle name="Calculation 2 7 3 4 2" xfId="26960" xr:uid="{F5DE7A26-48EE-4038-9210-C5CB2640E15B}"/>
    <cellStyle name="Calculation 2 7 3 4 3" xfId="21691" xr:uid="{780A9C77-1334-4C4C-AEBE-F994C0C50C0A}"/>
    <cellStyle name="Calculation 2 7 3 4 4" xfId="29812" xr:uid="{968804B9-B2D0-4062-8394-D91D5F6968FB}"/>
    <cellStyle name="Calculation 2 7 3 4 5" xfId="30676" xr:uid="{835E3705-9474-4967-A10E-5DFE158D6419}"/>
    <cellStyle name="Calculation 2 7 3 4 6" xfId="32447" xr:uid="{067C7411-88D0-4A12-8DB7-C90C79598919}"/>
    <cellStyle name="Calculation 2 7 3 4 7" xfId="35813" xr:uid="{8C9BAC23-323D-4EFE-A42C-F201658B5F79}"/>
    <cellStyle name="Calculation 2 7 3 4 8" xfId="36648" xr:uid="{CA929652-0538-429D-8A07-F2CF24471AA3}"/>
    <cellStyle name="Calculation 2 7 3 4 9" xfId="37545" xr:uid="{B14C527A-D967-47E9-ADBA-BA0083B0B3C0}"/>
    <cellStyle name="Calculation 2 7 3 5" xfId="24546" xr:uid="{21E71885-22D4-4E43-AFE8-F3BF99A22A9D}"/>
    <cellStyle name="Calculation 2 7 3 5 2" xfId="27194" xr:uid="{9075DCFB-6756-46DC-91C4-3BF4E173FF73}"/>
    <cellStyle name="Calculation 2 7 3 5 3" xfId="25147" xr:uid="{998F6CA9-9228-4ED1-BCB5-27AFAF7CA142}"/>
    <cellStyle name="Calculation 2 7 3 5 4" xfId="30027" xr:uid="{1D8639F3-2311-41F4-A8A6-A9DB8DA7E14D}"/>
    <cellStyle name="Calculation 2 7 3 5 5" xfId="30907" xr:uid="{76C02188-D8FC-4B99-87BD-A5BFA8E5E412}"/>
    <cellStyle name="Calculation 2 7 3 5 6" xfId="34396" xr:uid="{02E7F93D-E79B-4FC3-A471-EB15F0C9C218}"/>
    <cellStyle name="Calculation 2 7 3 5 7" xfId="36031" xr:uid="{B3A473D0-0DE4-4004-BE6E-D6E900E5998C}"/>
    <cellStyle name="Calculation 2 7 3 5 8" xfId="36866" xr:uid="{B4FB65EF-308F-46C3-888C-CEF9281599B9}"/>
    <cellStyle name="Calculation 2 7 3 5 9" xfId="37782" xr:uid="{00AB2123-4E95-40B3-8AFE-323B884DE065}"/>
    <cellStyle name="Calculation 2 7 3 6" xfId="21964" xr:uid="{F73EE902-52D9-4E23-BABD-63B3BC02C7C3}"/>
    <cellStyle name="Calculation 2 7 3 7" xfId="22387" xr:uid="{2992A45C-031E-4BD6-8940-38139C1051B2}"/>
    <cellStyle name="Calculation 2 7 3 8" xfId="21027" xr:uid="{63C9B114-73E5-4657-9A50-CD351D2675B5}"/>
    <cellStyle name="Calculation 2 7 4" xfId="788" xr:uid="{00000000-0005-0000-0000-000003030000}"/>
    <cellStyle name="Calculation 2 7 4 2" xfId="23198" xr:uid="{413BD07A-A9AF-4020-A9F5-B2D8B45F652C}"/>
    <cellStyle name="Calculation 2 7 4 2 2" xfId="24098" xr:uid="{FEBF6501-2790-46F5-9838-9FABFB5F2A00}"/>
    <cellStyle name="Calculation 2 7 4 2 2 2" xfId="26750" xr:uid="{D595216B-0121-48B8-A947-61AD1278EEDF}"/>
    <cellStyle name="Calculation 2 7 4 2 2 3" xfId="29055" xr:uid="{AA967575-944B-4B90-87EE-3806BE674443}"/>
    <cellStyle name="Calculation 2 7 4 2 2 4" xfId="22801" xr:uid="{E6CA50E4-234E-4CD0-B484-96822682DFF1}"/>
    <cellStyle name="Calculation 2 7 4 2 2 5" xfId="33995" xr:uid="{F8DA4A01-F281-482D-9454-1178EB10C620}"/>
    <cellStyle name="Calculation 2 7 4 2 2 6" xfId="33433" xr:uid="{E9BC837A-C09C-4F85-918D-8DC8B89EFC67}"/>
    <cellStyle name="Calculation 2 7 4 2 2 7" xfId="31762" xr:uid="{AC9035EB-2783-4037-A744-726EDAA3E87D}"/>
    <cellStyle name="Calculation 2 7 4 2 3" xfId="25852" xr:uid="{54D64938-CE18-42E0-9670-848A5FFFF4FB}"/>
    <cellStyle name="Calculation 2 7 4 2 4" xfId="33111" xr:uid="{7FCBA5B1-3F5D-4847-BD79-4B6BE7D7372C}"/>
    <cellStyle name="Calculation 2 7 4 3" xfId="23325" xr:uid="{53C19143-3482-467A-96E4-77EA3052190F}"/>
    <cellStyle name="Calculation 2 7 4 3 2" xfId="25977" xr:uid="{F256CD1D-7BA2-4E41-A719-7FC5D508E0A9}"/>
    <cellStyle name="Calculation 2 7 4 3 3" xfId="22011" xr:uid="{26287B03-99D2-4FB8-81F9-35895533EACB}"/>
    <cellStyle name="Calculation 2 7 4 3 4" xfId="29393" xr:uid="{ACD69AF2-AECB-4E1F-A158-D7F0ED36A346}"/>
    <cellStyle name="Calculation 2 7 4 3 5" xfId="33236" xr:uid="{78A9580D-DD66-425E-B82E-EEE823A6D1DC}"/>
    <cellStyle name="Calculation 2 7 4 3 6" xfId="34122" xr:uid="{9B5E0471-5AB0-4E5D-BCF0-9BB4B9D8D904}"/>
    <cellStyle name="Calculation 2 7 4 3 7" xfId="35653" xr:uid="{CFE82E13-26CB-4FE8-B824-CCACA87C790A}"/>
    <cellStyle name="Calculation 2 7 4 4" xfId="24310" xr:uid="{5677DE66-DD57-4B69-9BED-765CE35D7ACE}"/>
    <cellStyle name="Calculation 2 7 4 4 2" xfId="26961" xr:uid="{6EF55CEF-0F72-4A21-A1A1-AF65B016A6E8}"/>
    <cellStyle name="Calculation 2 7 4 4 3" xfId="21690" xr:uid="{1842808B-DCE0-4164-9AE2-E9D2E1CF9666}"/>
    <cellStyle name="Calculation 2 7 4 4 4" xfId="29813" xr:uid="{7D985F9B-B90B-4F22-BC53-81EBD02197C9}"/>
    <cellStyle name="Calculation 2 7 4 4 5" xfId="30677" xr:uid="{0B0B1B04-E7C1-4D44-9FB2-B43879775C50}"/>
    <cellStyle name="Calculation 2 7 4 4 6" xfId="32448" xr:uid="{5D94B6F3-68C5-476A-8FC0-32B73746CEF0}"/>
    <cellStyle name="Calculation 2 7 4 4 7" xfId="35814" xr:uid="{5159E927-E2F6-4B98-8222-5D8AD3E3C65C}"/>
    <cellStyle name="Calculation 2 7 4 4 8" xfId="36649" xr:uid="{970C1F1B-C4EB-4247-BCF5-73B1D9D6E97F}"/>
    <cellStyle name="Calculation 2 7 4 4 9" xfId="37546" xr:uid="{84D04D5D-F019-4E8A-B3B3-34BAE68CED4A}"/>
    <cellStyle name="Calculation 2 7 4 5" xfId="24545" xr:uid="{44E42D50-281C-4663-A7D4-2495133EF7EA}"/>
    <cellStyle name="Calculation 2 7 4 5 2" xfId="27193" xr:uid="{27E64820-F6B9-4113-8832-40AED8A1B8E1}"/>
    <cellStyle name="Calculation 2 7 4 5 3" xfId="25146" xr:uid="{591AB163-41C9-481D-8201-CC2B64C80243}"/>
    <cellStyle name="Calculation 2 7 4 5 4" xfId="30026" xr:uid="{0AF57A27-B5E2-49BD-B525-C1E407EF0170}"/>
    <cellStyle name="Calculation 2 7 4 5 5" xfId="30906" xr:uid="{3AE7DB70-D053-479F-ACF5-C6B6671A9DDD}"/>
    <cellStyle name="Calculation 2 7 4 5 6" xfId="32630" xr:uid="{97A5C3B9-9E98-43FE-A7A6-B008FB480912}"/>
    <cellStyle name="Calculation 2 7 4 5 7" xfId="36030" xr:uid="{B32F5077-3EB6-4655-AE9C-00E2FA008783}"/>
    <cellStyle name="Calculation 2 7 4 5 8" xfId="36865" xr:uid="{47AA5973-AF57-405D-96DF-E4B86A91B782}"/>
    <cellStyle name="Calculation 2 7 4 5 9" xfId="37781" xr:uid="{2F30C375-6656-4A19-B82C-39F2BD301EDC}"/>
    <cellStyle name="Calculation 2 7 4 6" xfId="21965" xr:uid="{CFD50DC1-4AC1-46CE-8493-330F36C6C218}"/>
    <cellStyle name="Calculation 2 7 4 7" xfId="22386" xr:uid="{1D08CDD5-1D1C-4B9C-B72A-FA5F2CE69738}"/>
    <cellStyle name="Calculation 2 7 4 8" xfId="21028" xr:uid="{36F79912-DB95-4838-907E-60EA64C01E87}"/>
    <cellStyle name="Calculation 2 7 5" xfId="789" xr:uid="{00000000-0005-0000-0000-000004030000}"/>
    <cellStyle name="Calculation 2 7 5 2" xfId="23197" xr:uid="{601223F6-11D6-47F9-B210-93E0C56C2478}"/>
    <cellStyle name="Calculation 2 7 5 2 2" xfId="24097" xr:uid="{291DA0DB-F10D-40E2-8913-430C12A7F447}"/>
    <cellStyle name="Calculation 2 7 5 2 2 2" xfId="26749" xr:uid="{52B75514-9FED-4A3F-9B2A-CEC65D7358F3}"/>
    <cellStyle name="Calculation 2 7 5 2 2 3" xfId="28942" xr:uid="{FD77C710-0EF1-4219-A33D-56325E99990F}"/>
    <cellStyle name="Calculation 2 7 5 2 2 4" xfId="22791" xr:uid="{36E834BB-5A31-4A33-81AF-820816FACC8F}"/>
    <cellStyle name="Calculation 2 7 5 2 2 5" xfId="33994" xr:uid="{467457E3-65F2-495C-BD78-204BDF2C92DC}"/>
    <cellStyle name="Calculation 2 7 5 2 2 6" xfId="33796" xr:uid="{0FE7DAF4-86B7-44C7-B296-B0CC3062CA1B}"/>
    <cellStyle name="Calculation 2 7 5 2 2 7" xfId="31763" xr:uid="{92CD8F26-65D5-47D0-8659-1FF40F4FA08A}"/>
    <cellStyle name="Calculation 2 7 5 2 3" xfId="25851" xr:uid="{795985FD-5125-407A-9B10-080562B49D87}"/>
    <cellStyle name="Calculation 2 7 5 2 4" xfId="33110" xr:uid="{13EBD4EA-8845-49F2-B61F-32F45F4F87D3}"/>
    <cellStyle name="Calculation 2 7 5 3" xfId="23326" xr:uid="{301AC705-FC24-40FA-9F98-172AF74C51EF}"/>
    <cellStyle name="Calculation 2 7 5 3 2" xfId="25978" xr:uid="{008F0729-D843-4B3C-854A-3D57ED39D3F2}"/>
    <cellStyle name="Calculation 2 7 5 3 3" xfId="21875" xr:uid="{452F0937-E38D-4E8B-9B17-F720DF03FF58}"/>
    <cellStyle name="Calculation 2 7 5 3 4" xfId="27718" xr:uid="{6D144D9F-7093-41E6-AA8F-796F8DA3FB1D}"/>
    <cellStyle name="Calculation 2 7 5 3 5" xfId="33237" xr:uid="{3A259D90-5832-4FEA-9FF9-131470E368C1}"/>
    <cellStyle name="Calculation 2 7 5 3 6" xfId="32192" xr:uid="{7B9FB509-E38D-4D02-A284-55BA3C05D0FB}"/>
    <cellStyle name="Calculation 2 7 5 3 7" xfId="32056" xr:uid="{13781335-5893-4A86-9C6D-D7DA2BB4C7F0}"/>
    <cellStyle name="Calculation 2 7 5 4" xfId="24311" xr:uid="{B211DACF-B594-4A92-8FD6-9460511B4232}"/>
    <cellStyle name="Calculation 2 7 5 4 2" xfId="26962" xr:uid="{0593D3FD-FE5D-44BE-BF8A-E9EE4BC7FBB5}"/>
    <cellStyle name="Calculation 2 7 5 4 3" xfId="21689" xr:uid="{B205856C-8762-4B11-9F4B-ED2402D5E5D5}"/>
    <cellStyle name="Calculation 2 7 5 4 4" xfId="29814" xr:uid="{EFAC870A-5387-4219-89FA-5CA1028D8B07}"/>
    <cellStyle name="Calculation 2 7 5 4 5" xfId="30678" xr:uid="{C00054A0-ED77-4AD8-A32F-6BE99DEC75A5}"/>
    <cellStyle name="Calculation 2 7 5 4 6" xfId="32449" xr:uid="{7D6B9025-4B9B-4C33-9A38-E5220DF02D26}"/>
    <cellStyle name="Calculation 2 7 5 4 7" xfId="35815" xr:uid="{9A3DADF8-9EDC-468C-8039-BF83DA397ABA}"/>
    <cellStyle name="Calculation 2 7 5 4 8" xfId="36650" xr:uid="{FE006720-79E6-45E9-95A7-C6EB307DD7CA}"/>
    <cellStyle name="Calculation 2 7 5 4 9" xfId="37547" xr:uid="{94A7B4E9-4EE9-4347-88A3-5D9D55816EC8}"/>
    <cellStyle name="Calculation 2 7 5 5" xfId="24544" xr:uid="{4C3C4CB8-A485-44F0-8E4E-D663E2B88BF2}"/>
    <cellStyle name="Calculation 2 7 5 5 2" xfId="27192" xr:uid="{F56E2858-9BAD-4FB3-A249-3F2490023A17}"/>
    <cellStyle name="Calculation 2 7 5 5 3" xfId="25145" xr:uid="{B856ADB2-ADC3-4FBA-9E56-182432D195B2}"/>
    <cellStyle name="Calculation 2 7 5 5 4" xfId="30025" xr:uid="{F5E00801-21B9-4245-9EC1-515661C9CD39}"/>
    <cellStyle name="Calculation 2 7 5 5 5" xfId="30905" xr:uid="{EC803C52-7279-4592-BB71-C4DEC8C006CC}"/>
    <cellStyle name="Calculation 2 7 5 5 6" xfId="32629" xr:uid="{C6113703-9CD0-4E0A-997C-6B19F8B23B8E}"/>
    <cellStyle name="Calculation 2 7 5 5 7" xfId="36029" xr:uid="{180A10E8-A9BC-47AB-AE2B-E9CD03345A27}"/>
    <cellStyle name="Calculation 2 7 5 5 8" xfId="36864" xr:uid="{31A20E0E-42E4-415B-999A-AFDDEE5320C4}"/>
    <cellStyle name="Calculation 2 7 5 5 9" xfId="37780" xr:uid="{86D49CE8-52BA-4FDE-AC9F-52A38FB19B97}"/>
    <cellStyle name="Calculation 2 7 5 6" xfId="21966" xr:uid="{460D5DCB-87A0-4EE0-9E86-2D9D16B9A383}"/>
    <cellStyle name="Calculation 2 7 5 7" xfId="22385" xr:uid="{E3FA4536-2027-4FC6-B264-AFE7A7686DCF}"/>
    <cellStyle name="Calculation 2 7 5 8" xfId="21029" xr:uid="{5D52E0E3-B4A0-4A14-AD78-775EA8255BAC}"/>
    <cellStyle name="Calculation 2 8" xfId="790" xr:uid="{00000000-0005-0000-0000-000005030000}"/>
    <cellStyle name="Calculation 2 8 2" xfId="791" xr:uid="{00000000-0005-0000-0000-000006030000}"/>
    <cellStyle name="Calculation 2 8 2 2" xfId="23196" xr:uid="{611A2897-F1F1-402D-B5B5-3466695A5158}"/>
    <cellStyle name="Calculation 2 8 2 2 2" xfId="24096" xr:uid="{11C71D34-ECFA-45B9-B35B-E79887FB26D2}"/>
    <cellStyle name="Calculation 2 8 2 2 2 2" xfId="26748" xr:uid="{E30B5DEE-9EDC-461E-9277-7B9938CCA974}"/>
    <cellStyle name="Calculation 2 8 2 2 2 3" xfId="28451" xr:uid="{D5C4F4E0-CA39-496C-8287-89E6FF19455A}"/>
    <cellStyle name="Calculation 2 8 2 2 2 4" xfId="29621" xr:uid="{98AEE547-CB53-44DE-82AF-858407D70F33}"/>
    <cellStyle name="Calculation 2 8 2 2 2 5" xfId="33993" xr:uid="{A26117F6-8BC2-4B8E-919F-98E586543EC4}"/>
    <cellStyle name="Calculation 2 8 2 2 2 6" xfId="32280" xr:uid="{F746B3C4-6E6D-4E6D-8E0B-3AACC66476E0}"/>
    <cellStyle name="Calculation 2 8 2 2 2 7" xfId="31764" xr:uid="{D039CC0E-883B-4949-A5A6-C8CA6D944C7F}"/>
    <cellStyle name="Calculation 2 8 2 2 3" xfId="25850" xr:uid="{4B844BBB-2C9B-44C1-94F5-00D71BDE3D38}"/>
    <cellStyle name="Calculation 2 8 2 2 4" xfId="33109" xr:uid="{CB481424-7E59-4E79-BB85-4AC0D420D742}"/>
    <cellStyle name="Calculation 2 8 2 3" xfId="23327" xr:uid="{6F5BD24E-E986-4353-BDFE-F527D400D2B1}"/>
    <cellStyle name="Calculation 2 8 2 3 2" xfId="25979" xr:uid="{65671006-4229-4A71-816D-7D5DDC9B0E24}"/>
    <cellStyle name="Calculation 2 8 2 3 3" xfId="22081" xr:uid="{DE3B35BF-DBBF-4441-ADAF-0292DDD22C5D}"/>
    <cellStyle name="Calculation 2 8 2 3 4" xfId="29638" xr:uid="{3157B0C0-8454-4586-9AAE-BCD4E191469F}"/>
    <cellStyle name="Calculation 2 8 2 3 5" xfId="33238" xr:uid="{D1CB96ED-24FC-4041-BFED-ED16685B4AB7}"/>
    <cellStyle name="Calculation 2 8 2 3 6" xfId="32193" xr:uid="{23E26462-B391-4A61-A733-F448CEDB3B90}"/>
    <cellStyle name="Calculation 2 8 2 3 7" xfId="32014" xr:uid="{2245CD93-00EF-46D9-88D7-AB4813F8787D}"/>
    <cellStyle name="Calculation 2 8 2 4" xfId="24312" xr:uid="{ECFA4428-D20D-48BC-BB97-EB6279221DC1}"/>
    <cellStyle name="Calculation 2 8 2 4 2" xfId="26963" xr:uid="{322ABE6E-19C3-4A5F-A7F9-ACE6559A0B09}"/>
    <cellStyle name="Calculation 2 8 2 4 3" xfId="21688" xr:uid="{A34A9FEA-5757-4AA9-B2E0-212C95A06DB5}"/>
    <cellStyle name="Calculation 2 8 2 4 4" xfId="29815" xr:uid="{CA9F39AB-1646-4F5A-89E5-7E2E71C90B6D}"/>
    <cellStyle name="Calculation 2 8 2 4 5" xfId="30679" xr:uid="{9151AFEA-5928-4C26-96B9-D936A8218A07}"/>
    <cellStyle name="Calculation 2 8 2 4 6" xfId="32450" xr:uid="{28D7C170-32AA-46F0-BC70-92187DB8DEF3}"/>
    <cellStyle name="Calculation 2 8 2 4 7" xfId="35816" xr:uid="{03F87944-6D3F-4D57-8B08-4E56DF62B735}"/>
    <cellStyle name="Calculation 2 8 2 4 8" xfId="36651" xr:uid="{C33B62B0-D975-4994-A31E-CC7B47C82033}"/>
    <cellStyle name="Calculation 2 8 2 4 9" xfId="37548" xr:uid="{372097A6-F1BF-4E85-99CF-8670122AE733}"/>
    <cellStyle name="Calculation 2 8 2 5" xfId="24543" xr:uid="{A3E92F73-69BD-40A6-939E-B1FCABAADADB}"/>
    <cellStyle name="Calculation 2 8 2 5 2" xfId="27191" xr:uid="{3F9DBB1E-B5F8-43C7-B45D-99A7F81A45F5}"/>
    <cellStyle name="Calculation 2 8 2 5 3" xfId="25144" xr:uid="{C22C6790-12AC-4E83-9D46-E4A8CDC7DABD}"/>
    <cellStyle name="Calculation 2 8 2 5 4" xfId="30024" xr:uid="{21F9AA00-4DD6-46D0-B2FA-493DE274BB03}"/>
    <cellStyle name="Calculation 2 8 2 5 5" xfId="30904" xr:uid="{76D2211B-8E91-4595-B2C3-C26BC6ED36DC}"/>
    <cellStyle name="Calculation 2 8 2 5 6" xfId="34561" xr:uid="{ABDA5E4D-417B-4054-953F-8B578DB3BFD9}"/>
    <cellStyle name="Calculation 2 8 2 5 7" xfId="36028" xr:uid="{2FAC8897-6E05-427F-ADD4-1B56B14D2B69}"/>
    <cellStyle name="Calculation 2 8 2 5 8" xfId="36863" xr:uid="{44C8CE12-6B51-447C-9512-34E503106429}"/>
    <cellStyle name="Calculation 2 8 2 5 9" xfId="37779" xr:uid="{1E58060A-ED07-43F7-AC4C-CD0C317740A9}"/>
    <cellStyle name="Calculation 2 8 2 6" xfId="21967" xr:uid="{96504CCE-D63E-42B6-A430-A01ACD895CCF}"/>
    <cellStyle name="Calculation 2 8 2 7" xfId="22384" xr:uid="{BFA373D6-0903-4C66-ACED-FFF3DA891EEA}"/>
    <cellStyle name="Calculation 2 8 2 8" xfId="21030" xr:uid="{AC56156D-B7B6-49FB-8293-415DD20E8B90}"/>
    <cellStyle name="Calculation 2 8 3" xfId="792" xr:uid="{00000000-0005-0000-0000-000007030000}"/>
    <cellStyle name="Calculation 2 8 3 2" xfId="23195" xr:uid="{7E2A92DB-23EB-482B-8CD0-F98708B4B0B3}"/>
    <cellStyle name="Calculation 2 8 3 2 2" xfId="24095" xr:uid="{104B263D-B731-429A-94F7-C3C7D2E06643}"/>
    <cellStyle name="Calculation 2 8 3 2 2 2" xfId="26747" xr:uid="{A714182C-0544-4834-8B42-35895941CB4B}"/>
    <cellStyle name="Calculation 2 8 3 2 2 3" xfId="28476" xr:uid="{B3DE8985-3439-469D-95C5-3C110DE7D31A}"/>
    <cellStyle name="Calculation 2 8 3 2 2 4" xfId="29502" xr:uid="{403EAD10-C07C-4BED-8B09-D8130C296820}"/>
    <cellStyle name="Calculation 2 8 3 2 2 5" xfId="33992" xr:uid="{EADC6F64-935D-4778-946C-F2E0C6F16046}"/>
    <cellStyle name="Calculation 2 8 3 2 2 6" xfId="32279" xr:uid="{FA875ED0-2739-4449-A2CD-66F3DB342FCC}"/>
    <cellStyle name="Calculation 2 8 3 2 2 7" xfId="31765" xr:uid="{F3E4385D-82DB-4928-A5F9-9BAFD45182CE}"/>
    <cellStyle name="Calculation 2 8 3 2 3" xfId="25849" xr:uid="{F82BC8B8-4D34-4B4E-AD8F-F9C28494DECE}"/>
    <cellStyle name="Calculation 2 8 3 2 4" xfId="33108" xr:uid="{2D2BDB49-7518-4971-B864-2D28D392A885}"/>
    <cellStyle name="Calculation 2 8 3 3" xfId="23328" xr:uid="{598D6675-1952-4EF4-8458-F14F5EB868E3}"/>
    <cellStyle name="Calculation 2 8 3 3 2" xfId="25980" xr:uid="{826D507D-607A-421D-88A6-D1A803BD695C}"/>
    <cellStyle name="Calculation 2 8 3 3 3" xfId="25464" xr:uid="{560F2BAA-70CC-4471-A5EB-659B9913DB8B}"/>
    <cellStyle name="Calculation 2 8 3 3 4" xfId="29367" xr:uid="{883ED37E-A7F3-4B26-910D-111C40ECB6F5}"/>
    <cellStyle name="Calculation 2 8 3 3 5" xfId="33239" xr:uid="{EDBF6EBC-7028-46DF-9646-D1E516ADC1A5}"/>
    <cellStyle name="Calculation 2 8 3 3 6" xfId="33852" xr:uid="{BD453026-FC15-46F2-BF37-014197A4F737}"/>
    <cellStyle name="Calculation 2 8 3 3 7" xfId="35657" xr:uid="{416E47EC-03A6-4662-8211-D17A3A75BE9D}"/>
    <cellStyle name="Calculation 2 8 3 4" xfId="24313" xr:uid="{3BCDAF3F-5B47-4A52-A629-D1EC1B04763F}"/>
    <cellStyle name="Calculation 2 8 3 4 2" xfId="26964" xr:uid="{227689F5-3570-4BB2-9B35-4E6B4F62B27B}"/>
    <cellStyle name="Calculation 2 8 3 4 3" xfId="21687" xr:uid="{18F133B8-D118-4A4D-84E8-31106E6AA3E0}"/>
    <cellStyle name="Calculation 2 8 3 4 4" xfId="29816" xr:uid="{E489BE87-4776-4D43-9DE6-503EFE09E6FB}"/>
    <cellStyle name="Calculation 2 8 3 4 5" xfId="30680" xr:uid="{227A8656-E9A7-4C1B-A23B-37724DF5AA76}"/>
    <cellStyle name="Calculation 2 8 3 4 6" xfId="32451" xr:uid="{6BAA9F72-25BB-482E-B4CE-7C3702E8CED3}"/>
    <cellStyle name="Calculation 2 8 3 4 7" xfId="35817" xr:uid="{0D40FF37-FBDC-41C5-85E2-A2B161A4DB8A}"/>
    <cellStyle name="Calculation 2 8 3 4 8" xfId="36652" xr:uid="{B7BBEB95-C727-4CD0-B405-D7DB131023E7}"/>
    <cellStyle name="Calculation 2 8 3 4 9" xfId="37549" xr:uid="{06CA6DB2-AFBB-45FF-AD81-6A5756979814}"/>
    <cellStyle name="Calculation 2 8 3 5" xfId="24542" xr:uid="{E4896B75-ACEA-45C4-BDBB-D1483C5967CC}"/>
    <cellStyle name="Calculation 2 8 3 5 2" xfId="27190" xr:uid="{D542EF5D-4C6E-427A-954E-49DBA1718F3A}"/>
    <cellStyle name="Calculation 2 8 3 5 3" xfId="25143" xr:uid="{9E3CB192-6F27-451C-89C7-0B2981FD98E6}"/>
    <cellStyle name="Calculation 2 8 3 5 4" xfId="30023" xr:uid="{67079D98-16C8-43E5-9CB8-933867FD4383}"/>
    <cellStyle name="Calculation 2 8 3 5 5" xfId="30903" xr:uid="{94B86AB7-8709-46DF-B2E6-A7542A5A1001}"/>
    <cellStyle name="Calculation 2 8 3 5 6" xfId="34391" xr:uid="{9AFC0ED0-0F9C-40F9-A9AB-714C26A38FF4}"/>
    <cellStyle name="Calculation 2 8 3 5 7" xfId="36027" xr:uid="{F34C61DE-287C-492C-A20B-1D1832CF2B72}"/>
    <cellStyle name="Calculation 2 8 3 5 8" xfId="36862" xr:uid="{734AAD0C-54C4-487A-810F-FCF6556F09B2}"/>
    <cellStyle name="Calculation 2 8 3 5 9" xfId="37778" xr:uid="{C322E728-E4E9-4744-9B6E-22233F05420B}"/>
    <cellStyle name="Calculation 2 8 3 6" xfId="21968" xr:uid="{1E1C2742-7D76-479D-872B-348AD3578C8C}"/>
    <cellStyle name="Calculation 2 8 3 7" xfId="22383" xr:uid="{3D1C7FAB-9BEC-40D7-9CDC-E1C8800563F7}"/>
    <cellStyle name="Calculation 2 8 3 8" xfId="21031" xr:uid="{D094701C-8EDB-4C69-9A88-6880FA3F8757}"/>
    <cellStyle name="Calculation 2 8 4" xfId="793" xr:uid="{00000000-0005-0000-0000-000008030000}"/>
    <cellStyle name="Calculation 2 8 4 2" xfId="23194" xr:uid="{2AC035CD-5457-4755-9DC6-D60AD6E55E45}"/>
    <cellStyle name="Calculation 2 8 4 2 2" xfId="24094" xr:uid="{FC1B58A1-0F53-4CE3-BFF9-7EDE2F70C6AB}"/>
    <cellStyle name="Calculation 2 8 4 2 2 2" xfId="26746" xr:uid="{9DBBC490-0A96-4106-8DE4-10AC1A7ADF74}"/>
    <cellStyle name="Calculation 2 8 4 2 2 3" xfId="28032" xr:uid="{0CCC295E-C656-493F-86D3-6DDA58B00068}"/>
    <cellStyle name="Calculation 2 8 4 2 2 4" xfId="28135" xr:uid="{008F4D83-5E57-45F3-95F9-8EBFC8B7CC0D}"/>
    <cellStyle name="Calculation 2 8 4 2 2 5" xfId="33991" xr:uid="{95B41850-D464-4C62-9E14-013E8168007E}"/>
    <cellStyle name="Calculation 2 8 4 2 2 6" xfId="34067" xr:uid="{44646F62-C646-4291-AE23-570CF51C636D}"/>
    <cellStyle name="Calculation 2 8 4 2 2 7" xfId="31766" xr:uid="{57307403-DE61-435F-97EE-E595E6470629}"/>
    <cellStyle name="Calculation 2 8 4 2 3" xfId="25848" xr:uid="{61018735-AFCC-417A-B869-9BBB9FD48ED4}"/>
    <cellStyle name="Calculation 2 8 4 2 4" xfId="33107" xr:uid="{AD2230AE-6DF4-44F5-8910-C47B771AFBF8}"/>
    <cellStyle name="Calculation 2 8 4 3" xfId="23329" xr:uid="{AF06B0B7-1022-4E09-AF9D-28C52BC07EE3}"/>
    <cellStyle name="Calculation 2 8 4 3 2" xfId="25981" xr:uid="{1D62A621-BF40-4B3E-9649-1C66AE4DA003}"/>
    <cellStyle name="Calculation 2 8 4 3 3" xfId="21878" xr:uid="{F4E725BD-FF14-47D5-9503-48CA5E937E33}"/>
    <cellStyle name="Calculation 2 8 4 3 4" xfId="29511" xr:uid="{A316BA41-8FF8-4F8A-B6B3-BA6E86F1445D}"/>
    <cellStyle name="Calculation 2 8 4 3 5" xfId="33240" xr:uid="{8E26F1D5-FB16-4BE7-9E66-198223CFE24A}"/>
    <cellStyle name="Calculation 2 8 4 3 6" xfId="33378" xr:uid="{302D6A7A-C17C-4C2A-9C18-F155D24EEA47}"/>
    <cellStyle name="Calculation 2 8 4 3 7" xfId="32045" xr:uid="{803EA6C4-69C4-442A-8B26-E3657A90BF46}"/>
    <cellStyle name="Calculation 2 8 4 4" xfId="24314" xr:uid="{CEF31476-82AB-43B1-821D-5E151F6C63A2}"/>
    <cellStyle name="Calculation 2 8 4 4 2" xfId="26965" xr:uid="{2FE3424E-2A60-4601-BDDA-F8DA2F26068A}"/>
    <cellStyle name="Calculation 2 8 4 4 3" xfId="21686" xr:uid="{31BC9288-96C6-45AB-99C1-FB5FFFA64B99}"/>
    <cellStyle name="Calculation 2 8 4 4 4" xfId="29817" xr:uid="{F10F2797-D9A0-4F19-AE36-2D2BCB2B9BFC}"/>
    <cellStyle name="Calculation 2 8 4 4 5" xfId="30681" xr:uid="{C60F5B5A-0099-4D4F-8877-7D663794753D}"/>
    <cellStyle name="Calculation 2 8 4 4 6" xfId="32452" xr:uid="{05C1BC6E-6AEE-475B-90E3-60930C962783}"/>
    <cellStyle name="Calculation 2 8 4 4 7" xfId="35818" xr:uid="{620676F0-00EE-4B9F-910C-A76F588FDA18}"/>
    <cellStyle name="Calculation 2 8 4 4 8" xfId="36653" xr:uid="{221131BF-C72B-4550-99F3-8C563D70EBFB}"/>
    <cellStyle name="Calculation 2 8 4 4 9" xfId="37550" xr:uid="{30A2BB9B-C9C9-4CCD-B32A-C6293923A5B0}"/>
    <cellStyle name="Calculation 2 8 4 5" xfId="24541" xr:uid="{FE54420B-B8E8-4CB0-9764-587B1C14EC90}"/>
    <cellStyle name="Calculation 2 8 4 5 2" xfId="27189" xr:uid="{A31A7980-3972-4983-8708-A89C461BD472}"/>
    <cellStyle name="Calculation 2 8 4 5 3" xfId="25465" xr:uid="{C1D7BE76-B157-41B1-AA75-7BFF53DD5B44}"/>
    <cellStyle name="Calculation 2 8 4 5 4" xfId="30022" xr:uid="{48D0ECCE-1EDD-40C5-87EE-A969E1A514A9}"/>
    <cellStyle name="Calculation 2 8 4 5 5" xfId="30902" xr:uid="{AE5E2C4C-D994-4289-A740-2205B60F7C9A}"/>
    <cellStyle name="Calculation 2 8 4 5 6" xfId="34564" xr:uid="{149DBE1F-7CAC-4A2C-BF2A-0C17E2E632F1}"/>
    <cellStyle name="Calculation 2 8 4 5 7" xfId="36026" xr:uid="{55178291-9796-4CA3-8FB0-CD2AF43F01B1}"/>
    <cellStyle name="Calculation 2 8 4 5 8" xfId="36861" xr:uid="{9EA02165-2742-4428-AA8D-6A486D081A8D}"/>
    <cellStyle name="Calculation 2 8 4 5 9" xfId="37777" xr:uid="{BADA0890-6031-440B-A4F7-399791E1C80A}"/>
    <cellStyle name="Calculation 2 8 4 6" xfId="21969" xr:uid="{C1E043E5-4278-40F7-8A78-74F9DE806D2F}"/>
    <cellStyle name="Calculation 2 8 4 7" xfId="22382" xr:uid="{7B3389FD-784E-4955-9C5A-4AEDDEC186E9}"/>
    <cellStyle name="Calculation 2 8 4 8" xfId="21032" xr:uid="{4D58C4E1-8008-43A4-8690-2891C50F3FB7}"/>
    <cellStyle name="Calculation 2 8 5" xfId="794" xr:uid="{00000000-0005-0000-0000-000009030000}"/>
    <cellStyle name="Calculation 2 8 5 2" xfId="23193" xr:uid="{F19AA189-0842-46EC-BFF9-8A4CE11CECF3}"/>
    <cellStyle name="Calculation 2 8 5 2 2" xfId="24093" xr:uid="{E30E547D-98DC-430E-8545-01094212F1EF}"/>
    <cellStyle name="Calculation 2 8 5 2 2 2" xfId="26745" xr:uid="{496978E8-21F0-417E-B88A-B7DAAC78C39D}"/>
    <cellStyle name="Calculation 2 8 5 2 2 3" xfId="29057" xr:uid="{DE63DBF9-874B-4621-9FCC-FCC03792BB71}"/>
    <cellStyle name="Calculation 2 8 5 2 2 4" xfId="22790" xr:uid="{7076BB44-DC13-410C-B61D-E037B7C0D3D1}"/>
    <cellStyle name="Calculation 2 8 5 2 2 5" xfId="33990" xr:uid="{E52FA000-AE1C-4F00-8F0F-BE8DB42DBBE4}"/>
    <cellStyle name="Calculation 2 8 5 2 2 6" xfId="34268" xr:uid="{B3D3F9B0-4541-46E2-93EB-6967619D0D02}"/>
    <cellStyle name="Calculation 2 8 5 2 2 7" xfId="31767" xr:uid="{ADAA89D1-8A95-4210-9BF6-41B39E6086C5}"/>
    <cellStyle name="Calculation 2 8 5 2 3" xfId="25847" xr:uid="{A3B91883-4746-46FC-82E0-6DCAFF00DA0C}"/>
    <cellStyle name="Calculation 2 8 5 2 4" xfId="33106" xr:uid="{C6115D12-9AFC-4611-9864-F7CF0A70DA14}"/>
    <cellStyle name="Calculation 2 8 5 3" xfId="23330" xr:uid="{80E8A322-6608-47A9-B915-DD2BE2912A5E}"/>
    <cellStyle name="Calculation 2 8 5 3 2" xfId="25982" xr:uid="{02C77F6A-26B9-4ACE-8956-1AC60E243A9D}"/>
    <cellStyle name="Calculation 2 8 5 3 3" xfId="22084" xr:uid="{AC410DB2-847E-4E26-ACDB-730C4D84064B}"/>
    <cellStyle name="Calculation 2 8 5 3 4" xfId="29328" xr:uid="{BB6FCECA-214C-4AA3-83BC-F2B5EFBFC810}"/>
    <cellStyle name="Calculation 2 8 5 3 5" xfId="33241" xr:uid="{D4A92DD2-6EC3-4587-B171-0002314E6596}"/>
    <cellStyle name="Calculation 2 8 5 3 6" xfId="34216" xr:uid="{F4476C0A-711A-46B5-B034-C4E4433B71A4}"/>
    <cellStyle name="Calculation 2 8 5 3 7" xfId="32112" xr:uid="{85552FC6-D5AE-4395-BB91-44DF130EF91A}"/>
    <cellStyle name="Calculation 2 8 5 4" xfId="24315" xr:uid="{0A8BBAB0-193F-498C-A179-FCB60C2E2D37}"/>
    <cellStyle name="Calculation 2 8 5 4 2" xfId="26966" xr:uid="{D12BDB4B-0A57-460F-9112-22DEA5287F3B}"/>
    <cellStyle name="Calculation 2 8 5 4 3" xfId="21685" xr:uid="{F08405F1-1878-49E7-8BD6-718BE139C5A1}"/>
    <cellStyle name="Calculation 2 8 5 4 4" xfId="29818" xr:uid="{1FE62FE7-4228-43FE-92C4-A10A960494A2}"/>
    <cellStyle name="Calculation 2 8 5 4 5" xfId="30682" xr:uid="{C144EBA1-75C9-4843-B59B-04BF49D54620}"/>
    <cellStyle name="Calculation 2 8 5 4 6" xfId="32453" xr:uid="{0E5D50A5-E64C-485E-8EF4-0420142376E3}"/>
    <cellStyle name="Calculation 2 8 5 4 7" xfId="35819" xr:uid="{30CEA131-DE0B-4546-9A8A-A9FE44BF52B6}"/>
    <cellStyle name="Calculation 2 8 5 4 8" xfId="36654" xr:uid="{E8670A65-9E07-4BAF-B0FD-8E3223C2136C}"/>
    <cellStyle name="Calculation 2 8 5 4 9" xfId="37551" xr:uid="{1AF02D88-026F-4898-BE26-5E8C69FF28A5}"/>
    <cellStyle name="Calculation 2 8 5 5" xfId="24540" xr:uid="{32775F23-AA79-4BFE-8B3A-E8394308ACA9}"/>
    <cellStyle name="Calculation 2 8 5 5 2" xfId="27188" xr:uid="{2108EE0C-FAFA-4A57-B463-343552CB03B2}"/>
    <cellStyle name="Calculation 2 8 5 5 3" xfId="25142" xr:uid="{97680113-59F4-4297-8744-30CF76826774}"/>
    <cellStyle name="Calculation 2 8 5 5 4" xfId="30021" xr:uid="{B02A78AF-56A6-4D18-8C6C-3D36A0A07EDA}"/>
    <cellStyle name="Calculation 2 8 5 5 5" xfId="30901" xr:uid="{8A90FC23-F603-4FC0-9499-3DD71BEAD492}"/>
    <cellStyle name="Calculation 2 8 5 5 6" xfId="34394" xr:uid="{E8C09B05-AAD8-4588-9EDF-995D942D8D6A}"/>
    <cellStyle name="Calculation 2 8 5 5 7" xfId="36025" xr:uid="{C05A50DC-A461-43E5-8EF5-4122F4891604}"/>
    <cellStyle name="Calculation 2 8 5 5 8" xfId="36860" xr:uid="{7E4C830F-0D48-4A19-9A38-976F5B6B9B8D}"/>
    <cellStyle name="Calculation 2 8 5 5 9" xfId="37776" xr:uid="{D5E76CF5-38EA-436E-B53A-AEB080486402}"/>
    <cellStyle name="Calculation 2 8 5 6" xfId="21970" xr:uid="{CFF65DAB-FA23-4D7C-B6B9-7B98E768466A}"/>
    <cellStyle name="Calculation 2 8 5 7" xfId="22381" xr:uid="{6127644D-27B9-45F3-AD30-F785CACA77B1}"/>
    <cellStyle name="Calculation 2 8 5 8" xfId="21033" xr:uid="{67151EDF-9451-4B37-9301-245D6ECDCB8B}"/>
    <cellStyle name="Calculation 2 9" xfId="795" xr:uid="{00000000-0005-0000-0000-00000A030000}"/>
    <cellStyle name="Calculation 2 9 2" xfId="796" xr:uid="{00000000-0005-0000-0000-00000B030000}"/>
    <cellStyle name="Calculation 2 9 2 2" xfId="23192" xr:uid="{5E0178A2-4621-4A35-9320-92420CF80A02}"/>
    <cellStyle name="Calculation 2 9 2 2 2" xfId="24092" xr:uid="{625044AB-9A14-4AC0-9212-12A69469F22F}"/>
    <cellStyle name="Calculation 2 9 2 2 2 2" xfId="26744" xr:uid="{B6BCA017-C649-4F50-80D1-085186CDD13B}"/>
    <cellStyle name="Calculation 2 9 2 2 2 3" xfId="28944" xr:uid="{AFF71157-77C1-48BE-85C5-08167F92431E}"/>
    <cellStyle name="Calculation 2 9 2 2 2 4" xfId="28717" xr:uid="{0C7DAB4C-F412-4B41-B56B-49E13ED5911D}"/>
    <cellStyle name="Calculation 2 9 2 2 2 5" xfId="33989" xr:uid="{B4C0FF9E-01AD-4A28-B595-7E60CB3EBA62}"/>
    <cellStyle name="Calculation 2 9 2 2 2 6" xfId="33431" xr:uid="{26E2A032-C552-44D1-9F8B-21AF2E9B8AD8}"/>
    <cellStyle name="Calculation 2 9 2 2 2 7" xfId="31768" xr:uid="{41B40629-8FA2-46B5-988D-43FD4A21D014}"/>
    <cellStyle name="Calculation 2 9 2 2 3" xfId="25846" xr:uid="{EF160192-DEE1-43E6-BACA-AAD2E947FFC4}"/>
    <cellStyle name="Calculation 2 9 2 2 4" xfId="33105" xr:uid="{E43CE47D-A8B2-434E-840B-A0910364BACA}"/>
    <cellStyle name="Calculation 2 9 2 3" xfId="23331" xr:uid="{EBDD278E-FD2B-49AE-84E7-4043E941BEBE}"/>
    <cellStyle name="Calculation 2 9 2 3 2" xfId="25983" xr:uid="{93729235-73CB-41FA-AE1F-72352B0D3D0E}"/>
    <cellStyle name="Calculation 2 9 2 3 3" xfId="28019" xr:uid="{F106F6DF-4DBF-4C2F-9192-B489C7C41507}"/>
    <cellStyle name="Calculation 2 9 2 3 4" xfId="29639" xr:uid="{DDB87F68-809C-4116-8B87-DC30AF178741}"/>
    <cellStyle name="Calculation 2 9 2 3 5" xfId="33242" xr:uid="{BC34D5FE-DA06-4714-9D1B-0C1EC1CFA8CC}"/>
    <cellStyle name="Calculation 2 9 2 3 6" xfId="34120" xr:uid="{A3780422-487F-4DDE-BAEF-0E0D8BB9AA3B}"/>
    <cellStyle name="Calculation 2 9 2 3 7" xfId="31409" xr:uid="{05CE38F7-5090-4732-9F8C-527CFF9C03D8}"/>
    <cellStyle name="Calculation 2 9 2 4" xfId="24316" xr:uid="{493AD2BA-F8BF-435A-99AA-D1741E85D114}"/>
    <cellStyle name="Calculation 2 9 2 4 2" xfId="26967" xr:uid="{7883B353-88E6-445B-8D22-89EE578EFB7D}"/>
    <cellStyle name="Calculation 2 9 2 4 3" xfId="21684" xr:uid="{24793647-6712-498C-A54F-A16299C7CF7F}"/>
    <cellStyle name="Calculation 2 9 2 4 4" xfId="29819" xr:uid="{B3F3C4D8-CA9F-44E6-A8B8-0855BFF05FCD}"/>
    <cellStyle name="Calculation 2 9 2 4 5" xfId="30683" xr:uid="{AF8CE0E2-E05D-4AAF-803B-DFD17D1E8819}"/>
    <cellStyle name="Calculation 2 9 2 4 6" xfId="32454" xr:uid="{2E9BC299-BD20-4A31-8E56-FF4954D33AD8}"/>
    <cellStyle name="Calculation 2 9 2 4 7" xfId="35820" xr:uid="{A6FD094D-4794-49A1-8086-6346A8566B52}"/>
    <cellStyle name="Calculation 2 9 2 4 8" xfId="36655" xr:uid="{269A7CD7-C47E-4A54-A8FD-248696CC03CE}"/>
    <cellStyle name="Calculation 2 9 2 4 9" xfId="37552" xr:uid="{1AF06103-7E1D-4FC0-B5CB-F17D90D89202}"/>
    <cellStyle name="Calculation 2 9 2 5" xfId="24539" xr:uid="{BC38B77B-7019-4D8B-BD43-2C634DE42BAF}"/>
    <cellStyle name="Calculation 2 9 2 5 2" xfId="27187" xr:uid="{ED526A1E-7D01-4874-921C-39BAA74F8AA2}"/>
    <cellStyle name="Calculation 2 9 2 5 3" xfId="25124" xr:uid="{4AE4E575-1C7D-4826-A955-8CE41EF7F534}"/>
    <cellStyle name="Calculation 2 9 2 5 4" xfId="30020" xr:uid="{FE9555B5-E794-4A36-A468-C4DC9AFF1BD8}"/>
    <cellStyle name="Calculation 2 9 2 5 5" xfId="30900" xr:uid="{FB69880C-BD69-49CD-9861-B03DB7F5D7E7}"/>
    <cellStyle name="Calculation 2 9 2 5 6" xfId="32628" xr:uid="{7ECE2CA3-DBF5-43F5-9915-14083CAE8D37}"/>
    <cellStyle name="Calculation 2 9 2 5 7" xfId="36024" xr:uid="{BBD563F8-4AE6-479E-8C12-09FC87CC038C}"/>
    <cellStyle name="Calculation 2 9 2 5 8" xfId="36859" xr:uid="{FF111CF0-AE07-4F85-8C43-A557AAC18984}"/>
    <cellStyle name="Calculation 2 9 2 5 9" xfId="37775" xr:uid="{344E32D2-1FD5-415A-AF9B-E0B3C286D211}"/>
    <cellStyle name="Calculation 2 9 2 6" xfId="21971" xr:uid="{332D59B7-1352-46ED-BC56-304146B1DA4A}"/>
    <cellStyle name="Calculation 2 9 2 7" xfId="22380" xr:uid="{9DEE926E-CFE7-47E8-B4AF-1653030CBEDA}"/>
    <cellStyle name="Calculation 2 9 2 8" xfId="21034" xr:uid="{7A60D59E-9952-4962-AC52-57BD1D99E976}"/>
    <cellStyle name="Calculation 2 9 3" xfId="797" xr:uid="{00000000-0005-0000-0000-00000C030000}"/>
    <cellStyle name="Calculation 2 9 3 2" xfId="23191" xr:uid="{D358F091-6488-4B7E-8907-34ABC0A55B46}"/>
    <cellStyle name="Calculation 2 9 3 2 2" xfId="24091" xr:uid="{46DF3E37-A709-4E4A-AC31-102F1BE0FB74}"/>
    <cellStyle name="Calculation 2 9 3 2 2 2" xfId="26743" xr:uid="{B5294136-62C7-4284-B470-A407E92C1955}"/>
    <cellStyle name="Calculation 2 9 3 2 2 3" xfId="28453" xr:uid="{0815F01A-CE82-4295-9765-E18108FDA880}"/>
    <cellStyle name="Calculation 2 9 3 2 2 4" xfId="29617" xr:uid="{32E760EA-D51A-4AF0-B31E-54138E830F80}"/>
    <cellStyle name="Calculation 2 9 3 2 2 5" xfId="33988" xr:uid="{4DF7634A-6356-4EFB-88A2-576892DC5376}"/>
    <cellStyle name="Calculation 2 9 3 2 2 6" xfId="33798" xr:uid="{F1D22E09-67E5-4F85-B2BB-63984BD2A966}"/>
    <cellStyle name="Calculation 2 9 3 2 2 7" xfId="31769" xr:uid="{B411F2C9-1073-41A6-B605-7D40C5592925}"/>
    <cellStyle name="Calculation 2 9 3 2 3" xfId="25845" xr:uid="{A3BD7E3A-E729-4DA4-91DA-B3D81125E66D}"/>
    <cellStyle name="Calculation 2 9 3 2 4" xfId="33104" xr:uid="{75B4A7DF-DFBF-4E15-A9EF-34FE6ADD653A}"/>
    <cellStyle name="Calculation 2 9 3 3" xfId="23332" xr:uid="{9936C46A-2EE0-4135-A19D-843109B66D6F}"/>
    <cellStyle name="Calculation 2 9 3 3 2" xfId="25984" xr:uid="{A802A530-4158-4C2E-8F66-0C6A3853B596}"/>
    <cellStyle name="Calculation 2 9 3 3 3" xfId="22009" xr:uid="{68FB8FA6-885D-4170-933C-B0F78F5BA799}"/>
    <cellStyle name="Calculation 2 9 3 3 4" xfId="29342" xr:uid="{01289218-E1A7-4A69-A8CC-E05EF45DC60E}"/>
    <cellStyle name="Calculation 2 9 3 3 5" xfId="33243" xr:uid="{88A9354A-055E-437C-AB9D-45C15967BEF8}"/>
    <cellStyle name="Calculation 2 9 3 3 6" xfId="33853" xr:uid="{D73AF7A2-6F18-4F3D-8DAE-DC8B646BB2A9}"/>
    <cellStyle name="Calculation 2 9 3 3 7" xfId="35398" xr:uid="{7AD4EC0C-B427-4A26-A9ED-99D7C18366CD}"/>
    <cellStyle name="Calculation 2 9 3 4" xfId="24317" xr:uid="{0914F4AA-8FDF-4A4E-8AA1-404EB0A3DDA9}"/>
    <cellStyle name="Calculation 2 9 3 4 2" xfId="26968" xr:uid="{429F48D9-3456-4E4B-82FE-0569CCE4C2C3}"/>
    <cellStyle name="Calculation 2 9 3 4 3" xfId="21683" xr:uid="{420DE49F-BD6B-40D2-B68B-4CE87D307477}"/>
    <cellStyle name="Calculation 2 9 3 4 4" xfId="29820" xr:uid="{574E2F10-9E1F-4B86-B936-B5398B74D99C}"/>
    <cellStyle name="Calculation 2 9 3 4 5" xfId="30684" xr:uid="{7A566367-4FD1-4275-821F-26784624918D}"/>
    <cellStyle name="Calculation 2 9 3 4 6" xfId="32455" xr:uid="{299C7629-6711-4E5E-B09D-B8DE31F05C79}"/>
    <cellStyle name="Calculation 2 9 3 4 7" xfId="35821" xr:uid="{CB1AAC0A-B5A2-4CB4-95D3-09C7D4B5E7A4}"/>
    <cellStyle name="Calculation 2 9 3 4 8" xfId="36656" xr:uid="{61186079-C9B2-445C-85EC-6D2A439DF8BC}"/>
    <cellStyle name="Calculation 2 9 3 4 9" xfId="37553" xr:uid="{EB5F14ED-8FD5-4188-BA6B-4989ED090095}"/>
    <cellStyle name="Calculation 2 9 3 5" xfId="24538" xr:uid="{ECF44EFC-2CA4-4344-B35F-12F85CDCFDCC}"/>
    <cellStyle name="Calculation 2 9 3 5 2" xfId="27186" xr:uid="{541C0534-E7EE-45B3-B434-041D14706675}"/>
    <cellStyle name="Calculation 2 9 3 5 3" xfId="25119" xr:uid="{F09A0696-E1B9-4839-8A48-D75B6DA56222}"/>
    <cellStyle name="Calculation 2 9 3 5 4" xfId="30019" xr:uid="{13EE3947-C105-4A35-BBD4-E9F604A69AEB}"/>
    <cellStyle name="Calculation 2 9 3 5 5" xfId="30899" xr:uid="{172698C5-C9B5-494B-903B-DFCBA3A6F44B}"/>
    <cellStyle name="Calculation 2 9 3 5 6" xfId="34563" xr:uid="{12C3BC8A-3F30-47F1-BCD3-861768F970BF}"/>
    <cellStyle name="Calculation 2 9 3 5 7" xfId="36023" xr:uid="{49E7333A-4F46-4BFA-9678-58A95A5BFCFD}"/>
    <cellStyle name="Calculation 2 9 3 5 8" xfId="36858" xr:uid="{8DF252E5-F8ED-4145-85E2-8E427C48D964}"/>
    <cellStyle name="Calculation 2 9 3 5 9" xfId="37774" xr:uid="{CFD5D594-5E4C-4F2E-8BA2-B9EF5D3EB6FD}"/>
    <cellStyle name="Calculation 2 9 3 6" xfId="21972" xr:uid="{CB3BE247-6024-4B5C-9699-86FC5DDEFB4C}"/>
    <cellStyle name="Calculation 2 9 3 7" xfId="22379" xr:uid="{3ECCEC5B-C331-4F2E-B12C-BE69BB4CB33A}"/>
    <cellStyle name="Calculation 2 9 3 8" xfId="21035" xr:uid="{AC5732E8-37E9-4948-A13B-E7B8ED36A56E}"/>
    <cellStyle name="Calculation 2 9 4" xfId="798" xr:uid="{00000000-0005-0000-0000-00000D030000}"/>
    <cellStyle name="Calculation 2 9 4 2" xfId="23190" xr:uid="{F81BB6DC-9B44-412B-9846-0B20B56B36C2}"/>
    <cellStyle name="Calculation 2 9 4 2 2" xfId="24090" xr:uid="{9864C4F8-4A52-4813-82EA-1EDD396773DA}"/>
    <cellStyle name="Calculation 2 9 4 2 2 2" xfId="26742" xr:uid="{2E5341CA-9C22-4A02-81F2-03345AEBC0B6}"/>
    <cellStyle name="Calculation 2 9 4 2 2 3" xfId="28474" xr:uid="{672FC437-CD70-494C-AE0A-1DB550046F04}"/>
    <cellStyle name="Calculation 2 9 4 2 2 4" xfId="29498" xr:uid="{371BA15A-DD19-4285-BF27-21FFC53DEF11}"/>
    <cellStyle name="Calculation 2 9 4 2 2 5" xfId="33987" xr:uid="{D4DD55A6-D04E-4933-BA4F-0AB06D03A42F}"/>
    <cellStyle name="Calculation 2 9 4 2 2 6" xfId="32278" xr:uid="{B3B97F3F-115D-4337-9B03-6E2C6561E911}"/>
    <cellStyle name="Calculation 2 9 4 2 2 7" xfId="31770" xr:uid="{CF565F05-D987-4652-9285-26E98556FC70}"/>
    <cellStyle name="Calculation 2 9 4 2 3" xfId="25844" xr:uid="{5A282AA8-908C-4FE2-9889-F90AC9037014}"/>
    <cellStyle name="Calculation 2 9 4 2 4" xfId="33103" xr:uid="{ED0669CD-9C35-4D17-A6F2-3353A3CC685F}"/>
    <cellStyle name="Calculation 2 9 4 3" xfId="23333" xr:uid="{C0EFF28C-DC81-4347-8D11-EB55D553D11C}"/>
    <cellStyle name="Calculation 2 9 4 3 2" xfId="25985" xr:uid="{57743AC7-742A-46B6-97CB-35CB506D1F47}"/>
    <cellStyle name="Calculation 2 9 4 3 3" xfId="21877" xr:uid="{E0C0991E-85E2-4651-8A1D-9AD80ABE503B}"/>
    <cellStyle name="Calculation 2 9 4 3 4" xfId="28186" xr:uid="{16D4EF1B-BCC4-449D-8CA4-61986ADA13F7}"/>
    <cellStyle name="Calculation 2 9 4 3 5" xfId="33244" xr:uid="{D7F1DCBE-65E6-4564-A833-E0F86C687FB3}"/>
    <cellStyle name="Calculation 2 9 4 3 6" xfId="33377" xr:uid="{F41B90A4-884E-4C32-B880-6B6BE581E629}"/>
    <cellStyle name="Calculation 2 9 4 3 7" xfId="32083" xr:uid="{1A07DFDF-2067-4BB3-9346-8820FA3E3AF0}"/>
    <cellStyle name="Calculation 2 9 4 4" xfId="24318" xr:uid="{9922B870-300D-48AC-B0A7-4AE7056FA615}"/>
    <cellStyle name="Calculation 2 9 4 4 2" xfId="26969" xr:uid="{4EFDA735-71DD-42C1-959A-E0BD3909E9DC}"/>
    <cellStyle name="Calculation 2 9 4 4 3" xfId="21682" xr:uid="{2E1830F6-CE61-41D7-9142-ADA365090364}"/>
    <cellStyle name="Calculation 2 9 4 4 4" xfId="29821" xr:uid="{4D7B1DCA-CB32-4E1F-A4BC-BC2D370CC9F8}"/>
    <cellStyle name="Calculation 2 9 4 4 5" xfId="30685" xr:uid="{BB6604A2-D5C3-44CE-B157-38F6C0D83C23}"/>
    <cellStyle name="Calculation 2 9 4 4 6" xfId="32456" xr:uid="{5B3B8409-F96C-4D0E-A597-3DEFD4F3E2A3}"/>
    <cellStyle name="Calculation 2 9 4 4 7" xfId="35822" xr:uid="{33317A8C-A2D9-4A32-8D15-0C7220A6B0FF}"/>
    <cellStyle name="Calculation 2 9 4 4 8" xfId="36657" xr:uid="{B0C74ED6-567A-4445-B217-D859368A69B9}"/>
    <cellStyle name="Calculation 2 9 4 4 9" xfId="37554" xr:uid="{699BFF94-62D4-4EBB-8037-12CF49983A4C}"/>
    <cellStyle name="Calculation 2 9 4 5" xfId="24537" xr:uid="{DAF3C279-E7FA-4922-90F0-679EEAF01EEA}"/>
    <cellStyle name="Calculation 2 9 4 5 2" xfId="27185" xr:uid="{5FC40D98-8D58-49A4-A917-E37B9EB6E862}"/>
    <cellStyle name="Calculation 2 9 4 5 3" xfId="25114" xr:uid="{AF7F5660-788E-4D8D-8E6A-0702A0B6247C}"/>
    <cellStyle name="Calculation 2 9 4 5 4" xfId="30018" xr:uid="{CBFEB66D-717E-4CC9-A41F-7A8967CD5979}"/>
    <cellStyle name="Calculation 2 9 4 5 5" xfId="30898" xr:uid="{F771BDEA-2D5A-4831-B8DF-C142C79DA2B2}"/>
    <cellStyle name="Calculation 2 9 4 5 6" xfId="34393" xr:uid="{17A52ADE-9CCE-4FF1-9EFE-198E7D1E7161}"/>
    <cellStyle name="Calculation 2 9 4 5 7" xfId="36022" xr:uid="{751F22E0-00BD-4264-BA64-18CD042549D4}"/>
    <cellStyle name="Calculation 2 9 4 5 8" xfId="36857" xr:uid="{C7B02FCA-6C89-4B06-A514-C1E010B7DA82}"/>
    <cellStyle name="Calculation 2 9 4 5 9" xfId="37773" xr:uid="{6AB8EE6C-8950-44BB-A415-534292FD9180}"/>
    <cellStyle name="Calculation 2 9 4 6" xfId="21973" xr:uid="{F551B69D-D9AF-4F20-87F9-739BFDD2BC53}"/>
    <cellStyle name="Calculation 2 9 4 7" xfId="22378" xr:uid="{BCCC0816-F9DD-4D93-842E-00D6E839414D}"/>
    <cellStyle name="Calculation 2 9 4 8" xfId="21036" xr:uid="{1002DD45-FADE-496C-B502-E1539D9136E3}"/>
    <cellStyle name="Calculation 2 9 5" xfId="799" xr:uid="{00000000-0005-0000-0000-00000E030000}"/>
    <cellStyle name="Calculation 2 9 5 2" xfId="23189" xr:uid="{5BB34FEF-4ADC-497B-8D84-01AB031DB73A}"/>
    <cellStyle name="Calculation 2 9 5 2 2" xfId="24089" xr:uid="{6C5F719C-AAB7-4015-B0D2-3205B65A2B81}"/>
    <cellStyle name="Calculation 2 9 5 2 2 2" xfId="26741" xr:uid="{3232EAD4-2BD0-471B-BB6E-22968C42092F}"/>
    <cellStyle name="Calculation 2 9 5 2 2 3" xfId="28030" xr:uid="{2629C584-147D-486B-82A3-324CD522D5F5}"/>
    <cellStyle name="Calculation 2 9 5 2 2 4" xfId="28711" xr:uid="{09E51CDC-75B3-49CD-9A9D-0D029C3CD267}"/>
    <cellStyle name="Calculation 2 9 5 2 2 5" xfId="33986" xr:uid="{10B91DA4-0B2F-4937-AB53-D3C1047B9898}"/>
    <cellStyle name="Calculation 2 9 5 2 2 6" xfId="34066" xr:uid="{931718BA-4A0A-4A8E-938A-07D517ECF4AF}"/>
    <cellStyle name="Calculation 2 9 5 2 2 7" xfId="35526" xr:uid="{54B520B6-A15E-4BC1-B617-114AC481AA7D}"/>
    <cellStyle name="Calculation 2 9 5 2 3" xfId="25843" xr:uid="{BB56CD5E-A4F7-4F2C-A025-841906BAFF64}"/>
    <cellStyle name="Calculation 2 9 5 2 4" xfId="33102" xr:uid="{67CF3F68-8FA4-4D22-99D1-F6F577210DAD}"/>
    <cellStyle name="Calculation 2 9 5 3" xfId="23334" xr:uid="{EAE71FB5-8400-4842-B31A-4E13797085DA}"/>
    <cellStyle name="Calculation 2 9 5 3 2" xfId="25986" xr:uid="{91E36CA5-6600-41B1-9B09-B13BFB3929A0}"/>
    <cellStyle name="Calculation 2 9 5 3 3" xfId="22083" xr:uid="{F35354DB-4340-4E1B-9D27-A0B78404EDCD}"/>
    <cellStyle name="Calculation 2 9 5 3 4" xfId="28691" xr:uid="{1CBF1AE4-E03C-4D9D-AAB6-0F5C3FA4D69E}"/>
    <cellStyle name="Calculation 2 9 5 3 5" xfId="33245" xr:uid="{1E079440-32CF-40B7-96F2-F2827F7E739C}"/>
    <cellStyle name="Calculation 2 9 5 3 6" xfId="34215" xr:uid="{686962AF-73CD-430A-B7FE-A032DA0DEB9D}"/>
    <cellStyle name="Calculation 2 9 5 3 7" xfId="35405" xr:uid="{DD292A41-B64C-4DA4-B5EB-8E50EFEBB362}"/>
    <cellStyle name="Calculation 2 9 5 4" xfId="24319" xr:uid="{9324F9A8-3E02-4BF2-863D-C8D591AB567D}"/>
    <cellStyle name="Calculation 2 9 5 4 2" xfId="26970" xr:uid="{8F7C02DA-840C-428F-AF73-C2B6E86F98F5}"/>
    <cellStyle name="Calculation 2 9 5 4 3" xfId="21681" xr:uid="{C678B587-55D0-4FFB-B0CD-C97E2153C69A}"/>
    <cellStyle name="Calculation 2 9 5 4 4" xfId="29822" xr:uid="{FDBD229E-4D0F-4026-B5E0-E014F4FB14E8}"/>
    <cellStyle name="Calculation 2 9 5 4 5" xfId="30686" xr:uid="{EDBCB0DF-34AE-42AE-A868-0ECFDA0F0EF4}"/>
    <cellStyle name="Calculation 2 9 5 4 6" xfId="32457" xr:uid="{7B07BC9D-23F4-4218-9037-05259FCB208F}"/>
    <cellStyle name="Calculation 2 9 5 4 7" xfId="35823" xr:uid="{61F110D7-4D45-452C-BCB1-B6BED8969428}"/>
    <cellStyle name="Calculation 2 9 5 4 8" xfId="36658" xr:uid="{E2D98EF7-3791-4903-B59C-B62C616DF949}"/>
    <cellStyle name="Calculation 2 9 5 4 9" xfId="37555" xr:uid="{5CD45231-6143-4887-B62A-D0C8AF09238C}"/>
    <cellStyle name="Calculation 2 9 5 5" xfId="24536" xr:uid="{E94BF04C-70CD-404F-8CF6-C57C4CFF6BBA}"/>
    <cellStyle name="Calculation 2 9 5 5 2" xfId="27184" xr:uid="{A779D37D-EFCA-477A-AE4E-83366A192EA5}"/>
    <cellStyle name="Calculation 2 9 5 5 3" xfId="25109" xr:uid="{36BDFBCB-C98F-495D-8C6C-2435DE030251}"/>
    <cellStyle name="Calculation 2 9 5 5 4" xfId="30017" xr:uid="{6225F10B-97B5-4262-A135-C3AD67DF4C08}"/>
    <cellStyle name="Calculation 2 9 5 5 5" xfId="30897" xr:uid="{0D0FE445-835F-414E-A495-F36F2A625240}"/>
    <cellStyle name="Calculation 2 9 5 5 6" xfId="32627" xr:uid="{9757CD89-F616-4D26-817A-6225C3DB2FE2}"/>
    <cellStyle name="Calculation 2 9 5 5 7" xfId="36021" xr:uid="{967305CB-5EAE-4D19-A73A-481907A8DD0E}"/>
    <cellStyle name="Calculation 2 9 5 5 8" xfId="36856" xr:uid="{5E807F58-FDBB-42C3-9276-707CCE1EC368}"/>
    <cellStyle name="Calculation 2 9 5 5 9" xfId="37772" xr:uid="{B79A8C20-80A3-4360-986A-5C80485FC6EE}"/>
    <cellStyle name="Calculation 2 9 5 6" xfId="21974" xr:uid="{7EBD6460-11F9-487D-AFFE-1A431A50D5BF}"/>
    <cellStyle name="Calculation 2 9 5 7" xfId="22377" xr:uid="{57A22168-E0C9-4233-A6E5-3D45B985FC4F}"/>
    <cellStyle name="Calculation 2 9 5 8" xfId="21037" xr:uid="{C1414C86-9593-47C7-B70B-0B4816277CD1}"/>
    <cellStyle name="Calculation 3" xfId="800" xr:uid="{00000000-0005-0000-0000-00000F030000}"/>
    <cellStyle name="Calculation 3 10" xfId="21038" xr:uid="{B06293F5-CC9F-4BA3-AE6B-FCE258E9A753}"/>
    <cellStyle name="Calculation 3 2" xfId="801" xr:uid="{00000000-0005-0000-0000-000010030000}"/>
    <cellStyle name="Calculation 3 2 2" xfId="23187" xr:uid="{AE988FA8-2FE6-4FE5-9192-66EB04787BCA}"/>
    <cellStyle name="Calculation 3 2 2 2" xfId="24087" xr:uid="{DFDA29D6-1D19-44CC-9999-9D3C70F0E4DC}"/>
    <cellStyle name="Calculation 3 2 2 2 2" xfId="26739" xr:uid="{3F3C94E6-7250-44F7-9E5F-3E75BA17B863}"/>
    <cellStyle name="Calculation 3 2 2 2 3" xfId="29056" xr:uid="{0BF84047-DBA2-41BC-9587-1D6986360969}"/>
    <cellStyle name="Calculation 3 2 2 2 4" xfId="29500" xr:uid="{3718E6CA-312D-409F-A656-C1AB427FA199}"/>
    <cellStyle name="Calculation 3 2 2 2 5" xfId="33984" xr:uid="{6F40BD2D-5BBE-4890-878D-630D4F06D1C2}"/>
    <cellStyle name="Calculation 3 2 2 2 6" xfId="33432" xr:uid="{97C1B35B-C0F3-4638-9216-CB9D07BD4A3F}"/>
    <cellStyle name="Calculation 3 2 2 2 7" xfId="34144" xr:uid="{CDEF2BA7-EC38-4ABB-A061-5089D6C19F04}"/>
    <cellStyle name="Calculation 3 2 2 3" xfId="25841" xr:uid="{703F3FEF-981C-4B77-8E86-31C594B2DEAF}"/>
    <cellStyle name="Calculation 3 2 2 4" xfId="33100" xr:uid="{91B87780-2A41-4494-B0CB-639FFC773439}"/>
    <cellStyle name="Calculation 3 2 3" xfId="23336" xr:uid="{E0D0A1A7-D302-414B-AD93-349ACE05F682}"/>
    <cellStyle name="Calculation 3 2 3 2" xfId="25988" xr:uid="{8F4EADAC-5918-4BF7-9AA0-FC80F2D351E0}"/>
    <cellStyle name="Calculation 3 2 3 3" xfId="22010" xr:uid="{D9D3F0A8-D691-41F3-B315-97A862E9770B}"/>
    <cellStyle name="Calculation 3 2 3 4" xfId="29644" xr:uid="{93716EC4-FEC4-480E-8F66-429BED561334}"/>
    <cellStyle name="Calculation 3 2 3 5" xfId="33247" xr:uid="{0485E7D4-EA79-4619-A117-4B51C899FD52}"/>
    <cellStyle name="Calculation 3 2 3 6" xfId="32194" xr:uid="{802C70B5-BC8F-4C8F-9AC4-D8A84DC41DF6}"/>
    <cellStyle name="Calculation 3 2 3 7" xfId="32018" xr:uid="{C43E4B94-C86F-44C1-84F2-77474308200B}"/>
    <cellStyle name="Calculation 3 2 4" xfId="24321" xr:uid="{35EE5A7E-4A8E-42EF-96B1-185678C2E81C}"/>
    <cellStyle name="Calculation 3 2 4 2" xfId="26972" xr:uid="{DCA56BBB-8FF4-4553-A005-DE2885C61B9E}"/>
    <cellStyle name="Calculation 3 2 4 3" xfId="21679" xr:uid="{0D27A877-745A-47B4-B240-FD9DFED26C9B}"/>
    <cellStyle name="Calculation 3 2 4 4" xfId="29824" xr:uid="{943DC5F4-ED84-4C50-9109-46F79562C627}"/>
    <cellStyle name="Calculation 3 2 4 5" xfId="30688" xr:uid="{5D50468E-4FAF-4EB3-B28A-3D117A942671}"/>
    <cellStyle name="Calculation 3 2 4 6" xfId="32459" xr:uid="{A2C4FE17-903D-4860-9E92-0F4C394CFDA5}"/>
    <cellStyle name="Calculation 3 2 4 7" xfId="35825" xr:uid="{2E300FF2-1306-4043-8E6B-B6162B6D67B5}"/>
    <cellStyle name="Calculation 3 2 4 8" xfId="36660" xr:uid="{30183925-70D0-48B8-9A7A-464F4B957E90}"/>
    <cellStyle name="Calculation 3 2 4 9" xfId="37557" xr:uid="{A8D2216C-1800-4C77-AF0D-E00BF6EBEFB1}"/>
    <cellStyle name="Calculation 3 2 5" xfId="24534" xr:uid="{0D2D2DE0-8EA8-4C7F-9B64-5FE94BFE92C7}"/>
    <cellStyle name="Calculation 3 2 5 2" xfId="27182" xr:uid="{579543BF-9D99-4EC9-9EB0-71955ACF3FFD}"/>
    <cellStyle name="Calculation 3 2 5 3" xfId="25099" xr:uid="{9486A754-F1BF-48FA-8FE1-BA74E364C11A}"/>
    <cellStyle name="Calculation 3 2 5 4" xfId="30015" xr:uid="{053D412D-8A69-42A8-96FF-565E0A7FB9FC}"/>
    <cellStyle name="Calculation 3 2 5 5" xfId="30895" xr:uid="{D22DD1E5-F18C-4B62-B993-27B6144D41A5}"/>
    <cellStyle name="Calculation 3 2 5 6" xfId="34392" xr:uid="{8B46574B-3F7F-48DA-A06E-C4C3A6FFA101}"/>
    <cellStyle name="Calculation 3 2 5 7" xfId="36019" xr:uid="{9E0379B4-4B88-43C9-8A90-BD8E6D7E638D}"/>
    <cellStyle name="Calculation 3 2 5 8" xfId="36854" xr:uid="{C6148429-77BF-41C5-821D-72C74747FCB1}"/>
    <cellStyle name="Calculation 3 2 5 9" xfId="37770" xr:uid="{D5F1786C-9F02-4BE0-9D40-2D100B9E2805}"/>
    <cellStyle name="Calculation 3 2 6" xfId="21976" xr:uid="{721077C4-7558-4C57-9A22-C11E5A6C0E8B}"/>
    <cellStyle name="Calculation 3 2 7" xfId="22375" xr:uid="{13D4747F-1C8C-41AE-B2AA-22F31AB7C7A2}"/>
    <cellStyle name="Calculation 3 2 8" xfId="21039" xr:uid="{EE27856B-49A0-48B4-94DE-203D0C8C4832}"/>
    <cellStyle name="Calculation 3 3" xfId="802" xr:uid="{00000000-0005-0000-0000-000011030000}"/>
    <cellStyle name="Calculation 3 3 2" xfId="23186" xr:uid="{6C358C28-FF09-4EFF-ACD0-088C7B3E60A4}"/>
    <cellStyle name="Calculation 3 3 2 2" xfId="24086" xr:uid="{92F9C0D1-5A31-4020-9BCC-6BB4713853D2}"/>
    <cellStyle name="Calculation 3 3 2 2 2" xfId="26738" xr:uid="{9A5A0576-66E4-4767-8C7E-6E951FB6585B}"/>
    <cellStyle name="Calculation 3 3 2 2 3" xfId="28943" xr:uid="{21F7194B-83ED-492B-92BA-4D0CBE865B30}"/>
    <cellStyle name="Calculation 3 3 2 2 4" xfId="28291" xr:uid="{88FE0E69-E5AF-402B-9E5B-C2443E815813}"/>
    <cellStyle name="Calculation 3 3 2 2 5" xfId="33983" xr:uid="{E39B6EBF-8137-4996-A739-F4B85D3B292B}"/>
    <cellStyle name="Calculation 3 3 2 2 6" xfId="33797" xr:uid="{B89FB07A-3A29-48E8-A093-BE0D38129ADB}"/>
    <cellStyle name="Calculation 3 3 2 2 7" xfId="31771" xr:uid="{ABF9980D-9085-4F44-B7BE-691D9FE35533}"/>
    <cellStyle name="Calculation 3 3 2 3" xfId="25840" xr:uid="{BCB0B987-EBA7-4F3E-B92A-30B1935D9C77}"/>
    <cellStyle name="Calculation 3 3 2 4" xfId="33099" xr:uid="{E856F4D0-3708-403E-A8D4-918EE36381B4}"/>
    <cellStyle name="Calculation 3 3 3" xfId="23337" xr:uid="{8817AE80-0AA0-40C6-A8F6-AF2C8F67772E}"/>
    <cellStyle name="Calculation 3 3 3 2" xfId="25989" xr:uid="{A4C7697F-3F46-43E2-807A-383910E92A95}"/>
    <cellStyle name="Calculation 3 3 3 3" xfId="21876" xr:uid="{3704EDA3-9DA0-4D64-A5DD-9E36134243A3}"/>
    <cellStyle name="Calculation 3 3 3 4" xfId="28979" xr:uid="{BBB6301E-11EF-434B-A9EB-D641D85597BA}"/>
    <cellStyle name="Calculation 3 3 3 5" xfId="33248" xr:uid="{BA28701E-7AF6-4E8D-8B97-EA10EB98DB3B}"/>
    <cellStyle name="Calculation 3 3 3 6" xfId="32195" xr:uid="{153C1334-9661-40F1-A369-C3D3F9104866}"/>
    <cellStyle name="Calculation 3 3 3 7" xfId="32085" xr:uid="{2C948794-984F-47F6-9720-D6BAA2174D21}"/>
    <cellStyle name="Calculation 3 3 4" xfId="24322" xr:uid="{F368F58D-8EE3-4FC9-82F0-C0E462274504}"/>
    <cellStyle name="Calculation 3 3 4 2" xfId="26973" xr:uid="{EB2936C7-F305-472A-87D6-55E6A1EF3D05}"/>
    <cellStyle name="Calculation 3 3 4 3" xfId="21678" xr:uid="{4665CCA3-DE9B-4B04-B175-9B741C6FE25E}"/>
    <cellStyle name="Calculation 3 3 4 4" xfId="29825" xr:uid="{AB89A837-956D-4BB5-A625-B34EC9E4363E}"/>
    <cellStyle name="Calculation 3 3 4 5" xfId="30689" xr:uid="{7CD92CD5-734D-405F-ACD3-846256ABA6CB}"/>
    <cellStyle name="Calculation 3 3 4 6" xfId="32460" xr:uid="{67FC4F57-8497-4961-B386-073084AFAF67}"/>
    <cellStyle name="Calculation 3 3 4 7" xfId="35826" xr:uid="{A19DC96E-81B7-4866-AA79-F07AC06FEA70}"/>
    <cellStyle name="Calculation 3 3 4 8" xfId="36661" xr:uid="{72DB0636-958D-432B-9E44-9FD2D7A9D81A}"/>
    <cellStyle name="Calculation 3 3 4 9" xfId="37558" xr:uid="{01E1FBAC-1960-4417-92D3-39461D8DDA59}"/>
    <cellStyle name="Calculation 3 3 5" xfId="24533" xr:uid="{99C7A840-309A-424B-90CA-8A5A5776E6B0}"/>
    <cellStyle name="Calculation 3 3 5 2" xfId="27181" xr:uid="{A53FEB9D-7B18-4F2A-ACA2-E5F782F6CDD4}"/>
    <cellStyle name="Calculation 3 3 5 3" xfId="25094" xr:uid="{1425E7E8-7F22-49FF-B720-3CD5DB501D1B}"/>
    <cellStyle name="Calculation 3 3 5 4" xfId="30014" xr:uid="{49BFC944-6E9F-466D-98EC-DCC8976A6618}"/>
    <cellStyle name="Calculation 3 3 5 5" xfId="30894" xr:uid="{BD0F37CB-F960-4EBF-8038-ED71F70FE59C}"/>
    <cellStyle name="Calculation 3 3 5 6" xfId="32626" xr:uid="{378411D0-6F7F-4E37-9514-D951F9C09904}"/>
    <cellStyle name="Calculation 3 3 5 7" xfId="36018" xr:uid="{B60D7F78-60EE-47D3-8750-B28393C7A73E}"/>
    <cellStyle name="Calculation 3 3 5 8" xfId="36853" xr:uid="{6C51757F-CC38-4B3B-8C71-C436B6654500}"/>
    <cellStyle name="Calculation 3 3 5 9" xfId="37769" xr:uid="{5266C1E0-83D8-4B67-87CE-E753E81D47BC}"/>
    <cellStyle name="Calculation 3 3 6" xfId="21977" xr:uid="{E99C519A-BC98-4B95-8CEB-A4EFC11E39E3}"/>
    <cellStyle name="Calculation 3 3 7" xfId="22374" xr:uid="{D54CD074-497F-44EC-856B-F6B03CF8410D}"/>
    <cellStyle name="Calculation 3 3 8" xfId="21040" xr:uid="{870763DC-63D3-41F1-A2AC-EA8F19CD2DD0}"/>
    <cellStyle name="Calculation 3 4" xfId="23188" xr:uid="{4BBC4AF8-A70D-4E0C-9577-808579A72207}"/>
    <cellStyle name="Calculation 3 4 2" xfId="24088" xr:uid="{24D7B334-7F46-4509-8481-CBB566B5D596}"/>
    <cellStyle name="Calculation 3 4 2 2" xfId="26740" xr:uid="{2AF6A387-9C3B-4E53-8328-D8D5834090F2}"/>
    <cellStyle name="Calculation 3 4 2 3" xfId="28006" xr:uid="{DE37B64C-C6F8-492D-901C-C6FE44F89A94}"/>
    <cellStyle name="Calculation 3 4 2 4" xfId="29619" xr:uid="{22633922-F40F-4AA8-B356-CE376BD8403B}"/>
    <cellStyle name="Calculation 3 4 2 5" xfId="33985" xr:uid="{AF634E8F-A576-4FF6-B90D-1CDA88A53BC2}"/>
    <cellStyle name="Calculation 3 4 2 6" xfId="34269" xr:uid="{75681106-8B59-4AEA-BC7F-4984F9FAAA45}"/>
    <cellStyle name="Calculation 3 4 2 7" xfId="35527" xr:uid="{A564A970-BAD9-42A5-94B5-849B8F0DFA26}"/>
    <cellStyle name="Calculation 3 4 3" xfId="25842" xr:uid="{60091088-904C-47C8-BDDD-EEEE20DA1FE8}"/>
    <cellStyle name="Calculation 3 4 4" xfId="33101" xr:uid="{16825060-0349-4141-9926-BDD8176A429E}"/>
    <cellStyle name="Calculation 3 5" xfId="23335" xr:uid="{7A3324B9-0FC1-4CFF-B4F3-3B1F4C07D616}"/>
    <cellStyle name="Calculation 3 5 2" xfId="25987" xr:uid="{E0965FF9-3128-4208-9300-A86469029E60}"/>
    <cellStyle name="Calculation 3 5 3" xfId="27725" xr:uid="{73240136-E81C-4C62-8C7D-53274BED1EB3}"/>
    <cellStyle name="Calculation 3 5 4" xfId="29333" xr:uid="{B4F0BF7E-91E6-4E9B-B49D-157DB88D9CCC}"/>
    <cellStyle name="Calculation 3 5 5" xfId="33246" xr:uid="{B4E7F9D0-9039-4E9C-A4DE-EC4F2263DA8F}"/>
    <cellStyle name="Calculation 3 5 6" xfId="34121" xr:uid="{C20589D9-0B41-42D7-8240-5A8B41284482}"/>
    <cellStyle name="Calculation 3 5 7" xfId="35639" xr:uid="{19D891DC-E647-41A2-8D71-B58BBCC32DED}"/>
    <cellStyle name="Calculation 3 6" xfId="24320" xr:uid="{8797555B-BE94-4C47-9E0C-339F4EB6A8FF}"/>
    <cellStyle name="Calculation 3 6 2" xfId="26971" xr:uid="{FD72118C-E001-41B4-9994-FF1CD26B473B}"/>
    <cellStyle name="Calculation 3 6 3" xfId="21680" xr:uid="{53684F75-EAE0-48D6-A916-3FB76960722A}"/>
    <cellStyle name="Calculation 3 6 4" xfId="29823" xr:uid="{B00F324C-15D0-4772-8E84-EA80B49A51C3}"/>
    <cellStyle name="Calculation 3 6 5" xfId="30687" xr:uid="{14680FE1-8D83-425E-8E3E-727547C44046}"/>
    <cellStyle name="Calculation 3 6 6" xfId="32458" xr:uid="{B1A5E01A-4C77-4193-99DD-98356FFA3100}"/>
    <cellStyle name="Calculation 3 6 7" xfId="35824" xr:uid="{9225FDAE-D5A6-4FE1-B907-A866ED239C84}"/>
    <cellStyle name="Calculation 3 6 8" xfId="36659" xr:uid="{4B32B715-BE68-4481-97E2-3DA95C967E61}"/>
    <cellStyle name="Calculation 3 6 9" xfId="37556" xr:uid="{C20906E7-03A2-444E-8502-892EA14F95A7}"/>
    <cellStyle name="Calculation 3 7" xfId="24535" xr:uid="{F34C58A0-2F1B-4086-893F-E6FB7CC5AEFF}"/>
    <cellStyle name="Calculation 3 7 2" xfId="27183" xr:uid="{FBCD74A8-DDAC-4147-A41A-62600144929B}"/>
    <cellStyle name="Calculation 3 7 3" xfId="25104" xr:uid="{C6606CE8-7ADE-4367-AB98-E85EC35303D5}"/>
    <cellStyle name="Calculation 3 7 4" xfId="30016" xr:uid="{E2D734AF-1921-4E4E-B899-004802AAB564}"/>
    <cellStyle name="Calculation 3 7 5" xfId="30896" xr:uid="{001723E7-5779-4DD0-8667-05FF0090E5C4}"/>
    <cellStyle name="Calculation 3 7 6" xfId="34562" xr:uid="{C1D8256E-1252-4EA6-819B-53D548C0413D}"/>
    <cellStyle name="Calculation 3 7 7" xfId="36020" xr:uid="{77EB3D8E-3A8A-4038-85A2-038CF541A981}"/>
    <cellStyle name="Calculation 3 7 8" xfId="36855" xr:uid="{66ADD959-2142-4258-B1D9-1D17593FDE92}"/>
    <cellStyle name="Calculation 3 7 9" xfId="37771" xr:uid="{1446DB0D-8EF7-4784-8211-16005EFB40BD}"/>
    <cellStyle name="Calculation 3 8" xfId="21975" xr:uid="{964AFC5D-8DF8-4A67-8FB4-3C03164AFC65}"/>
    <cellStyle name="Calculation 3 9" xfId="22376" xr:uid="{72F50476-157D-475A-BFA9-68DFC07DE04C}"/>
    <cellStyle name="Calculation 4" xfId="803" xr:uid="{00000000-0005-0000-0000-000012030000}"/>
    <cellStyle name="Calculation 4 10" xfId="21041" xr:uid="{498E7516-2F61-4418-A17B-706237332E02}"/>
    <cellStyle name="Calculation 4 2" xfId="804" xr:uid="{00000000-0005-0000-0000-000013030000}"/>
    <cellStyle name="Calculation 4 2 2" xfId="23184" xr:uid="{12DFD3C3-FDCC-4DAE-9490-AE3029BF7329}"/>
    <cellStyle name="Calculation 4 2 2 2" xfId="24084" xr:uid="{B7D5C888-5EED-42CB-B0C5-D7A2020B6BA7}"/>
    <cellStyle name="Calculation 4 2 2 2 2" xfId="26736" xr:uid="{88905EF1-A419-41D0-AD77-5EDA5069D4AB}"/>
    <cellStyle name="Calculation 4 2 2 2 3" xfId="28475" xr:uid="{5B70B83D-4A8E-49B0-8F8F-14E842C784B5}"/>
    <cellStyle name="Calculation 4 2 2 2 4" xfId="29618" xr:uid="{E4A92348-37DF-491B-90DE-5C59AF0FEB96}"/>
    <cellStyle name="Calculation 4 2 2 2 5" xfId="33981" xr:uid="{C48A17D5-F40C-462C-A3B0-69FDFAC8A49D}"/>
    <cellStyle name="Calculation 4 2 2 2 6" xfId="32276" xr:uid="{51978820-DD14-46B5-A3EF-C2C344DC2AD4}"/>
    <cellStyle name="Calculation 4 2 2 2 7" xfId="35530" xr:uid="{B8253B1A-0A56-4DE6-84AB-D53CD32FCC14}"/>
    <cellStyle name="Calculation 4 2 2 3" xfId="25838" xr:uid="{207E1702-5378-43FF-801C-DBAE59285E99}"/>
    <cellStyle name="Calculation 4 2 2 4" xfId="33097" xr:uid="{35C27581-8D62-4254-9B26-5A84DD057956}"/>
    <cellStyle name="Calculation 4 2 3" xfId="23339" xr:uid="{E2892367-53DB-4095-838B-4BB54F98AA26}"/>
    <cellStyle name="Calculation 4 2 3 2" xfId="25991" xr:uid="{82106C96-F41C-41BB-842F-4E1589165CB2}"/>
    <cellStyle name="Calculation 4 2 3 3" xfId="27726" xr:uid="{2007D392-9391-4CDB-BF9E-013492F58560}"/>
    <cellStyle name="Calculation 4 2 3 4" xfId="29641" xr:uid="{325C414C-34CE-4A87-8DF2-9C49C37A7FA9}"/>
    <cellStyle name="Calculation 4 2 3 5" xfId="33250" xr:uid="{8A06C000-00A8-461A-81D3-AAE8BBE4A413}"/>
    <cellStyle name="Calculation 4 2 3 6" xfId="33851" xr:uid="{5718070B-1AD9-4435-BA9D-95DCFDEADC71}"/>
    <cellStyle name="Calculation 4 2 3 7" xfId="35414" xr:uid="{DF52BCAC-A706-41F3-8723-012A34950DC6}"/>
    <cellStyle name="Calculation 4 2 4" xfId="24324" xr:uid="{87CC369E-0E8C-4C09-9253-8141AB92CCBD}"/>
    <cellStyle name="Calculation 4 2 4 2" xfId="26975" xr:uid="{D014EA45-FE49-4160-8B2D-DCE326506F64}"/>
    <cellStyle name="Calculation 4 2 4 3" xfId="21676" xr:uid="{1B8F2A25-BF99-46CA-A1B4-A8A1420A7BCB}"/>
    <cellStyle name="Calculation 4 2 4 4" xfId="29827" xr:uid="{3E289918-8E4A-4B27-A98B-913F34BC9A66}"/>
    <cellStyle name="Calculation 4 2 4 5" xfId="30691" xr:uid="{19256EF2-8382-463F-894D-333CA333D458}"/>
    <cellStyle name="Calculation 4 2 4 6" xfId="32462" xr:uid="{478AA113-4B9E-48F0-963D-9E3816A5706A}"/>
    <cellStyle name="Calculation 4 2 4 7" xfId="35828" xr:uid="{474566EE-F1CF-4BA2-BE9C-EE68E3391D0F}"/>
    <cellStyle name="Calculation 4 2 4 8" xfId="36663" xr:uid="{8A737030-B279-48CB-9151-C9150160FBA3}"/>
    <cellStyle name="Calculation 4 2 4 9" xfId="37560" xr:uid="{9FA700B1-9491-4A6B-AA7D-6E711219603C}"/>
    <cellStyle name="Calculation 4 2 5" xfId="24531" xr:uid="{6718F0F9-4BF8-47B5-8296-10DF633D4EB9}"/>
    <cellStyle name="Calculation 4 2 5 2" xfId="27179" xr:uid="{55D09F8D-02F9-406E-86BC-50445B7283F5}"/>
    <cellStyle name="Calculation 4 2 5 3" xfId="25049" xr:uid="{BEE65252-95B4-4930-8E4C-F2FFD512AE92}"/>
    <cellStyle name="Calculation 4 2 5 4" xfId="30012" xr:uid="{0AD5DAF4-82ED-4036-8D32-69EDE6246391}"/>
    <cellStyle name="Calculation 4 2 5 5" xfId="30892" xr:uid="{F1187386-DACA-4B65-8145-502586AD22E2}"/>
    <cellStyle name="Calculation 4 2 5 6" xfId="34560" xr:uid="{DAC19BCE-0C14-408B-A90F-E473F04EF6AE}"/>
    <cellStyle name="Calculation 4 2 5 7" xfId="36016" xr:uid="{7B468CEA-EBE6-48B2-B323-584AF13235CF}"/>
    <cellStyle name="Calculation 4 2 5 8" xfId="36851" xr:uid="{FC5E7F06-53AE-4E32-937C-2D2D0961E3FE}"/>
    <cellStyle name="Calculation 4 2 5 9" xfId="37767" xr:uid="{B73507C2-AF54-4040-B95C-94687EAB627E}"/>
    <cellStyle name="Calculation 4 2 6" xfId="21979" xr:uid="{49884D4D-5D4B-4F39-9556-F3B4607DD2F4}"/>
    <cellStyle name="Calculation 4 2 7" xfId="22372" xr:uid="{AE421592-3BA1-4927-AEE0-BEEE27521E31}"/>
    <cellStyle name="Calculation 4 2 8" xfId="21042" xr:uid="{687D9E7B-02E1-4D26-B378-3316AC56E0D7}"/>
    <cellStyle name="Calculation 4 3" xfId="805" xr:uid="{00000000-0005-0000-0000-000014030000}"/>
    <cellStyle name="Calculation 4 3 2" xfId="23183" xr:uid="{8740B1A3-A56A-44C6-942C-2A8ABDB811BB}"/>
    <cellStyle name="Calculation 4 3 2 2" xfId="24083" xr:uid="{0C5A0EB5-AFB5-4D6A-AE49-568C1BE9A66D}"/>
    <cellStyle name="Calculation 4 3 2 2 2" xfId="26735" xr:uid="{2CCD4D4A-BBC1-4BDA-B086-B47BD85DDD3C}"/>
    <cellStyle name="Calculation 4 3 2 2 3" xfId="28031" xr:uid="{2767CF98-41FE-4676-B1F2-FFF6C0458862}"/>
    <cellStyle name="Calculation 4 3 2 2 4" xfId="29499" xr:uid="{C3402569-AF84-49A6-8D18-036837F91088}"/>
    <cellStyle name="Calculation 4 3 2 2 5" xfId="33980" xr:uid="{1CA857E5-9147-47D9-AAFD-1CEDE54058CA}"/>
    <cellStyle name="Calculation 4 3 2 2 6" xfId="32275" xr:uid="{93FB2B41-F4C0-423C-ABD5-816106D5D552}"/>
    <cellStyle name="Calculation 4 3 2 2 7" xfId="35044" xr:uid="{6367B9AF-987B-470C-A3B6-5A3CF8A6F21D}"/>
    <cellStyle name="Calculation 4 3 2 3" xfId="25837" xr:uid="{D4DB42A8-88F4-456C-929A-B0D7D730565A}"/>
    <cellStyle name="Calculation 4 3 2 4" xfId="33096" xr:uid="{87FC044E-B430-4978-8EC7-94EFFF58B7C9}"/>
    <cellStyle name="Calculation 4 3 3" xfId="23340" xr:uid="{887CAA87-7886-4CDC-990F-2FE0B2F813FF}"/>
    <cellStyle name="Calculation 4 3 3 2" xfId="25992" xr:uid="{B9458A10-079C-42E1-8A84-71E13FA2038B}"/>
    <cellStyle name="Calculation 4 3 3 3" xfId="27727" xr:uid="{79BA0C29-595B-40FA-9DEF-67E1E8E09EFF}"/>
    <cellStyle name="Calculation 4 3 3 4" xfId="22108" xr:uid="{01F75A98-9592-4A12-AA19-B82EBD8D5835}"/>
    <cellStyle name="Calculation 4 3 3 5" xfId="33251" xr:uid="{FA8CE470-105C-4998-A507-80C9451C44FB}"/>
    <cellStyle name="Calculation 4 3 3 6" xfId="33379" xr:uid="{5E0C69FD-8220-498D-A405-5CDD86230F4B}"/>
    <cellStyle name="Calculation 4 3 3 7" xfId="32105" xr:uid="{DB47FFF9-E49A-4366-8C6F-DD78ECF15D13}"/>
    <cellStyle name="Calculation 4 3 4" xfId="24325" xr:uid="{6BD016F8-ADEB-400C-823D-540AA20D63BF}"/>
    <cellStyle name="Calculation 4 3 4 2" xfId="26976" xr:uid="{77E8D126-0979-4B1B-9B86-9811E24AF8B8}"/>
    <cellStyle name="Calculation 4 3 4 3" xfId="21675" xr:uid="{6B5CE3AF-2C8E-476B-9046-C75E876730B2}"/>
    <cellStyle name="Calculation 4 3 4 4" xfId="29828" xr:uid="{FC57F241-7CC7-4C27-ABE5-7DB1653B3A4A}"/>
    <cellStyle name="Calculation 4 3 4 5" xfId="30692" xr:uid="{341A7815-3BBF-461E-913B-B390477E23C8}"/>
    <cellStyle name="Calculation 4 3 4 6" xfId="32463" xr:uid="{E849E81E-FA74-43A7-8270-6BF37B81205D}"/>
    <cellStyle name="Calculation 4 3 4 7" xfId="35829" xr:uid="{E9A0BB7F-FB42-42E0-99DD-0A9EA6ABDD18}"/>
    <cellStyle name="Calculation 4 3 4 8" xfId="36664" xr:uid="{D3FB2F76-9F70-49B7-95BB-B4D64C18D757}"/>
    <cellStyle name="Calculation 4 3 4 9" xfId="37561" xr:uid="{7806AE41-07D6-4CE9-9431-96A2CFF47B3D}"/>
    <cellStyle name="Calculation 4 3 5" xfId="24530" xr:uid="{B5395128-C69D-4CC8-94EE-5ECFD2F661C8}"/>
    <cellStyle name="Calculation 4 3 5 2" xfId="27178" xr:uid="{06003950-108C-4434-A5BF-D2D7DADDF191}"/>
    <cellStyle name="Calculation 4 3 5 3" xfId="25048" xr:uid="{FBB8515D-A6CE-440B-8817-F7AC171F3647}"/>
    <cellStyle name="Calculation 4 3 5 4" xfId="30011" xr:uid="{50CB22C1-8A3C-4D59-8394-87086D2328A8}"/>
    <cellStyle name="Calculation 4 3 5 5" xfId="30891" xr:uid="{39B1F8C9-4BF1-4211-9EAF-EE2DA3869C31}"/>
    <cellStyle name="Calculation 4 3 5 6" xfId="34390" xr:uid="{597D0AB5-0B7A-43BD-A3AD-790F8141BF2D}"/>
    <cellStyle name="Calculation 4 3 5 7" xfId="36015" xr:uid="{B50B63E1-EED4-4EF6-AC05-30E1902B0E1B}"/>
    <cellStyle name="Calculation 4 3 5 8" xfId="36850" xr:uid="{25FE31A1-8977-4BC2-BE49-EC97C517DD7A}"/>
    <cellStyle name="Calculation 4 3 5 9" xfId="37766" xr:uid="{D371354D-AA33-4723-8524-F97900DDE101}"/>
    <cellStyle name="Calculation 4 3 6" xfId="21980" xr:uid="{8BA548BE-BCE9-4111-AD8B-A198074F7E03}"/>
    <cellStyle name="Calculation 4 3 7" xfId="22371" xr:uid="{6032D25C-8F9D-47F0-894B-76BEC7661A3C}"/>
    <cellStyle name="Calculation 4 3 8" xfId="21043" xr:uid="{34620E79-3B28-44D7-BDAA-A109E5DE48A8}"/>
    <cellStyle name="Calculation 4 4" xfId="23185" xr:uid="{1333EDCC-C52C-4DFA-AAFA-CA4566D8CB52}"/>
    <cellStyle name="Calculation 4 4 2" xfId="24085" xr:uid="{E37787EE-6C97-4F05-818F-9ABEB7CCC47C}"/>
    <cellStyle name="Calculation 4 4 2 2" xfId="26737" xr:uid="{505509CB-60A6-482A-A368-98391964F933}"/>
    <cellStyle name="Calculation 4 4 2 3" xfId="28452" xr:uid="{E7B793D6-3AD7-4327-BAE1-23DF36B2A268}"/>
    <cellStyle name="Calculation 4 4 2 4" xfId="28830" xr:uid="{AC2A149A-E2DE-4AE0-98CC-B20156CD0932}"/>
    <cellStyle name="Calculation 4 4 2 5" xfId="33982" xr:uid="{271C22CB-89F4-4141-BD1B-A1E23F071367}"/>
    <cellStyle name="Calculation 4 4 2 6" xfId="32277" xr:uid="{B635A772-B789-46EB-B874-CA60AA06EE1E}"/>
    <cellStyle name="Calculation 4 4 2 7" xfId="35523" xr:uid="{8615C963-19E1-49F0-B01E-D4286EFF1279}"/>
    <cellStyle name="Calculation 4 4 3" xfId="25839" xr:uid="{3E9A0283-0603-4E25-9050-12A58C864E31}"/>
    <cellStyle name="Calculation 4 4 4" xfId="33098" xr:uid="{B49AC1C7-FB0D-440D-8762-FB612355FF93}"/>
    <cellStyle name="Calculation 4 5" xfId="23338" xr:uid="{6949988E-7A38-43A3-A5DD-7880746D1ACB}"/>
    <cellStyle name="Calculation 4 5 2" xfId="25990" xr:uid="{73F585BF-8546-4A38-9A4A-C157F474DE95}"/>
    <cellStyle name="Calculation 4 5 3" xfId="22082" xr:uid="{6A18859C-78FE-40A5-83E9-BD61FACD07C0}"/>
    <cellStyle name="Calculation 4 5 4" xfId="28770" xr:uid="{93C3BE4E-5232-4496-8E3D-5D216E48C286}"/>
    <cellStyle name="Calculation 4 5 5" xfId="33249" xr:uid="{6EB72DCD-639B-481F-84D3-EE762023FA2D}"/>
    <cellStyle name="Calculation 4 5 6" xfId="31618" xr:uid="{4F028DFD-3AC0-49D9-81A6-CDF976562375}"/>
    <cellStyle name="Calculation 4 5 7" xfId="35648" xr:uid="{ABE2C105-D8FC-48DD-860B-F5B10AA74519}"/>
    <cellStyle name="Calculation 4 6" xfId="24323" xr:uid="{0604C89F-7C28-458E-A1A2-638A3E7E30B1}"/>
    <cellStyle name="Calculation 4 6 2" xfId="26974" xr:uid="{DD292A5C-889D-4438-98FC-F4764C167CA0}"/>
    <cellStyle name="Calculation 4 6 3" xfId="21677" xr:uid="{1E08CD7B-2329-420A-BB34-FDE024C7A879}"/>
    <cellStyle name="Calculation 4 6 4" xfId="29826" xr:uid="{6E68039D-75C8-4448-B29F-5BAF83341607}"/>
    <cellStyle name="Calculation 4 6 5" xfId="30690" xr:uid="{2022EEE6-EE3A-4D93-9CB5-8C962DEF04A7}"/>
    <cellStyle name="Calculation 4 6 6" xfId="32461" xr:uid="{DAF8D80E-2DC1-4184-ACFF-703202D34E94}"/>
    <cellStyle name="Calculation 4 6 7" xfId="35827" xr:uid="{102E640F-4275-4EDF-932B-E2E9EA5374FF}"/>
    <cellStyle name="Calculation 4 6 8" xfId="36662" xr:uid="{12F0E456-3DC7-42A8-9CD6-B0BA9A4F06E4}"/>
    <cellStyle name="Calculation 4 6 9" xfId="37559" xr:uid="{D7C527A7-8F24-450F-802C-1CDD5408D7C5}"/>
    <cellStyle name="Calculation 4 7" xfId="24532" xr:uid="{29AEC37C-E91D-49E8-95CB-BFBE93134454}"/>
    <cellStyle name="Calculation 4 7 2" xfId="27180" xr:uid="{5D0CB706-4D42-4766-8B7C-51B3C6703514}"/>
    <cellStyle name="Calculation 4 7 3" xfId="25051" xr:uid="{262968ED-6A98-4120-B483-3C4D2A8A64FC}"/>
    <cellStyle name="Calculation 4 7 4" xfId="30013" xr:uid="{1961ED40-2886-49A5-955C-7444C8BFDCB3}"/>
    <cellStyle name="Calculation 4 7 5" xfId="30893" xr:uid="{CA1C3A73-5D5C-4710-B335-41C15A07D872}"/>
    <cellStyle name="Calculation 4 7 6" xfId="32625" xr:uid="{09266729-DC7C-439C-A3F6-4B3E73BE05C9}"/>
    <cellStyle name="Calculation 4 7 7" xfId="36017" xr:uid="{D1269CAA-368B-4713-A405-75AADD7EF3F9}"/>
    <cellStyle name="Calculation 4 7 8" xfId="36852" xr:uid="{2F2A6C3F-BE40-44F6-ADFF-5E4AD6647151}"/>
    <cellStyle name="Calculation 4 7 9" xfId="37768" xr:uid="{86B05E80-A123-463C-89C8-B0847EB1C55F}"/>
    <cellStyle name="Calculation 4 8" xfId="21978" xr:uid="{C325CE01-A7A7-45E8-8DDB-EF3EFD9CA227}"/>
    <cellStyle name="Calculation 4 9" xfId="22373" xr:uid="{2F63EA02-7B21-4E84-95E6-C0DC5D2B8242}"/>
    <cellStyle name="Calculation 5" xfId="806" xr:uid="{00000000-0005-0000-0000-000015030000}"/>
    <cellStyle name="Calculation 5 10" xfId="21044" xr:uid="{190AD13B-9F92-4D29-B313-FB9B5B883486}"/>
    <cellStyle name="Calculation 5 2" xfId="807" xr:uid="{00000000-0005-0000-0000-000016030000}"/>
    <cellStyle name="Calculation 5 2 2" xfId="23181" xr:uid="{A5F563BF-7864-4F90-B78E-B38F1DD85631}"/>
    <cellStyle name="Calculation 5 2 2 2" xfId="24081" xr:uid="{43DC295B-2F36-448C-BAE8-B20915B9DEBC}"/>
    <cellStyle name="Calculation 5 2 2 2 2" xfId="26733" xr:uid="{078FB158-B81B-4D21-918F-AEA6D864992D}"/>
    <cellStyle name="Calculation 5 2 2 2 3" xfId="28004" xr:uid="{C32B8551-3481-481E-8710-3A477370B5B9}"/>
    <cellStyle name="Calculation 5 2 2 2 4" xfId="28283" xr:uid="{2E39EC52-63D7-4DDE-976F-F38128B478CF}"/>
    <cellStyle name="Calculation 5 2 2 2 5" xfId="33978" xr:uid="{2BDFB3B0-8F82-4F6A-BE9E-9C7185B4602B}"/>
    <cellStyle name="Calculation 5 2 2 2 6" xfId="34267" xr:uid="{FBF8C66A-8F59-435E-9481-9CC6222CF221}"/>
    <cellStyle name="Calculation 5 2 2 2 7" xfId="35528" xr:uid="{5A55E82A-68BB-43B0-ABFD-9BC4643DE8E1}"/>
    <cellStyle name="Calculation 5 2 2 3" xfId="25835" xr:uid="{827A1284-8E05-400F-8B07-C05D9FA2C3D2}"/>
    <cellStyle name="Calculation 5 2 2 4" xfId="33094" xr:uid="{1D32E740-04D6-4EA0-9BF6-4115A62F839E}"/>
    <cellStyle name="Calculation 5 2 3" xfId="23342" xr:uid="{C21D8249-A9AB-45FE-8BEF-E0EA35DE5006}"/>
    <cellStyle name="Calculation 5 2 3 2" xfId="25994" xr:uid="{047E96E7-2318-4927-940E-387E4E160A6A}"/>
    <cellStyle name="Calculation 5 2 3 3" xfId="21871" xr:uid="{537C069A-92F1-4021-9B09-0DFE4ACBECC9}"/>
    <cellStyle name="Calculation 5 2 3 4" xfId="28208" xr:uid="{138918EE-8EDC-4062-AD09-FCCA8FF2221D}"/>
    <cellStyle name="Calculation 5 2 3 5" xfId="33253" xr:uid="{F68CD114-3F8D-4950-8441-30FB3CE681CA}"/>
    <cellStyle name="Calculation 5 2 3 6" xfId="34119" xr:uid="{CEEE18BA-B68C-428D-9FB3-D2AA11796453}"/>
    <cellStyle name="Calculation 5 2 3 7" xfId="35649" xr:uid="{D38E5334-73E7-4907-8760-7210E66C1173}"/>
    <cellStyle name="Calculation 5 2 4" xfId="24327" xr:uid="{131164DD-A0E5-4F8D-955D-6CA8A2DD67DD}"/>
    <cellStyle name="Calculation 5 2 4 2" xfId="26978" xr:uid="{FE67F841-DD6C-479D-866C-7050D8CD7236}"/>
    <cellStyle name="Calculation 5 2 4 3" xfId="21673" xr:uid="{5341413F-7401-4D7D-8148-7EBD12E90B31}"/>
    <cellStyle name="Calculation 5 2 4 4" xfId="29830" xr:uid="{21B097A2-6DD9-4BA9-A3BE-543B4254C813}"/>
    <cellStyle name="Calculation 5 2 4 5" xfId="30694" xr:uid="{790C3DD8-D689-4A82-A559-09DC125FD347}"/>
    <cellStyle name="Calculation 5 2 4 6" xfId="32465" xr:uid="{5B8E98F5-E6F0-4461-8AD2-AACA6F07D957}"/>
    <cellStyle name="Calculation 5 2 4 7" xfId="35831" xr:uid="{B419C5D3-4A37-4D89-B795-9B046FFB8609}"/>
    <cellStyle name="Calculation 5 2 4 8" xfId="36666" xr:uid="{42D7B72A-1A33-4D64-9EA1-48C54E7F9B0A}"/>
    <cellStyle name="Calculation 5 2 4 9" xfId="37563" xr:uid="{31B8A9DA-8928-4AFC-BB46-0D18F3325A66}"/>
    <cellStyle name="Calculation 5 2 5" xfId="24528" xr:uid="{1B579557-FB06-40FA-8151-24939E73D319}"/>
    <cellStyle name="Calculation 5 2 5 2" xfId="27176" xr:uid="{BF1E6446-F509-4B54-A8D0-25FD4D38358D}"/>
    <cellStyle name="Calculation 5 2 5 3" xfId="25045" xr:uid="{372D7D12-A73C-42FC-8946-DD0BD8CCB1F3}"/>
    <cellStyle name="Calculation 5 2 5 4" xfId="30009" xr:uid="{16D49EC3-2A95-4DFE-9953-9DED7556CF89}"/>
    <cellStyle name="Calculation 5 2 5 5" xfId="30889" xr:uid="{571A7948-2781-43AC-B053-EFE6480C2B27}"/>
    <cellStyle name="Calculation 5 2 5 6" xfId="34368" xr:uid="{C267A601-E0B9-43A0-9C76-C550C7B0638E}"/>
    <cellStyle name="Calculation 5 2 5 7" xfId="36013" xr:uid="{6069B9C3-E4E1-4575-B076-2F25AB77E0F8}"/>
    <cellStyle name="Calculation 5 2 5 8" xfId="36848" xr:uid="{BEFCDA3B-E6F9-4555-BD93-588D10E551C2}"/>
    <cellStyle name="Calculation 5 2 5 9" xfId="37764" xr:uid="{7C95CCE5-443E-4DF7-A208-6A477EC28965}"/>
    <cellStyle name="Calculation 5 2 6" xfId="21982" xr:uid="{C666659D-8121-4286-BE80-2CF5425AD738}"/>
    <cellStyle name="Calculation 5 2 7" xfId="22369" xr:uid="{FB06DF3D-08F0-46CD-B4FB-14DB6C0AA1CB}"/>
    <cellStyle name="Calculation 5 2 8" xfId="21045" xr:uid="{01F7CE4E-1D03-4330-85FC-73A046941E93}"/>
    <cellStyle name="Calculation 5 3" xfId="808" xr:uid="{00000000-0005-0000-0000-000017030000}"/>
    <cellStyle name="Calculation 5 3 2" xfId="23180" xr:uid="{0B603E03-5DBB-4AB8-85A9-167B8BF894F5}"/>
    <cellStyle name="Calculation 5 3 2 2" xfId="24080" xr:uid="{AFA5E05A-FB2C-429E-8F0B-C68F93F731BB}"/>
    <cellStyle name="Calculation 5 3 2 2 2" xfId="26732" xr:uid="{5461B10D-6A5B-4E50-A736-CEDFB459EEA6}"/>
    <cellStyle name="Calculation 5 3 2 2 3" xfId="29054" xr:uid="{89E0128C-6ADF-4878-9D29-2979444E635D}"/>
    <cellStyle name="Calculation 5 3 2 2 4" xfId="28644" xr:uid="{7678D10D-89A5-4A07-A701-E1F0586D1AB0}"/>
    <cellStyle name="Calculation 5 3 2 2 5" xfId="33977" xr:uid="{B16D86D5-CDCF-4826-9033-3BC17A457157}"/>
    <cellStyle name="Calculation 5 3 2 2 6" xfId="33430" xr:uid="{4876F9EF-BA19-4207-A7C6-DF7250EDA767}"/>
    <cellStyle name="Calculation 5 3 2 2 7" xfId="34641" xr:uid="{9CFCC417-6BB4-48F5-AC66-C90BA94CAE22}"/>
    <cellStyle name="Calculation 5 3 2 3" xfId="25834" xr:uid="{F3154136-9392-4B89-8038-F66FC2D8467B}"/>
    <cellStyle name="Calculation 5 3 2 4" xfId="33093" xr:uid="{D9AA3AED-2AF0-40A4-88B6-5DE9C41F1EDB}"/>
    <cellStyle name="Calculation 5 3 3" xfId="23343" xr:uid="{227A708F-EF96-4C8A-B181-EA911B5CACA1}"/>
    <cellStyle name="Calculation 5 3 3 2" xfId="25995" xr:uid="{6E9A51A0-DAFF-4896-BC7F-80C51B5E2D42}"/>
    <cellStyle name="Calculation 5 3 3 3" xfId="22077" xr:uid="{DE96B1FC-8373-4DAC-8B6B-47C550A605D5}"/>
    <cellStyle name="Calculation 5 3 3 4" xfId="29642" xr:uid="{6A9B759E-6B63-4A1D-B01D-8BBEBDA3F969}"/>
    <cellStyle name="Calculation 5 3 3 5" xfId="33254" xr:uid="{FEAF4FCC-EC40-4EF4-9C92-6F4E67090E12}"/>
    <cellStyle name="Calculation 5 3 3 6" xfId="32196" xr:uid="{738515EA-5426-4446-AEE5-3FDAF65B7E40}"/>
    <cellStyle name="Calculation 5 3 3 7" xfId="35064" xr:uid="{02F50819-D64E-4C34-A656-387EB19FEA07}"/>
    <cellStyle name="Calculation 5 3 4" xfId="24328" xr:uid="{35D61B6F-02CC-482F-BCAA-74F05F8C53B3}"/>
    <cellStyle name="Calculation 5 3 4 2" xfId="26979" xr:uid="{66AB9A99-7C71-434D-9145-1A3FC6630A76}"/>
    <cellStyle name="Calculation 5 3 4 3" xfId="21672" xr:uid="{0403851A-1C0F-4440-9F3C-0B42CDCBC974}"/>
    <cellStyle name="Calculation 5 3 4 4" xfId="29831" xr:uid="{B23F34D0-67A1-4A5B-893B-099E167C191B}"/>
    <cellStyle name="Calculation 5 3 4 5" xfId="30695" xr:uid="{6276A422-A8A9-4CDD-97DC-3B919975714C}"/>
    <cellStyle name="Calculation 5 3 4 6" xfId="32466" xr:uid="{C79464C9-64A0-4B57-975C-C07E74075620}"/>
    <cellStyle name="Calculation 5 3 4 7" xfId="35832" xr:uid="{7CBAE2C2-B245-431A-B8E1-BB66C3C8ED11}"/>
    <cellStyle name="Calculation 5 3 4 8" xfId="36667" xr:uid="{FD847210-3E37-4803-AD04-D6DD2CF51B06}"/>
    <cellStyle name="Calculation 5 3 4 9" xfId="37564" xr:uid="{A3A0AB23-D067-48DA-816D-6B789B6FA774}"/>
    <cellStyle name="Calculation 5 3 5" xfId="24527" xr:uid="{2F7C41E7-1F76-43A0-A5D0-17B270B8A846}"/>
    <cellStyle name="Calculation 5 3 5 2" xfId="27175" xr:uid="{4E0B1E8B-8C9E-41E4-8449-30BF90BEC9F9}"/>
    <cellStyle name="Calculation 5 3 5 3" xfId="25044" xr:uid="{EA063E43-F6F2-4138-95E6-89F629127D35}"/>
    <cellStyle name="Calculation 5 3 5 4" xfId="30008" xr:uid="{39A2F924-C6E4-4931-A7AF-95FB256C3913}"/>
    <cellStyle name="Calculation 5 3 5 5" xfId="30888" xr:uid="{9C416BE0-C210-4776-AEEB-4E76E8A22CDF}"/>
    <cellStyle name="Calculation 5 3 5 6" xfId="34559" xr:uid="{D59D278B-51B1-4F35-8C80-3463A937C218}"/>
    <cellStyle name="Calculation 5 3 5 7" xfId="36012" xr:uid="{3D92F5AA-3511-48BD-AB4B-94EA7E28A2A3}"/>
    <cellStyle name="Calculation 5 3 5 8" xfId="36847" xr:uid="{64D3E28F-8969-482A-BFCC-29D17C6D771D}"/>
    <cellStyle name="Calculation 5 3 5 9" xfId="37763" xr:uid="{4305EA4B-05A1-4ECF-9718-745C66B0FF1B}"/>
    <cellStyle name="Calculation 5 3 6" xfId="21983" xr:uid="{E30B5F00-A6F6-487D-8798-7199F81D1C48}"/>
    <cellStyle name="Calculation 5 3 7" xfId="22368" xr:uid="{2C1AFB51-0C5B-449C-82B5-04AE791636A8}"/>
    <cellStyle name="Calculation 5 3 8" xfId="21046" xr:uid="{C0375883-E184-4FAE-BDFC-0544C2E57150}"/>
    <cellStyle name="Calculation 5 4" xfId="23182" xr:uid="{D6E10001-F825-4342-A119-C096D8841AB9}"/>
    <cellStyle name="Calculation 5 4 2" xfId="24082" xr:uid="{4354D1AE-8669-48FD-885F-5F68E1DBBBBF}"/>
    <cellStyle name="Calculation 5 4 2 2" xfId="26734" xr:uid="{79770796-1606-4E2D-9375-2301F540DC88}"/>
    <cellStyle name="Calculation 5 4 2 3" xfId="28005" xr:uid="{3E1D0245-9EB7-4DC6-A156-8979F65A9D48}"/>
    <cellStyle name="Calculation 5 4 2 4" xfId="28836" xr:uid="{2E05B635-46DA-4ED6-BD5C-1CC3017A95C8}"/>
    <cellStyle name="Calculation 5 4 2 5" xfId="33979" xr:uid="{6E6104BE-4C76-4F18-B62A-2C0C8DCEFEF9}"/>
    <cellStyle name="Calculation 5 4 2 6" xfId="34068" xr:uid="{E52BD456-2B88-4911-A95E-1320AD5BE52F}"/>
    <cellStyle name="Calculation 5 4 2 7" xfId="35525" xr:uid="{706707CA-DFC2-4A32-B25A-6E757B2BD346}"/>
    <cellStyle name="Calculation 5 4 3" xfId="25836" xr:uid="{9B426047-56BC-4195-AF2B-57017FC9E873}"/>
    <cellStyle name="Calculation 5 4 4" xfId="33095" xr:uid="{E17456ED-AA6A-4357-9CF3-74466D8E4453}"/>
    <cellStyle name="Calculation 5 5" xfId="23341" xr:uid="{FE9F8ADA-5FF1-4E3A-AEFA-6DBF585E02F2}"/>
    <cellStyle name="Calculation 5 5 2" xfId="25993" xr:uid="{AF395E17-C9CB-4232-AFF7-6B8ADFF9FBA8}"/>
    <cellStyle name="Calculation 5 5 3" xfId="22015" xr:uid="{F1091A4D-E2DB-4DF1-90E2-1E7061197857}"/>
    <cellStyle name="Calculation 5 5 4" xfId="28860" xr:uid="{B62A5E69-6548-4625-AC02-D6F7BF8B6493}"/>
    <cellStyle name="Calculation 5 5 5" xfId="33252" xr:uid="{CB63CC82-B98A-4E28-9579-07BB4D4E22D5}"/>
    <cellStyle name="Calculation 5 5 6" xfId="34217" xr:uid="{F8ADE78E-E063-4D72-B2B5-5DB3A651B3B3}"/>
    <cellStyle name="Calculation 5 5 7" xfId="32047" xr:uid="{5AB919E1-71E5-4470-9A1C-07449AE09357}"/>
    <cellStyle name="Calculation 5 6" xfId="24326" xr:uid="{471B427C-432F-43EA-80BE-4701CEE098A8}"/>
    <cellStyle name="Calculation 5 6 2" xfId="26977" xr:uid="{F6E76EDD-E8CB-4A17-83FB-6E9DB36CD7BB}"/>
    <cellStyle name="Calculation 5 6 3" xfId="21674" xr:uid="{E2A455CD-BD3D-4B96-9213-AB21381E0587}"/>
    <cellStyle name="Calculation 5 6 4" xfId="29829" xr:uid="{6D1E88C6-AC98-43A5-91CF-F53EC96696AD}"/>
    <cellStyle name="Calculation 5 6 5" xfId="30693" xr:uid="{8FD47F68-005E-439C-8110-308D88706243}"/>
    <cellStyle name="Calculation 5 6 6" xfId="32464" xr:uid="{61CAE276-C5A9-48B4-A027-74D6C7F8D1FA}"/>
    <cellStyle name="Calculation 5 6 7" xfId="35830" xr:uid="{FB227B28-000A-4C11-807C-CB18696FB28C}"/>
    <cellStyle name="Calculation 5 6 8" xfId="36665" xr:uid="{8BF418A9-61FE-49CD-9E72-B08BF082A510}"/>
    <cellStyle name="Calculation 5 6 9" xfId="37562" xr:uid="{7C0ABF97-AB01-4D3B-97C5-68861E888BF2}"/>
    <cellStyle name="Calculation 5 7" xfId="24529" xr:uid="{3838FCE7-4C23-415C-87A8-91A1C73A1A3C}"/>
    <cellStyle name="Calculation 5 7 2" xfId="27177" xr:uid="{385CA4C0-7113-408C-988D-83362FC0493A}"/>
    <cellStyle name="Calculation 5 7 3" xfId="25047" xr:uid="{65BEAEC1-C337-4F15-B992-6696A848BC7F}"/>
    <cellStyle name="Calculation 5 7 4" xfId="30010" xr:uid="{BA732E2D-2E27-44EF-9FCF-481FD69F89F0}"/>
    <cellStyle name="Calculation 5 7 5" xfId="30890" xr:uid="{01C8FC8E-777E-495E-9BDD-5E3B8402FCA2}"/>
    <cellStyle name="Calculation 5 7 6" xfId="32624" xr:uid="{184C6D47-97CE-476A-A51F-EC6A82265026}"/>
    <cellStyle name="Calculation 5 7 7" xfId="36014" xr:uid="{38512E7B-06A7-477D-A757-F69AC4702DD9}"/>
    <cellStyle name="Calculation 5 7 8" xfId="36849" xr:uid="{CDC88CCB-F23C-4BE5-BD54-4475A3FCD7C8}"/>
    <cellStyle name="Calculation 5 7 9" xfId="37765" xr:uid="{93267105-0A5C-4DA4-851F-28C18CDD531D}"/>
    <cellStyle name="Calculation 5 8" xfId="21981" xr:uid="{F5792B29-1C30-4B9E-8FAD-47E546B28EED}"/>
    <cellStyle name="Calculation 5 9" xfId="22370" xr:uid="{0F60505A-E623-4D25-BBAD-7A442B16E3DD}"/>
    <cellStyle name="Calculation 6" xfId="809" xr:uid="{00000000-0005-0000-0000-000018030000}"/>
    <cellStyle name="Calculation 6 10" xfId="21047" xr:uid="{F880654B-E1C5-4C2E-98FD-F5E6CA0445E3}"/>
    <cellStyle name="Calculation 6 2" xfId="810" xr:uid="{00000000-0005-0000-0000-000019030000}"/>
    <cellStyle name="Calculation 6 2 2" xfId="23178" xr:uid="{20A1FA70-A312-4FE5-84FD-8F0187DB4B91}"/>
    <cellStyle name="Calculation 6 2 2 2" xfId="24078" xr:uid="{81DFC02C-D97E-473D-A893-FAB4B6CBC372}"/>
    <cellStyle name="Calculation 6 2 2 2 2" xfId="26730" xr:uid="{2C20D2DB-56BA-4506-AC55-9DE8B994380A}"/>
    <cellStyle name="Calculation 6 2 2 2 3" xfId="28450" xr:uid="{30809D0A-A0A3-45A3-A5C4-D35642F428F5}"/>
    <cellStyle name="Calculation 6 2 2 2 4" xfId="29497" xr:uid="{F9C8D178-4F08-45E1-9094-A5B94D07663D}"/>
    <cellStyle name="Calculation 6 2 2 2 5" xfId="33975" xr:uid="{BFF21217-6EC8-414C-9A6F-F47D82DF24A9}"/>
    <cellStyle name="Calculation 6 2 2 2 6" xfId="32274" xr:uid="{D50429C1-8A4E-4AB6-8C4C-A5FF684FCC4F}"/>
    <cellStyle name="Calculation 6 2 2 2 7" xfId="35524" xr:uid="{CF4889C2-6A2D-4DA6-B886-5C4A68359602}"/>
    <cellStyle name="Calculation 6 2 2 3" xfId="25832" xr:uid="{D11D5C0C-EE87-4DF1-8C09-0505C00D5A10}"/>
    <cellStyle name="Calculation 6 2 2 4" xfId="33091" xr:uid="{CEF59E20-C4E1-4399-984C-045CCD17884A}"/>
    <cellStyle name="Calculation 6 2 3" xfId="23345" xr:uid="{7B210254-637E-4314-BD94-7E03F3DC34BF}"/>
    <cellStyle name="Calculation 6 2 3 2" xfId="25997" xr:uid="{17186D99-405A-42C2-9FEA-D2CF921CEC7F}"/>
    <cellStyle name="Calculation 6 2 3 3" xfId="21874" xr:uid="{46350DE0-BDFF-4714-AAA9-5061664D8F37}"/>
    <cellStyle name="Calculation 6 2 3 4" xfId="29394" xr:uid="{090513B7-ED27-4603-A671-8D9920D052BB}"/>
    <cellStyle name="Calculation 6 2 3 5" xfId="33256" xr:uid="{53256E86-CF69-49BB-BD6F-EB27F8D48F9B}"/>
    <cellStyle name="Calculation 6 2 3 6" xfId="33380" xr:uid="{1E3E80CA-3E1A-48AB-87DB-24203DA1C3C3}"/>
    <cellStyle name="Calculation 6 2 3 7" xfId="34198" xr:uid="{E5428071-534B-48F4-AEDC-30D11A0D5E9F}"/>
    <cellStyle name="Calculation 6 2 4" xfId="24330" xr:uid="{0D677F36-6655-46F8-B5D1-190B08FA5F4C}"/>
    <cellStyle name="Calculation 6 2 4 2" xfId="26981" xr:uid="{7ABC5E70-6204-4A1D-A0E2-F6FD9ACF8503}"/>
    <cellStyle name="Calculation 6 2 4 3" xfId="21670" xr:uid="{80086089-13FB-43BC-8098-B46E38460B07}"/>
    <cellStyle name="Calculation 6 2 4 4" xfId="29833" xr:uid="{F99B02D7-4F12-463B-BDCF-D1DAF96C7E98}"/>
    <cellStyle name="Calculation 6 2 4 5" xfId="30697" xr:uid="{BE914179-3B70-406A-9F99-C75C6EB31EDF}"/>
    <cellStyle name="Calculation 6 2 4 6" xfId="31403" xr:uid="{DDA2461F-F8F9-4767-B419-092C88F46DD1}"/>
    <cellStyle name="Calculation 6 2 4 7" xfId="35834" xr:uid="{2EB32181-4725-484F-9FC1-B5DFFB361A94}"/>
    <cellStyle name="Calculation 6 2 4 8" xfId="36669" xr:uid="{5C62BB5D-85AC-460B-B7AE-53BDD8990784}"/>
    <cellStyle name="Calculation 6 2 4 9" xfId="37566" xr:uid="{6929D4CC-26CE-4E7C-90E8-E3A55C3BCC16}"/>
    <cellStyle name="Calculation 6 2 5" xfId="24525" xr:uid="{5B77F250-0FAF-4752-BE5E-95B99B7220FA}"/>
    <cellStyle name="Calculation 6 2 5 2" xfId="27173" xr:uid="{467E0525-CD0F-4AE7-B47D-5FDCB441B8BD}"/>
    <cellStyle name="Calculation 6 2 5 3" xfId="25042" xr:uid="{8DCEEE5E-1EA5-4F7F-8F17-3544E5C1D656}"/>
    <cellStyle name="Calculation 6 2 5 4" xfId="30006" xr:uid="{9772C1D9-63C4-4CE5-B956-7459AB6A4707}"/>
    <cellStyle name="Calculation 6 2 5 5" xfId="30886" xr:uid="{863C42DE-9712-4805-B0BC-7824F2CDE7E5}"/>
    <cellStyle name="Calculation 6 2 5 6" xfId="32623" xr:uid="{4D956BBC-D6E5-41BD-887B-76AF5A22995B}"/>
    <cellStyle name="Calculation 6 2 5 7" xfId="36010" xr:uid="{E2BF726D-2C1D-4691-BFA6-B18832C979F6}"/>
    <cellStyle name="Calculation 6 2 5 8" xfId="36845" xr:uid="{CED7A9D2-A623-4B04-AE3B-69961CEAF371}"/>
    <cellStyle name="Calculation 6 2 5 9" xfId="37761" xr:uid="{CBB1C08A-12D2-49A0-9E84-63FAB5138414}"/>
    <cellStyle name="Calculation 6 2 6" xfId="21985" xr:uid="{31D51C90-EAF1-4400-880B-A1357AAB2765}"/>
    <cellStyle name="Calculation 6 2 7" xfId="22366" xr:uid="{DC142A38-E1A8-4F99-9E7A-8B54DC7E1A72}"/>
    <cellStyle name="Calculation 6 2 8" xfId="21048" xr:uid="{D3B85C57-0B60-48CF-B0F3-5FA7464B0415}"/>
    <cellStyle name="Calculation 6 3" xfId="811" xr:uid="{00000000-0005-0000-0000-00001A030000}"/>
    <cellStyle name="Calculation 6 3 2" xfId="23177" xr:uid="{72A79642-E7D5-4FE0-AEBC-3E75590CFAF7}"/>
    <cellStyle name="Calculation 6 3 2 2" xfId="24077" xr:uid="{1533229F-5BD6-4FCE-BDBE-7C2BA6C78DC3}"/>
    <cellStyle name="Calculation 6 3 2 2 2" xfId="26729" xr:uid="{93C16E48-4CA4-41E0-8818-6C4E3460CE63}"/>
    <cellStyle name="Calculation 6 3 2 2 3" xfId="28477" xr:uid="{BA60309B-B8FD-4959-AE43-5F4887C89147}"/>
    <cellStyle name="Calculation 6 3 2 2 4" xfId="28290" xr:uid="{FDA6E090-F352-4C70-AE32-D787E6402AC0}"/>
    <cellStyle name="Calculation 6 3 2 2 5" xfId="33974" xr:uid="{A1EDD95F-EB66-425E-9B55-384E5CF9C245}"/>
    <cellStyle name="Calculation 6 3 2 2 6" xfId="34069" xr:uid="{D6696B4C-0A4F-444F-9B1F-1C4E8BF02234}"/>
    <cellStyle name="Calculation 6 3 2 2 7" xfId="35529" xr:uid="{F4DC5266-679D-41C7-9BD6-7E740CD16653}"/>
    <cellStyle name="Calculation 6 3 2 3" xfId="25831" xr:uid="{DE3E1B8D-6CB6-4E9C-9DD4-D00399A06BD3}"/>
    <cellStyle name="Calculation 6 3 2 4" xfId="33090" xr:uid="{B942DA02-7B49-4735-ABDF-1BC512AA167F}"/>
    <cellStyle name="Calculation 6 3 3" xfId="23346" xr:uid="{74860BB2-5816-4922-9052-05F7C81497F5}"/>
    <cellStyle name="Calculation 6 3 3 2" xfId="25998" xr:uid="{EAD1EFD5-70E8-4F41-95DD-8C689A6F8832}"/>
    <cellStyle name="Calculation 6 3 3 3" xfId="22080" xr:uid="{4115761E-3259-4AD3-A2DD-3ADDB5114841}"/>
    <cellStyle name="Calculation 6 3 3 4" xfId="22101" xr:uid="{C9584C8E-1B03-4FFE-AFB0-29D53C3ACC62}"/>
    <cellStyle name="Calculation 6 3 3 5" xfId="33257" xr:uid="{8B886D90-1E62-4E88-AEFD-4C68F8E475BF}"/>
    <cellStyle name="Calculation 6 3 3 6" xfId="34218" xr:uid="{B07A30D5-396C-4C0A-8C5B-357E9E55A7B5}"/>
    <cellStyle name="Calculation 6 3 3 7" xfId="32115" xr:uid="{7AE697C6-5551-4C46-A96B-B550A5668858}"/>
    <cellStyle name="Calculation 6 3 4" xfId="24331" xr:uid="{B0D3F56D-5D20-4899-8106-921EAEC78A2A}"/>
    <cellStyle name="Calculation 6 3 4 2" xfId="26982" xr:uid="{82380458-EF5C-4A18-84A2-CA7350B3861F}"/>
    <cellStyle name="Calculation 6 3 4 3" xfId="21669" xr:uid="{E187B7E6-E208-4EDF-A839-686F8AE8F394}"/>
    <cellStyle name="Calculation 6 3 4 4" xfId="29834" xr:uid="{9FAD238E-5079-49F2-AD56-977717394758}"/>
    <cellStyle name="Calculation 6 3 4 5" xfId="30698" xr:uid="{23E922AA-0370-47A2-8A46-6F6769FB9833}"/>
    <cellStyle name="Calculation 6 3 4 6" xfId="32468" xr:uid="{4B7DB3CD-662F-4F90-8C14-89E62C03CEF5}"/>
    <cellStyle name="Calculation 6 3 4 7" xfId="35835" xr:uid="{F62920D9-C807-4140-BC40-BDD744F0382A}"/>
    <cellStyle name="Calculation 6 3 4 8" xfId="36670" xr:uid="{45FC19B8-EA09-4718-A6D2-D262CED78AC9}"/>
    <cellStyle name="Calculation 6 3 4 9" xfId="37567" xr:uid="{E52E6EEE-9D5F-4762-BFC4-0C8DC4BCD950}"/>
    <cellStyle name="Calculation 6 3 5" xfId="24524" xr:uid="{E4CBFECB-FF8A-43A2-AD89-C90A5B1BEE96}"/>
    <cellStyle name="Calculation 6 3 5 2" xfId="27172" xr:uid="{1122C8E8-0FAA-4A8B-96FF-945AF7737C28}"/>
    <cellStyle name="Calculation 6 3 5 3" xfId="25041" xr:uid="{447999F4-A97D-4C8D-8B50-F259F1328240}"/>
    <cellStyle name="Calculation 6 3 5 4" xfId="30005" xr:uid="{CF002E91-F7A0-4B14-955E-C67B0442915A}"/>
    <cellStyle name="Calculation 6 3 5 5" xfId="30885" xr:uid="{9E9DEE02-A52B-4330-A69F-9651C0CECE43}"/>
    <cellStyle name="Calculation 6 3 5 6" xfId="34558" xr:uid="{760BA6C2-D2DE-4095-8B89-F468C6C2565F}"/>
    <cellStyle name="Calculation 6 3 5 7" xfId="36009" xr:uid="{76441A00-4D2C-4E19-8977-D0087B75CFF5}"/>
    <cellStyle name="Calculation 6 3 5 8" xfId="36844" xr:uid="{CF31E9F8-BD87-4977-A01B-6C8AFB496D0E}"/>
    <cellStyle name="Calculation 6 3 5 9" xfId="37760" xr:uid="{C6F64138-C265-4838-BA45-DCE980849C06}"/>
    <cellStyle name="Calculation 6 3 6" xfId="21986" xr:uid="{91C233A4-E684-4F28-89B9-4FC828EC7D6D}"/>
    <cellStyle name="Calculation 6 3 7" xfId="22365" xr:uid="{B73F074D-851A-4CBC-AB96-54B81E0220D8}"/>
    <cellStyle name="Calculation 6 3 8" xfId="21049" xr:uid="{E14A846C-93D9-43E5-8971-ED518A88AE3B}"/>
    <cellStyle name="Calculation 6 4" xfId="23179" xr:uid="{0A364FC5-10F0-4FC1-97AF-4C4AEEF28A93}"/>
    <cellStyle name="Calculation 6 4 2" xfId="24079" xr:uid="{87FA0FD4-349B-4491-8B8B-476F3CA567E9}"/>
    <cellStyle name="Calculation 6 4 2 2" xfId="26731" xr:uid="{9411C521-D67A-41C8-94B8-CFC320084440}"/>
    <cellStyle name="Calculation 6 4 2 3" xfId="28941" xr:uid="{9F2974EF-97B0-47E7-96A8-46B54E78C110}"/>
    <cellStyle name="Calculation 6 4 2 4" xfId="29615" xr:uid="{05CA5511-197D-406A-AA15-CEF72CBB27B9}"/>
    <cellStyle name="Calculation 6 4 2 5" xfId="33976" xr:uid="{226FFD4F-AB7E-4A5F-B040-157EA398E274}"/>
    <cellStyle name="Calculation 6 4 2 6" xfId="33799" xr:uid="{EF41744F-0F51-48E3-B450-AC8D13417E9D}"/>
    <cellStyle name="Calculation 6 4 2 7" xfId="31772" xr:uid="{2D59942A-7C66-4435-8A43-31C403CD6213}"/>
    <cellStyle name="Calculation 6 4 3" xfId="25833" xr:uid="{F540F229-04ED-40C3-AA67-95CD0B1DC15E}"/>
    <cellStyle name="Calculation 6 4 4" xfId="33092" xr:uid="{8624FD5A-F678-4C27-8263-5CA82529851F}"/>
    <cellStyle name="Calculation 6 5" xfId="23344" xr:uid="{8C7C15E5-1679-4A42-868A-F0394401601A}"/>
    <cellStyle name="Calculation 6 5 2" xfId="25996" xr:uid="{27DF37E3-41DD-44CC-843C-001EAE8030BC}"/>
    <cellStyle name="Calculation 6 5 3" xfId="22012" xr:uid="{EFE57F7D-715B-4A23-AD01-969CAD9ACF2B}"/>
    <cellStyle name="Calculation 6 5 4" xfId="29368" xr:uid="{D2B25F65-7FF1-436E-B72C-936EE9456885}"/>
    <cellStyle name="Calculation 6 5 5" xfId="33255" xr:uid="{88363CE9-7261-4D26-92EF-336276BEAF00}"/>
    <cellStyle name="Calculation 6 5 6" xfId="33850" xr:uid="{EF7A6CF3-71EE-4D99-879A-D2BE32DCE273}"/>
    <cellStyle name="Calculation 6 5 7" xfId="32046" xr:uid="{DDBC7197-499F-4D20-8EDB-3CABB5908171}"/>
    <cellStyle name="Calculation 6 6" xfId="24329" xr:uid="{2CD61C56-214E-4368-B362-0EE91BEA5B0E}"/>
    <cellStyle name="Calculation 6 6 2" xfId="26980" xr:uid="{5AEB50E4-DF90-4BDC-B592-3E1E085A0784}"/>
    <cellStyle name="Calculation 6 6 3" xfId="21671" xr:uid="{C23496F4-2170-420A-A6C8-318F869C0F64}"/>
    <cellStyle name="Calculation 6 6 4" xfId="29832" xr:uid="{53A041A7-C16C-4CCA-B6E6-7386160DE952}"/>
    <cellStyle name="Calculation 6 6 5" xfId="30696" xr:uid="{A1D6BB0C-AB3C-47C2-B5A3-A49802D56239}"/>
    <cellStyle name="Calculation 6 6 6" xfId="32467" xr:uid="{BB8042B4-9A29-4D30-9250-CE23EFB81F5B}"/>
    <cellStyle name="Calculation 6 6 7" xfId="35833" xr:uid="{310442FE-EB9A-434E-A5A0-7AC22D5F1C0D}"/>
    <cellStyle name="Calculation 6 6 8" xfId="36668" xr:uid="{9548DC7C-CF39-4EAC-9A47-8DF9940FAB92}"/>
    <cellStyle name="Calculation 6 6 9" xfId="37565" xr:uid="{25019CB2-2A88-412C-AE99-504A13C577FF}"/>
    <cellStyle name="Calculation 6 7" xfId="24526" xr:uid="{35501708-D90C-4D7E-8ED3-341C56417E28}"/>
    <cellStyle name="Calculation 6 7 2" xfId="27174" xr:uid="{9F11B80E-AE72-48A4-9719-7F69E3085D67}"/>
    <cellStyle name="Calculation 6 7 3" xfId="25043" xr:uid="{C157F984-6A2D-46FC-A831-EFDE4053CFAE}"/>
    <cellStyle name="Calculation 6 7 4" xfId="30007" xr:uid="{1F1118EB-30D9-47E3-AC6C-234D8A0D6B5D}"/>
    <cellStyle name="Calculation 6 7 5" xfId="30887" xr:uid="{D30BBDF7-57FA-4161-9896-DC90BAE20DFD}"/>
    <cellStyle name="Calculation 6 7 6" xfId="34389" xr:uid="{2AA958ED-4F64-4E66-9B4B-D858907159C0}"/>
    <cellStyle name="Calculation 6 7 7" xfId="36011" xr:uid="{BDD4F632-D7B9-4A65-80F0-214BF8911438}"/>
    <cellStyle name="Calculation 6 7 8" xfId="36846" xr:uid="{BFF530A4-A16D-41DC-AD9B-44950E1942F6}"/>
    <cellStyle name="Calculation 6 7 9" xfId="37762" xr:uid="{E48DBD1C-20F0-40C1-968A-6E449354C53B}"/>
    <cellStyle name="Calculation 6 8" xfId="21984" xr:uid="{E8FD99AB-E40F-49F0-BF40-E71C886F0097}"/>
    <cellStyle name="Calculation 6 9" xfId="22367" xr:uid="{8EEB2F95-F7B3-4F05-B007-1D822C38DEBC}"/>
    <cellStyle name="Calculation 7" xfId="812" xr:uid="{00000000-0005-0000-0000-00001B030000}"/>
    <cellStyle name="Calculation 7 2" xfId="23176" xr:uid="{BF13254F-C3B0-4CB0-AE52-7BF8C68B3006}"/>
    <cellStyle name="Calculation 7 2 2" xfId="24076" xr:uid="{D14048FC-A54A-4F44-B4EB-9B59B61B3B16}"/>
    <cellStyle name="Calculation 7 2 2 2" xfId="26728" xr:uid="{87C92754-D092-4978-B241-CD81C6391049}"/>
    <cellStyle name="Calculation 7 2 2 3" xfId="28033" xr:uid="{B10C1FAD-5A7D-477D-827A-D735F71AB74C}"/>
    <cellStyle name="Calculation 7 2 2 4" xfId="29616" xr:uid="{0B2CD2A0-1F34-4450-ABFE-B582141B5099}"/>
    <cellStyle name="Calculation 7 2 2 5" xfId="33973" xr:uid="{766DA09E-AEA4-4F8F-AA41-934302FA04F4}"/>
    <cellStyle name="Calculation 7 2 2 6" xfId="34266" xr:uid="{7A5DC720-51E3-4D7F-965D-F4399152D500}"/>
    <cellStyle name="Calculation 7 2 2 7" xfId="31424" xr:uid="{49A941D5-00FA-4C69-A6C1-FBCD0F62D98F}"/>
    <cellStyle name="Calculation 7 2 3" xfId="25830" xr:uid="{B296A4BE-7D6D-41DA-98BF-36000612D13C}"/>
    <cellStyle name="Calculation 7 2 4" xfId="33089" xr:uid="{703E6472-D513-4C26-9F41-9877277608C9}"/>
    <cellStyle name="Calculation 7 3" xfId="23347" xr:uid="{8C3E4FBD-991E-4527-BB50-87DDAF032D90}"/>
    <cellStyle name="Calculation 7 3 2" xfId="25999" xr:uid="{C8AA3B62-EC60-41FB-AE08-EEB58F585552}"/>
    <cellStyle name="Calculation 7 3 3" xfId="27728" xr:uid="{9BD95B92-37D5-46A2-90F0-D09264A3E84F}"/>
    <cellStyle name="Calculation 7 3 4" xfId="29643" xr:uid="{98818B5F-C4BB-49BB-99FF-70AFBF808E80}"/>
    <cellStyle name="Calculation 7 3 5" xfId="33258" xr:uid="{BC17594E-A4B8-4936-A3B6-B4BA15F4029E}"/>
    <cellStyle name="Calculation 7 3 6" xfId="34118" xr:uid="{B857500D-083B-4DDE-AE56-63803326B4FB}"/>
    <cellStyle name="Calculation 7 3 7" xfId="35656" xr:uid="{D2627183-ED12-40E8-A029-DCF78B1220E6}"/>
    <cellStyle name="Calculation 7 4" xfId="24332" xr:uid="{C8133D56-525A-4222-B723-FDB045A5A2AF}"/>
    <cellStyle name="Calculation 7 4 2" xfId="26983" xr:uid="{74FAABC4-3337-4249-989B-766BE018135C}"/>
    <cellStyle name="Calculation 7 4 3" xfId="21668" xr:uid="{EF102F00-A40F-44A8-A13D-215E205B3813}"/>
    <cellStyle name="Calculation 7 4 4" xfId="29835" xr:uid="{A5564609-1E03-48FA-9D9D-E9085E653241}"/>
    <cellStyle name="Calculation 7 4 5" xfId="30699" xr:uid="{B96BA2D2-5874-41C8-8F82-27E5ABC88323}"/>
    <cellStyle name="Calculation 7 4 6" xfId="32469" xr:uid="{BB4E53C8-304E-4299-9755-4031B15D237E}"/>
    <cellStyle name="Calculation 7 4 7" xfId="35836" xr:uid="{50C6A25E-478C-43F1-936F-EB8BE5C6D447}"/>
    <cellStyle name="Calculation 7 4 8" xfId="36671" xr:uid="{6C517A08-7D13-4A66-97B7-50184117350D}"/>
    <cellStyle name="Calculation 7 4 9" xfId="37568" xr:uid="{65A0C0C8-970B-460A-89E2-EC2F8E8B211F}"/>
    <cellStyle name="Calculation 7 5" xfId="24523" xr:uid="{1B590600-B2CA-496F-BE96-C47C958C5E3B}"/>
    <cellStyle name="Calculation 7 5 2" xfId="27171" xr:uid="{9BFD86C6-F896-4FEB-B89F-7F7620DC6C72}"/>
    <cellStyle name="Calculation 7 5 3" xfId="25040" xr:uid="{DFD6A72C-4069-4A68-9EDD-45E7A39FBD5F}"/>
    <cellStyle name="Calculation 7 5 4" xfId="30004" xr:uid="{B642949D-B0AB-4ED5-9977-16EF10644575}"/>
    <cellStyle name="Calculation 7 5 5" xfId="30884" xr:uid="{FD624D1F-974B-4E4C-9BF8-B7B89CFB1768}"/>
    <cellStyle name="Calculation 7 5 6" xfId="34388" xr:uid="{74EB4339-B9A9-4A69-A244-C908B0CCA612}"/>
    <cellStyle name="Calculation 7 5 7" xfId="36008" xr:uid="{12BFEC97-FB91-4281-BF74-372A33657339}"/>
    <cellStyle name="Calculation 7 5 8" xfId="36843" xr:uid="{16953C11-F881-4188-AB94-A908F5C66DE1}"/>
    <cellStyle name="Calculation 7 5 9" xfId="37759" xr:uid="{F4283E80-774B-46B0-A301-F5E004781E66}"/>
    <cellStyle name="Calculation 7 6" xfId="21987" xr:uid="{08C63294-ED6A-400E-90DB-84B540EF2080}"/>
    <cellStyle name="Calculation 7 7" xfId="22364" xr:uid="{9CC71E16-6D7F-41BD-9AC4-C867D762467F}"/>
    <cellStyle name="Calculation 7 8" xfId="21050" xr:uid="{BEBA141D-DE8C-4845-954A-1A010F7C9F73}"/>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10 10" xfId="21052" xr:uid="{BD111C6D-A287-4A8A-BC29-A8A0CF349FD4}"/>
    <cellStyle name="Gia's 10 2" xfId="23174" xr:uid="{8534E046-190C-491F-84D8-FA87AF6B19FB}"/>
    <cellStyle name="Gia's 10 2 2" xfId="24074" xr:uid="{A1C13908-E307-4EEC-B896-FA5E466D81E1}"/>
    <cellStyle name="Gia's 10 2 2 2" xfId="26726" xr:uid="{6B2DB488-ED9B-4553-A06F-EB00F279341C}"/>
    <cellStyle name="Gia's 10 2 2 3" xfId="28706" xr:uid="{F0CE9994-7D1F-4FC0-85EC-51386FEAFFA9}"/>
    <cellStyle name="Gia's 10 2 2 4" xfId="29053" xr:uid="{839C8F49-86F2-4484-A37C-5796FC00B153}"/>
    <cellStyle name="Gia's 10 2 2 5" xfId="28769" xr:uid="{644A1594-5711-4EB0-92EE-133DAE497BAE}"/>
    <cellStyle name="Gia's 10 2 2 6" xfId="33971" xr:uid="{CC92DC7D-6109-4096-B7C8-E6DC35CA4DA2}"/>
    <cellStyle name="Gia's 10 2 2 7" xfId="34751" xr:uid="{C8CA9CF8-DFE0-4E8F-BCF2-6D3FFB02CB47}"/>
    <cellStyle name="Gia's 10 2 2 8" xfId="32092" xr:uid="{198179CE-97F5-4566-89AF-5FC7F120143B}"/>
    <cellStyle name="Gia's 10 2 3" xfId="25828" xr:uid="{89D92863-049B-4D4F-9503-BB1920E2CB6D}"/>
    <cellStyle name="Gia's 10 2 4" xfId="28204" xr:uid="{BAF15DC4-9893-4A16-9C95-7F9AA412A40D}"/>
    <cellStyle name="Gia's 10 2 5" xfId="33087" xr:uid="{D29E6C4A-7084-4252-B460-D50FD153D0A1}"/>
    <cellStyle name="Gia's 10 2 6" xfId="31705" xr:uid="{704517FD-E9D5-4684-9073-1F9F210C8591}"/>
    <cellStyle name="Gia's 10 3" xfId="23349" xr:uid="{CF9B9D13-61AD-478F-AEA7-649D082F0258}"/>
    <cellStyle name="Gia's 10 3 2" xfId="26001" xr:uid="{C4597D42-0632-41BF-804D-610BC198BBC4}"/>
    <cellStyle name="Gia's 10 3 3" xfId="28217" xr:uid="{6E32102C-8CCB-4876-9681-9925FCD3FF33}"/>
    <cellStyle name="Gia's 10 3 4" xfId="21873" xr:uid="{592AC7CC-47B9-44EA-A01C-0727674D2449}"/>
    <cellStyle name="Gia's 10 3 5" xfId="29327" xr:uid="{FA4EA8E5-F26F-4B43-9781-8E0D79C6C0EA}"/>
    <cellStyle name="Gia's 10 3 6" xfId="33260" xr:uid="{6FC3BEBD-3E22-453E-A013-99CA7AABECE8}"/>
    <cellStyle name="Gia's 10 3 7" xfId="31534" xr:uid="{05AC8A35-D888-4A43-8769-610F65BB9877}"/>
    <cellStyle name="Gia's 10 3 8" xfId="31741" xr:uid="{AEA3B7D0-FF04-408C-A1FA-72DE9525BD73}"/>
    <cellStyle name="Gia's 10 4" xfId="24334" xr:uid="{A6CACE28-A728-413A-8383-BCE4B1EF87AE}"/>
    <cellStyle name="Gia's 10 4 2" xfId="26985" xr:uid="{824E25F3-B2BA-4146-B0E9-41F6BFB98854}"/>
    <cellStyle name="Gia's 10 4 3" xfId="29347" xr:uid="{F93902AD-557B-4A1F-9FE8-0C883C7FA1E9}"/>
    <cellStyle name="Gia's 10 4 4" xfId="30701" xr:uid="{06C4699C-E9C1-4B60-ACD0-3FCAA9DB0BF2}"/>
    <cellStyle name="Gia's 10 4 5" xfId="34159" xr:uid="{1B7FD87B-1B6D-44F3-8EE6-E6CEC6A3CD29}"/>
    <cellStyle name="Gia's 10 4 6" xfId="34919" xr:uid="{F5963467-C727-48C2-9660-45046F5EE55C}"/>
    <cellStyle name="Gia's 10 4 7" xfId="32471" xr:uid="{57954556-AB95-4FE0-B7A1-51189E597C36}"/>
    <cellStyle name="Gia's 10 4 8" xfId="37570" xr:uid="{8B013E41-7FB7-4D27-AEAE-AE7C159C2360}"/>
    <cellStyle name="Gia's 10 5" xfId="22151" xr:uid="{8316F8CE-90C6-4A44-B02E-4EA7C1847149}"/>
    <cellStyle name="Gia's 10 6" xfId="22362" xr:uid="{2F72BD69-1180-488E-A3D2-18E1743EAAFF}"/>
    <cellStyle name="Gia's 10 7" xfId="22137" xr:uid="{FA4F89DD-FFFE-4389-B796-BC28E5843546}"/>
    <cellStyle name="Gia's 10 8" xfId="31974" xr:uid="{74E82B8F-E502-4477-A476-9895E9AD0AF7}"/>
    <cellStyle name="Gia's 10 9" xfId="32009" xr:uid="{4E995456-6A65-4BB6-BE65-4E8813C980AB}"/>
    <cellStyle name="Gia's 11" xfId="23175" xr:uid="{E6914BEA-0814-4021-AE88-FDF8D1B57EB3}"/>
    <cellStyle name="Gia's 11 2" xfId="24075" xr:uid="{B1CB2AB5-1A2A-4D05-8DFF-CBC6646AF5DE}"/>
    <cellStyle name="Gia's 11 2 2" xfId="26727" xr:uid="{E6A3E350-5AB3-47E4-9098-29CAD94E4090}"/>
    <cellStyle name="Gia's 11 2 3" xfId="28707" xr:uid="{D4122207-B6F8-45ED-A7F5-2178E737389B}"/>
    <cellStyle name="Gia's 11 2 4" xfId="28003" xr:uid="{26C96A8D-6A33-4507-8B30-74ECCC49191B}"/>
    <cellStyle name="Gia's 11 2 5" xfId="22124" xr:uid="{C9B57FAF-9033-4670-A89C-02D7494C5E1E}"/>
    <cellStyle name="Gia's 11 2 6" xfId="33972" xr:uid="{5150EED9-9C9E-4986-94AA-6952A18D1C1A}"/>
    <cellStyle name="Gia's 11 2 7" xfId="34752" xr:uid="{6148ABF2-B06C-4F18-83A2-75F0FEB9B30C}"/>
    <cellStyle name="Gia's 11 2 8" xfId="32036" xr:uid="{1E1DE21F-55B9-4205-8253-BB6F2D9F3F32}"/>
    <cellStyle name="Gia's 11 3" xfId="25829" xr:uid="{10EC91B5-BD72-4123-9B18-27FC2CD294D4}"/>
    <cellStyle name="Gia's 11 4" xfId="28205" xr:uid="{E1FA5864-EB0E-437B-875F-40477AE193FE}"/>
    <cellStyle name="Gia's 11 5" xfId="33088" xr:uid="{CDCFCD6B-230E-48C1-B531-5E04D2176A51}"/>
    <cellStyle name="Gia's 11 6" xfId="31704" xr:uid="{0CD32B4C-1CB2-411E-95A6-250B08219B2C}"/>
    <cellStyle name="Gia's 12" xfId="23348" xr:uid="{B9EEAE63-2E1C-4BB6-9DD7-7DD0D972C802}"/>
    <cellStyle name="Gia's 12 2" xfId="26000" xr:uid="{DEF741E3-B9D3-4F65-B41A-7936EB9BE928}"/>
    <cellStyle name="Gia's 12 3" xfId="28216" xr:uid="{500F8D90-82A6-496F-BCAB-803DFA59ADB3}"/>
    <cellStyle name="Gia's 12 4" xfId="22013" xr:uid="{DB4E2C78-FF11-4442-BAB6-95A8D6E91CC2}"/>
    <cellStyle name="Gia's 12 5" xfId="29383" xr:uid="{E2467A25-96E5-4E71-B670-CC600FBC81B9}"/>
    <cellStyle name="Gia's 12 6" xfId="33259" xr:uid="{CFCD71C0-ABA3-4880-A0A9-74905D5F2448}"/>
    <cellStyle name="Gia's 12 7" xfId="31535" xr:uid="{A471D42B-DB5C-4A2C-B6AB-231A7D00C2B8}"/>
    <cellStyle name="Gia's 12 8" xfId="32021" xr:uid="{C82F6E83-61FC-46F3-A8D7-0C48BCA00244}"/>
    <cellStyle name="Gia's 13" xfId="24333" xr:uid="{CB9EA1D0-5E79-44BC-83EE-90DD7A34A98F}"/>
    <cellStyle name="Gia's 13 2" xfId="26984" xr:uid="{0DCA0F37-8B7F-4BDE-8265-A866A13F3CEE}"/>
    <cellStyle name="Gia's 13 3" xfId="29346" xr:uid="{A65825AF-5842-488E-8DF5-345B40AC5236}"/>
    <cellStyle name="Gia's 13 4" xfId="30700" xr:uid="{B637D919-E2C8-4AD9-9087-78C458FF1049}"/>
    <cellStyle name="Gia's 13 5" xfId="34158" xr:uid="{AC410CEB-5AB4-44C5-873E-0D6B895C7E07}"/>
    <cellStyle name="Gia's 13 6" xfId="34918" xr:uid="{05A1C743-A509-4F86-92BA-084CAECF67C6}"/>
    <cellStyle name="Gia's 13 7" xfId="32470" xr:uid="{460C69FA-2DD0-4297-B7DC-AC384C1AAF6B}"/>
    <cellStyle name="Gia's 13 8" xfId="37569" xr:uid="{0394EA40-89F2-4AA2-998F-FD2F0888DB39}"/>
    <cellStyle name="Gia's 14" xfId="22150" xr:uid="{49C017CC-434F-41F1-980F-97DA96E95DBA}"/>
    <cellStyle name="Gia's 15" xfId="22363" xr:uid="{1648EB2D-27E4-4E65-9ECA-CD5A46BCC56D}"/>
    <cellStyle name="Gia's 16" xfId="22136" xr:uid="{A112ED23-A9CC-4C7F-A54A-B2A53808DA4D}"/>
    <cellStyle name="Gia's 17" xfId="31973" xr:uid="{A96071DA-7577-4D31-9C01-56714C747E35}"/>
    <cellStyle name="Gia's 18" xfId="32010" xr:uid="{76D418B7-7BFF-4FF8-B992-9976E46C6AD6}"/>
    <cellStyle name="Gia's 19" xfId="21051" xr:uid="{7A5E9881-9317-4DE8-87FA-0296605AE50A}"/>
    <cellStyle name="Gia's 2" xfId="9187" xr:uid="{00000000-0005-0000-0000-0000D7230000}"/>
    <cellStyle name="Gia's 2 10" xfId="21053" xr:uid="{011E7E16-123B-46B7-B1CE-A15ACCBF7863}"/>
    <cellStyle name="Gia's 2 2" xfId="23173" xr:uid="{3A1D8761-7D50-492D-AEAA-B5DAB365FBE9}"/>
    <cellStyle name="Gia's 2 2 2" xfId="24073" xr:uid="{C416D5A6-54ED-4E70-AE5E-C140655339C8}"/>
    <cellStyle name="Gia's 2 2 2 2" xfId="26725" xr:uid="{62FF6F3E-3C50-4325-953A-F0DC548080A3}"/>
    <cellStyle name="Gia's 2 2 2 3" xfId="28705" xr:uid="{E82C4F07-46C9-4EC9-AA56-8AF0621A3570}"/>
    <cellStyle name="Gia's 2 2 2 4" xfId="28940" xr:uid="{1AA20336-06C0-4378-8400-91328C50EDBF}"/>
    <cellStyle name="Gia's 2 2 2 5" xfId="28768" xr:uid="{37044251-BB4B-4378-85AF-540894A91E67}"/>
    <cellStyle name="Gia's 2 2 2 6" xfId="33970" xr:uid="{F8393C8A-1A4B-4B65-951C-9BA53D317852}"/>
    <cellStyle name="Gia's 2 2 2 7" xfId="34750" xr:uid="{153009C8-F103-4F3D-BDE5-03F9290685EB}"/>
    <cellStyle name="Gia's 2 2 2 8" xfId="32035" xr:uid="{548CFEDF-D9D5-416E-BCE7-55046A1DC66C}"/>
    <cellStyle name="Gia's 2 2 3" xfId="25827" xr:uid="{AB5D6030-58B1-44E8-A0E7-4C34AD8C5583}"/>
    <cellStyle name="Gia's 2 2 4" xfId="28203" xr:uid="{A87860BD-AA47-4C59-8AB0-59E7D4CF46E1}"/>
    <cellStyle name="Gia's 2 2 5" xfId="33086" xr:uid="{46486593-D748-4AE5-8C4A-C105E02F776B}"/>
    <cellStyle name="Gia's 2 2 6" xfId="31706" xr:uid="{21EADF50-FDA4-4535-8B2E-42DE26FE035E}"/>
    <cellStyle name="Gia's 2 3" xfId="23350" xr:uid="{E24E66DE-F4A8-400F-B9FA-8042C4BF2DD5}"/>
    <cellStyle name="Gia's 2 3 2" xfId="26002" xr:uid="{613AB5EB-7777-48AF-9779-F548C2530944}"/>
    <cellStyle name="Gia's 2 3 3" xfId="28218" xr:uid="{B3280329-E28B-4ACA-BE75-414ED970AD3E}"/>
    <cellStyle name="Gia's 2 3 4" xfId="22079" xr:uid="{B853662B-C783-4F8C-99BD-C60C411CC6EC}"/>
    <cellStyle name="Gia's 2 3 5" xfId="21994" xr:uid="{1956650D-1DC9-4A5D-9418-98C5CCCBB5D9}"/>
    <cellStyle name="Gia's 2 3 6" xfId="33261" xr:uid="{974E0E4F-9D51-4740-9E28-8263A2974B2C}"/>
    <cellStyle name="Gia's 2 3 7" xfId="31533" xr:uid="{AB9479C0-7849-4BF2-9324-A0FED9D5183E}"/>
    <cellStyle name="Gia's 2 3 8" xfId="35661" xr:uid="{EA0A11AE-5139-464B-A176-D710C5540D58}"/>
    <cellStyle name="Gia's 2 4" xfId="24335" xr:uid="{F7194CE9-74F9-4192-A302-CD9A76799005}"/>
    <cellStyle name="Gia's 2 4 2" xfId="26986" xr:uid="{5015A0AE-0EE0-4A6F-9614-BBBB72C87353}"/>
    <cellStyle name="Gia's 2 4 3" xfId="29348" xr:uid="{0C501BF1-C9C1-4D30-8516-E872962649D5}"/>
    <cellStyle name="Gia's 2 4 4" xfId="30702" xr:uid="{08F7710E-12EC-48F7-AF46-1D186DA31238}"/>
    <cellStyle name="Gia's 2 4 5" xfId="34160" xr:uid="{768148B0-648E-47B9-ABDD-573CD84CB82E}"/>
    <cellStyle name="Gia's 2 4 6" xfId="34920" xr:uid="{C214B525-768D-4FF5-8E17-F8499B46935F}"/>
    <cellStyle name="Gia's 2 4 7" xfId="32472" xr:uid="{9BA0A0AA-7807-4E33-A586-9F4F8E7B03FC}"/>
    <cellStyle name="Gia's 2 4 8" xfId="37571" xr:uid="{718C1003-16FE-4547-A50D-5980DF14C3E8}"/>
    <cellStyle name="Gia's 2 5" xfId="22152" xr:uid="{59A23B3B-57B3-42D6-AF0F-B64DCBDEA46D}"/>
    <cellStyle name="Gia's 2 6" xfId="22361" xr:uid="{6D49C654-5E54-4379-A269-1B13A86CA0CC}"/>
    <cellStyle name="Gia's 2 7" xfId="22138" xr:uid="{BFDB6974-F8D0-409F-9AD0-51C1F442A9AF}"/>
    <cellStyle name="Gia's 2 8" xfId="31975" xr:uid="{049C65FD-3274-4C5A-92BC-3D7182AA0ACD}"/>
    <cellStyle name="Gia's 2 9" xfId="32008" xr:uid="{DA2F14EA-9F1C-4E94-9BBD-0AF3CA794945}"/>
    <cellStyle name="Gia's 3" xfId="9188" xr:uid="{00000000-0005-0000-0000-0000D8230000}"/>
    <cellStyle name="Gia's 3 10" xfId="21054" xr:uid="{2801FDF8-2346-46F4-A4B6-77DCE4F567B5}"/>
    <cellStyle name="Gia's 3 2" xfId="23172" xr:uid="{F4CC4269-310F-42EA-AAAF-B3677295FF96}"/>
    <cellStyle name="Gia's 3 2 2" xfId="24072" xr:uid="{DE709159-6474-4AFB-A686-187491EFF50B}"/>
    <cellStyle name="Gia's 3 2 2 2" xfId="26724" xr:uid="{9F5429BA-F5C4-4EDE-B6B3-E258C642CB6A}"/>
    <cellStyle name="Gia's 3 2 2 3" xfId="28704" xr:uid="{2F4BBAC1-9EF0-4A5F-8173-B2480AACF44A}"/>
    <cellStyle name="Gia's 3 2 2 4" xfId="28449" xr:uid="{90F810C4-C4D4-44CC-AF59-0D841CBA0063}"/>
    <cellStyle name="Gia's 3 2 2 5" xfId="22116" xr:uid="{68D11FFD-7AF3-496F-8795-C95F02EEC4E0}"/>
    <cellStyle name="Gia's 3 2 2 6" xfId="33969" xr:uid="{40882FF3-0844-4934-AC3B-266F0AD1F95B}"/>
    <cellStyle name="Gia's 3 2 2 7" xfId="34749" xr:uid="{E284061F-3942-4E62-8DF2-3D712CE7CB00}"/>
    <cellStyle name="Gia's 3 2 2 8" xfId="32093" xr:uid="{ED3D2082-8A8C-4238-9B1E-FF3852C254EE}"/>
    <cellStyle name="Gia's 3 2 3" xfId="25826" xr:uid="{43610814-B3AC-46B7-B8BE-DF59BAACA1EF}"/>
    <cellStyle name="Gia's 3 2 4" xfId="28202" xr:uid="{1E575258-E041-47BA-A12A-AE07E4EA57F4}"/>
    <cellStyle name="Gia's 3 2 5" xfId="33085" xr:uid="{8C0CC599-310F-4604-8DD9-911664C5230E}"/>
    <cellStyle name="Gia's 3 2 6" xfId="31707" xr:uid="{C6326C61-6507-4945-9ED8-E557F761B45B}"/>
    <cellStyle name="Gia's 3 3" xfId="23351" xr:uid="{FEC108AA-65AA-4ABE-A711-68289CDC8145}"/>
    <cellStyle name="Gia's 3 3 2" xfId="26003" xr:uid="{2BE0ECC9-BF47-492E-9BF5-133F3AB898DB}"/>
    <cellStyle name="Gia's 3 3 3" xfId="28219" xr:uid="{CF46AB08-5F8A-42DD-8C4E-14DC2C46E102}"/>
    <cellStyle name="Gia's 3 3 4" xfId="27729" xr:uid="{995C7957-60A4-4292-AEA4-073E60288474}"/>
    <cellStyle name="Gia's 3 3 5" xfId="22129" xr:uid="{760C4B6D-01F9-453A-A85A-F4F997B79D0F}"/>
    <cellStyle name="Gia's 3 3 6" xfId="33262" xr:uid="{D8975E09-539D-45DD-AC7A-6CCFBBCC2DCB}"/>
    <cellStyle name="Gia's 3 3 7" xfId="31532" xr:uid="{D5619D0F-A477-495D-B66C-14B21D739CFF}"/>
    <cellStyle name="Gia's 3 3 8" xfId="34623" xr:uid="{E363D226-51AF-4AD8-B24B-70C8C0B1DBD0}"/>
    <cellStyle name="Gia's 3 4" xfId="24336" xr:uid="{C88D364E-5325-4804-891D-6C9E644E69BF}"/>
    <cellStyle name="Gia's 3 4 2" xfId="26987" xr:uid="{124D69A2-48A5-455B-BFAD-83D9993C1AAE}"/>
    <cellStyle name="Gia's 3 4 3" xfId="29349" xr:uid="{1CEDA324-00DF-425F-B57C-6BD977A81FFD}"/>
    <cellStyle name="Gia's 3 4 4" xfId="30703" xr:uid="{821D3358-9A7D-488E-85C6-0F19B6271B43}"/>
    <cellStyle name="Gia's 3 4 5" xfId="34161" xr:uid="{EA1E8817-5360-4ED3-8DB3-EBC9A3929658}"/>
    <cellStyle name="Gia's 3 4 6" xfId="34921" xr:uid="{36B3ED7D-02ED-4F96-A5BB-EED5F2B6ACB8}"/>
    <cellStyle name="Gia's 3 4 7" xfId="32473" xr:uid="{A05596DF-299E-401E-AAB1-4A658AFC39E2}"/>
    <cellStyle name="Gia's 3 4 8" xfId="37572" xr:uid="{2295AE22-814A-4E8A-86CC-936A5BE34C4F}"/>
    <cellStyle name="Gia's 3 5" xfId="22153" xr:uid="{60FC74CB-BF05-40D1-8D5E-E42940034EF5}"/>
    <cellStyle name="Gia's 3 6" xfId="22360" xr:uid="{E3E4CE46-4E1F-496F-88D1-4042818E286A}"/>
    <cellStyle name="Gia's 3 7" xfId="22139" xr:uid="{14C417F9-C8E5-4058-955B-17AC114E9841}"/>
    <cellStyle name="Gia's 3 8" xfId="31976" xr:uid="{74E7B70A-3344-46D0-BAB4-8EA306C57B9A}"/>
    <cellStyle name="Gia's 3 9" xfId="32007" xr:uid="{A73F450B-951E-4638-A58A-44DF1261DAB7}"/>
    <cellStyle name="Gia's 4" xfId="9189" xr:uid="{00000000-0005-0000-0000-0000D9230000}"/>
    <cellStyle name="Gia's 4 10" xfId="21055" xr:uid="{8954A09F-2DE3-4403-A83B-C6D52B34B11A}"/>
    <cellStyle name="Gia's 4 2" xfId="23171" xr:uid="{B3C6ECD2-27F5-4F0D-9952-D9426C54AAF7}"/>
    <cellStyle name="Gia's 4 2 2" xfId="24071" xr:uid="{D3FE0C63-9AD2-4F28-B25E-D0DF4A9BFD18}"/>
    <cellStyle name="Gia's 4 2 2 2" xfId="26723" xr:uid="{97DD54F8-DD86-43C8-BDA1-7265E7368321}"/>
    <cellStyle name="Gia's 4 2 2 3" xfId="28703" xr:uid="{86B479CC-2762-486D-9647-3141EACD3A57}"/>
    <cellStyle name="Gia's 4 2 2 4" xfId="28478" xr:uid="{52D8ACF3-5C07-4B79-8F1E-67632B7B9460}"/>
    <cellStyle name="Gia's 4 2 2 5" xfId="28708" xr:uid="{11F0508B-094A-4175-B62B-FC64ED1024BE}"/>
    <cellStyle name="Gia's 4 2 2 6" xfId="33968" xr:uid="{6AE94FF0-E16E-4FD0-9FBC-332F45B45EC8}"/>
    <cellStyle name="Gia's 4 2 2 7" xfId="34748" xr:uid="{EE0F25A5-E460-4437-9B8C-3D83081BC005}"/>
    <cellStyle name="Gia's 4 2 2 8" xfId="32034" xr:uid="{712BDBCC-7753-4F28-8A32-A4DF513FABD8}"/>
    <cellStyle name="Gia's 4 2 3" xfId="25825" xr:uid="{77987423-024E-43D7-9F75-DDF77B4C0B00}"/>
    <cellStyle name="Gia's 4 2 4" xfId="28201" xr:uid="{B1E70281-A0EF-4479-9843-F6B870C0D61E}"/>
    <cellStyle name="Gia's 4 2 5" xfId="33084" xr:uid="{CBC60A88-7A5D-45DF-87B0-583D18B64024}"/>
    <cellStyle name="Gia's 4 2 6" xfId="31708" xr:uid="{21E01B5F-BCE3-4D29-90DB-92A1ABCD6D62}"/>
    <cellStyle name="Gia's 4 3" xfId="23352" xr:uid="{267332EF-9E4B-469A-80C9-D3B5E7BE029D}"/>
    <cellStyle name="Gia's 4 3 2" xfId="26004" xr:uid="{8AE23F2F-C4C7-4FB1-876B-E0DCD36C0085}"/>
    <cellStyle name="Gia's 4 3 3" xfId="28220" xr:uid="{02D5441A-E1B1-4583-8AAF-94FB974859D8}"/>
    <cellStyle name="Gia's 4 3 4" xfId="22014" xr:uid="{C9CA5B4B-1978-4932-BD7E-7372D16F8436}"/>
    <cellStyle name="Gia's 4 3 5" xfId="29384" xr:uid="{10E94A3A-2D84-4D75-9D19-C0F4D8224C64}"/>
    <cellStyle name="Gia's 4 3 6" xfId="33263" xr:uid="{91C8C254-ECF5-41A0-BF07-26071E2254E9}"/>
    <cellStyle name="Gia's 4 3 7" xfId="31531" xr:uid="{E2557197-7808-4F26-B0DD-AEE198EEFA21}"/>
    <cellStyle name="Gia's 4 3 8" xfId="32102" xr:uid="{BD0394D4-17D2-4C89-8F41-518E9E643A31}"/>
    <cellStyle name="Gia's 4 4" xfId="24337" xr:uid="{A5C09B4A-C646-45EA-8D31-AF7B5468FFAE}"/>
    <cellStyle name="Gia's 4 4 2" xfId="26988" xr:uid="{821E75FF-CD08-4E20-9020-9A31C309C7E7}"/>
    <cellStyle name="Gia's 4 4 3" xfId="29350" xr:uid="{64A45AB0-AC36-4E0B-9763-A6E0DEE997A9}"/>
    <cellStyle name="Gia's 4 4 4" xfId="30704" xr:uid="{083A5D8E-86DC-4A4E-9BD4-B9F855A25627}"/>
    <cellStyle name="Gia's 4 4 5" xfId="34162" xr:uid="{DFCBB544-0C27-4DF4-9209-95FFCCB9E318}"/>
    <cellStyle name="Gia's 4 4 6" xfId="34922" xr:uid="{DD5DB508-4C3C-4358-8983-838AA3E83FD7}"/>
    <cellStyle name="Gia's 4 4 7" xfId="32474" xr:uid="{225D0A5A-1ECB-436B-8C2D-BF193A03B540}"/>
    <cellStyle name="Gia's 4 4 8" xfId="37573" xr:uid="{42978516-466E-47AC-85BB-C71AFC596AF2}"/>
    <cellStyle name="Gia's 4 5" xfId="22154" xr:uid="{27403914-22A9-4B59-A412-FD7EB300945B}"/>
    <cellStyle name="Gia's 4 6" xfId="22359" xr:uid="{DB71C157-87DB-41E9-9CB6-8668192C6241}"/>
    <cellStyle name="Gia's 4 7" xfId="22140" xr:uid="{470E7543-0D74-4710-8B9B-F70A1E8D3E4D}"/>
    <cellStyle name="Gia's 4 8" xfId="31977" xr:uid="{141B172E-B9F1-4AA7-A494-C352A0E4CF1A}"/>
    <cellStyle name="Gia's 4 9" xfId="32006" xr:uid="{DBE91CC4-A136-44E1-AC8B-FEC7FB5F75D3}"/>
    <cellStyle name="Gia's 5" xfId="9190" xr:uid="{00000000-0005-0000-0000-0000DA230000}"/>
    <cellStyle name="Gia's 5 10" xfId="21056" xr:uid="{A579C596-9687-402F-98EE-268D05ABF474}"/>
    <cellStyle name="Gia's 5 2" xfId="23170" xr:uid="{31C07784-00E6-4839-BFE2-B9426E00BB46}"/>
    <cellStyle name="Gia's 5 2 2" xfId="24070" xr:uid="{59D6A166-A3B5-4D4E-9208-1A0355F6E399}"/>
    <cellStyle name="Gia's 5 2 2 2" xfId="26722" xr:uid="{2D2A3327-2EAD-48E0-B84F-FA94883E3F68}"/>
    <cellStyle name="Gia's 5 2 2 3" xfId="28702" xr:uid="{CF8AA3FC-5FB9-4331-8130-217DB3621A77}"/>
    <cellStyle name="Gia's 5 2 2 4" xfId="28034" xr:uid="{2576E865-B048-4741-BF8F-CA86E2D380CE}"/>
    <cellStyle name="Gia's 5 2 2 5" xfId="21899" xr:uid="{B0F92C95-FE15-48FB-B4F7-324091E4C436}"/>
    <cellStyle name="Gia's 5 2 2 6" xfId="33967" xr:uid="{65A95B54-6CD1-4448-9592-68A7B2984408}"/>
    <cellStyle name="Gia's 5 2 2 7" xfId="34747" xr:uid="{B2617C1B-41CE-42A0-A5A0-5DC96C4313D2}"/>
    <cellStyle name="Gia's 5 2 2 8" xfId="32094" xr:uid="{AAB9D67F-3177-4A2A-8EB6-699C5998961D}"/>
    <cellStyle name="Gia's 5 2 3" xfId="25824" xr:uid="{EB5CFAED-A99E-4B25-8B89-69A95676CB84}"/>
    <cellStyle name="Gia's 5 2 4" xfId="28200" xr:uid="{C89C7429-24DE-4484-BD61-B0CDCEAC91EF}"/>
    <cellStyle name="Gia's 5 2 5" xfId="33083" xr:uid="{8BCA22CD-0FD0-4327-9C6E-B91367B2E6F2}"/>
    <cellStyle name="Gia's 5 2 6" xfId="31709" xr:uid="{F7F03CBA-28B5-46B6-A82D-E431325D6985}"/>
    <cellStyle name="Gia's 5 3" xfId="23353" xr:uid="{820C2202-9A30-4B00-AADC-6D05ADB30BFA}"/>
    <cellStyle name="Gia's 5 3 2" xfId="26005" xr:uid="{408B309E-6962-4D7B-9F14-3DD47774B389}"/>
    <cellStyle name="Gia's 5 3 3" xfId="28221" xr:uid="{234C1F25-DA64-48BE-B45E-EC48BC617D72}"/>
    <cellStyle name="Gia's 5 3 4" xfId="21872" xr:uid="{81CB3A44-898E-4D0A-8F7A-B273F43AA6FE}"/>
    <cellStyle name="Gia's 5 3 5" xfId="29326" xr:uid="{D80764A7-7C0C-4579-9AEF-4A2CBEDA6781}"/>
    <cellStyle name="Gia's 5 3 6" xfId="33264" xr:uid="{DD1BCEC2-5B46-44AE-B6EA-4C27AF8BE08D}"/>
    <cellStyle name="Gia's 5 3 7" xfId="31530" xr:uid="{9E1EED42-475A-4A25-B7BC-D21A4479B1DF}"/>
    <cellStyle name="Gia's 5 3 8" xfId="32022" xr:uid="{BD463170-DE29-4E88-94AA-B2FC25860F35}"/>
    <cellStyle name="Gia's 5 4" xfId="24338" xr:uid="{C8FD1985-3B70-42B7-91CC-E7D65C21686F}"/>
    <cellStyle name="Gia's 5 4 2" xfId="26989" xr:uid="{33618AE0-474F-4806-AB6C-FE0FE0A32D32}"/>
    <cellStyle name="Gia's 5 4 3" xfId="29351" xr:uid="{2136D0DB-864D-419C-9FC4-8224F92A197A}"/>
    <cellStyle name="Gia's 5 4 4" xfId="30705" xr:uid="{43A9D356-BD3F-4E01-B1EF-FA1845E090D9}"/>
    <cellStyle name="Gia's 5 4 5" xfId="34163" xr:uid="{EE9DF554-CD15-476F-A13C-DCEA314A6C8A}"/>
    <cellStyle name="Gia's 5 4 6" xfId="34923" xr:uid="{8B38C035-3E9F-4B34-BC8D-8A0E2ABBA543}"/>
    <cellStyle name="Gia's 5 4 7" xfId="32475" xr:uid="{1574819C-7101-45DC-A3AE-72A534B8D110}"/>
    <cellStyle name="Gia's 5 4 8" xfId="37574" xr:uid="{D0253E44-D758-4A60-9983-0245AC190F9C}"/>
    <cellStyle name="Gia's 5 5" xfId="22155" xr:uid="{5DBFE6C2-D893-4342-B9AE-88ACE6693E56}"/>
    <cellStyle name="Gia's 5 6" xfId="22358" xr:uid="{B3DF3B92-4E92-48F4-A5B2-4311B577472D}"/>
    <cellStyle name="Gia's 5 7" xfId="22141" xr:uid="{BEB5F6E9-5BC0-4E25-96D6-21E3FBD7D177}"/>
    <cellStyle name="Gia's 5 8" xfId="31978" xr:uid="{BF9A4F03-2D5C-40F3-8E42-44674F7D3E17}"/>
    <cellStyle name="Gia's 5 9" xfId="32005" xr:uid="{879D8E0E-92B3-4006-A47B-7ACA474726DD}"/>
    <cellStyle name="Gia's 6" xfId="9191" xr:uid="{00000000-0005-0000-0000-0000DB230000}"/>
    <cellStyle name="Gia's 6 10" xfId="21057" xr:uid="{BD92535C-C865-4929-B94C-51565E994931}"/>
    <cellStyle name="Gia's 6 2" xfId="23169" xr:uid="{B9A1B720-E4FB-4828-80F6-23E44F761603}"/>
    <cellStyle name="Gia's 6 2 2" xfId="24069" xr:uid="{50169A0F-8AED-4C0E-8C33-262C2B4B0EE9}"/>
    <cellStyle name="Gia's 6 2 2 2" xfId="26721" xr:uid="{01D1D337-86FA-4CDD-84C9-A64AC580043E}"/>
    <cellStyle name="Gia's 6 2 2 3" xfId="28701" xr:uid="{89C7D6B9-7F6B-4CD1-9EFA-CA33A47BCB08}"/>
    <cellStyle name="Gia's 6 2 2 4" xfId="28002" xr:uid="{535B1440-FEA5-40EC-9CE4-2356A1AFE738}"/>
    <cellStyle name="Gia's 6 2 2 5" xfId="22118" xr:uid="{122D5AF5-F46E-4F31-9EDA-41054D039954}"/>
    <cellStyle name="Gia's 6 2 2 6" xfId="33966" xr:uid="{8B16F74C-9200-4F6E-9D8D-9608F5E09E67}"/>
    <cellStyle name="Gia's 6 2 2 7" xfId="34746" xr:uid="{A0499533-36D1-4908-8EB6-D3CB441AA0D7}"/>
    <cellStyle name="Gia's 6 2 2 8" xfId="32033" xr:uid="{89936C27-87E7-4280-88C3-24A858DF7B79}"/>
    <cellStyle name="Gia's 6 2 3" xfId="25823" xr:uid="{4D3AC1E1-819C-41D5-8AA7-6CB0D586E3D8}"/>
    <cellStyle name="Gia's 6 2 4" xfId="28199" xr:uid="{716D3EF9-262C-4F67-848E-A052B7B1A3FB}"/>
    <cellStyle name="Gia's 6 2 5" xfId="33082" xr:uid="{248B03AD-A11D-45C4-A65B-2D76D29818B0}"/>
    <cellStyle name="Gia's 6 2 6" xfId="31710" xr:uid="{28274ECA-76CC-4E81-924F-74A8CFC55B57}"/>
    <cellStyle name="Gia's 6 3" xfId="23354" xr:uid="{CE036D91-54A8-4E0A-94FA-92C5CF9C817E}"/>
    <cellStyle name="Gia's 6 3 2" xfId="26006" xr:uid="{42659572-0CFE-4C81-AC73-71AE74893CB9}"/>
    <cellStyle name="Gia's 6 3 3" xfId="28222" xr:uid="{88E727AC-DAAC-4284-ACE9-92BE991BDF4B}"/>
    <cellStyle name="Gia's 6 3 4" xfId="22078" xr:uid="{F1825045-6714-4D7A-94D4-60AD047E3132}"/>
    <cellStyle name="Gia's 6 3 5" xfId="21893" xr:uid="{8960908E-AFFC-49DA-BD69-7BBB58CE6BB1}"/>
    <cellStyle name="Gia's 6 3 6" xfId="33265" xr:uid="{88B8BD46-B9BF-486C-96FF-85FB3812E55A}"/>
    <cellStyle name="Gia's 6 3 7" xfId="31529" xr:uid="{D8557C2B-B0C4-4DF1-9A91-C8253F79F8CB}"/>
    <cellStyle name="Gia's 6 3 8" xfId="34184" xr:uid="{316DBA93-3473-4612-A5A5-972538FDE16B}"/>
    <cellStyle name="Gia's 6 4" xfId="24339" xr:uid="{AA28D248-0707-4E1E-B265-2CC3EE707455}"/>
    <cellStyle name="Gia's 6 4 2" xfId="26990" xr:uid="{1548BE30-C4C4-45C5-B3CC-FC82C50E85DC}"/>
    <cellStyle name="Gia's 6 4 3" xfId="29352" xr:uid="{7F7588E3-9A1F-4BAE-9710-22026D697E82}"/>
    <cellStyle name="Gia's 6 4 4" xfId="30706" xr:uid="{42ED89E9-B83A-47AB-BA96-2EA296A21208}"/>
    <cellStyle name="Gia's 6 4 5" xfId="34164" xr:uid="{5DDEDE33-A59F-4665-8806-36446BF7D0AA}"/>
    <cellStyle name="Gia's 6 4 6" xfId="34924" xr:uid="{56924FA0-CBD3-412F-B61F-56D250267DBD}"/>
    <cellStyle name="Gia's 6 4 7" xfId="32476" xr:uid="{FE08FC34-FB6E-4F3E-B312-3789C771DE77}"/>
    <cellStyle name="Gia's 6 4 8" xfId="37575" xr:uid="{9AAF1AB2-725E-44AE-9574-81FE49D02B17}"/>
    <cellStyle name="Gia's 6 5" xfId="22156" xr:uid="{2D60BE91-D32B-4223-B360-08EE084342C7}"/>
    <cellStyle name="Gia's 6 6" xfId="22357" xr:uid="{182A4924-B9EF-467C-817F-7CF0A150FBC6}"/>
    <cellStyle name="Gia's 6 7" xfId="22142" xr:uid="{C78422C7-2AF1-4D7A-BC8D-73CD20253A4E}"/>
    <cellStyle name="Gia's 6 8" xfId="31979" xr:uid="{8D7CE21A-B17E-47BB-9F04-1BA9306AFDC4}"/>
    <cellStyle name="Gia's 6 9" xfId="32004" xr:uid="{C95CC0EE-24A3-420F-A8CC-B5EFF96932D2}"/>
    <cellStyle name="Gia's 7" xfId="9192" xr:uid="{00000000-0005-0000-0000-0000DC230000}"/>
    <cellStyle name="Gia's 7 10" xfId="21058" xr:uid="{AD74EA4D-063B-4495-ABD2-35C8D955C662}"/>
    <cellStyle name="Gia's 7 2" xfId="23168" xr:uid="{E3B41711-37F6-4626-9137-A2FF2D8BB12B}"/>
    <cellStyle name="Gia's 7 2 2" xfId="24068" xr:uid="{5E7FC418-F603-4513-861C-645D41E12211}"/>
    <cellStyle name="Gia's 7 2 2 2" xfId="26720" xr:uid="{C67C81EB-1070-464F-97DB-B261F7B6FE69}"/>
    <cellStyle name="Gia's 7 2 2 3" xfId="28700" xr:uid="{E12E9274-FD30-45F6-9836-C3DD08A2258C}"/>
    <cellStyle name="Gia's 7 2 2 4" xfId="29052" xr:uid="{65B9852E-ED39-4016-8387-12BC1F855B78}"/>
    <cellStyle name="Gia's 7 2 2 5" xfId="22125" xr:uid="{AB4DDB1D-4B79-4D21-9B13-A689FBE12F12}"/>
    <cellStyle name="Gia's 7 2 2 6" xfId="33965" xr:uid="{5FF67303-F27B-4B57-ACFB-5B5D05B3B48C}"/>
    <cellStyle name="Gia's 7 2 2 7" xfId="34745" xr:uid="{7B7A7F76-057D-4FEB-BA81-5428FE6CFD56}"/>
    <cellStyle name="Gia's 7 2 2 8" xfId="32095" xr:uid="{8B8492C9-D10F-4123-81BD-6B0FFD36E73A}"/>
    <cellStyle name="Gia's 7 2 3" xfId="25822" xr:uid="{ADEEB5A1-58E1-440F-BB7B-2CD16A60CA8A}"/>
    <cellStyle name="Gia's 7 2 4" xfId="28198" xr:uid="{B5996186-1850-4B47-A40F-810636EE7D17}"/>
    <cellStyle name="Gia's 7 2 5" xfId="33081" xr:uid="{09428D4D-05A9-49BE-8B8D-5CDBD88DC8C7}"/>
    <cellStyle name="Gia's 7 2 6" xfId="31711" xr:uid="{4EDA638E-1276-41B4-8636-1BEE1C446370}"/>
    <cellStyle name="Gia's 7 3" xfId="23355" xr:uid="{062A29E4-BF22-49A4-B4B4-56C302DAE2F7}"/>
    <cellStyle name="Gia's 7 3 2" xfId="26007" xr:uid="{305C5CEA-4129-4989-9D58-A9D15B3B1C5E}"/>
    <cellStyle name="Gia's 7 3 3" xfId="28223" xr:uid="{817061EF-9F33-43FA-91A1-2CBFE403832C}"/>
    <cellStyle name="Gia's 7 3 4" xfId="27730" xr:uid="{615EABE2-D03F-46B1-827B-C864D84B1660}"/>
    <cellStyle name="Gia's 7 3 5" xfId="22112" xr:uid="{C82035BE-DCC7-4978-8841-5FC2CCBDCF4A}"/>
    <cellStyle name="Gia's 7 3 6" xfId="33266" xr:uid="{98644B44-1810-4004-9997-23FAC606867A}"/>
    <cellStyle name="Gia's 7 3 7" xfId="31528" xr:uid="{19DB501E-52FA-4217-A641-63B7D0761475}"/>
    <cellStyle name="Gia's 7 3 8" xfId="35664" xr:uid="{2479412F-2097-4A0C-B338-F91653B22FE7}"/>
    <cellStyle name="Gia's 7 4" xfId="24340" xr:uid="{6D5636F6-03CF-4F9A-B2DC-EA167936EA9A}"/>
    <cellStyle name="Gia's 7 4 2" xfId="26991" xr:uid="{31F6F555-9AE8-4AD3-B3F2-248DAC68ABEA}"/>
    <cellStyle name="Gia's 7 4 3" xfId="29353" xr:uid="{BF6353EE-0DC2-48CF-97FA-E3F9E6A32D6B}"/>
    <cellStyle name="Gia's 7 4 4" xfId="30707" xr:uid="{44B7DDCC-BB2B-4324-B68C-AA89E48A673A}"/>
    <cellStyle name="Gia's 7 4 5" xfId="34165" xr:uid="{3F212318-5EF6-4872-88DC-76E830590A8C}"/>
    <cellStyle name="Gia's 7 4 6" xfId="34925" xr:uid="{253FC2B5-B36B-477D-9C9C-A4BFD9D770C5}"/>
    <cellStyle name="Gia's 7 4 7" xfId="32477" xr:uid="{081B0E70-1AFF-41CD-AA69-76392B6180DE}"/>
    <cellStyle name="Gia's 7 4 8" xfId="37576" xr:uid="{15BB30D4-1726-4BC9-95E9-CE982D67F04A}"/>
    <cellStyle name="Gia's 7 5" xfId="22157" xr:uid="{D3D294CD-B122-41B4-81CD-FF56324C9138}"/>
    <cellStyle name="Gia's 7 6" xfId="22356" xr:uid="{B4B7C4CE-25CB-4BA5-9016-81B021525FAF}"/>
    <cellStyle name="Gia's 7 7" xfId="22143" xr:uid="{43F7AC9F-E3EF-40C0-A293-FF0F19B4E919}"/>
    <cellStyle name="Gia's 7 8" xfId="31980" xr:uid="{C210C36D-F1A0-4708-B9D0-93A34A752C43}"/>
    <cellStyle name="Gia's 7 9" xfId="32003" xr:uid="{38C86ECB-8383-4A5C-8FD1-9A88D33843D1}"/>
    <cellStyle name="Gia's 8" xfId="9193" xr:uid="{00000000-0005-0000-0000-0000DD230000}"/>
    <cellStyle name="Gia's 8 10" xfId="21059" xr:uid="{6B644B45-7136-479C-9C6E-AEF1FBAEAAB3}"/>
    <cellStyle name="Gia's 8 2" xfId="23167" xr:uid="{9880631F-0024-4211-A59E-5166E4D4EEC2}"/>
    <cellStyle name="Gia's 8 2 2" xfId="24067" xr:uid="{8DA91F51-4E26-4787-84E9-08FD0178A4A5}"/>
    <cellStyle name="Gia's 8 2 2 2" xfId="26719" xr:uid="{9EFB2BD7-C5F5-4D59-BFF5-6311F5E1DA42}"/>
    <cellStyle name="Gia's 8 2 2 3" xfId="28699" xr:uid="{F25B9CE7-AE47-4AEC-BB37-5FFF5BB11278}"/>
    <cellStyle name="Gia's 8 2 2 4" xfId="28939" xr:uid="{E129AC42-A58B-43E5-9637-A267F9620908}"/>
    <cellStyle name="Gia's 8 2 2 5" xfId="28214" xr:uid="{13F09D2B-4CAB-4071-8FCA-9EA215F80694}"/>
    <cellStyle name="Gia's 8 2 2 6" xfId="33964" xr:uid="{9148321D-A2B3-401F-BB90-7E3DBA5EE813}"/>
    <cellStyle name="Gia's 8 2 2 7" xfId="34744" xr:uid="{9EA32CCC-0A1E-47FA-98A2-9F5DE07E4A20}"/>
    <cellStyle name="Gia's 8 2 2 8" xfId="32032" xr:uid="{3A129D5C-4ED5-469C-801C-F3385379F0F6}"/>
    <cellStyle name="Gia's 8 2 3" xfId="25821" xr:uid="{5F6034C2-6475-4CE9-B406-CC34260ABC1D}"/>
    <cellStyle name="Gia's 8 2 4" xfId="28197" xr:uid="{BBDA20C1-5F28-4796-B1F4-41019D6D96B2}"/>
    <cellStyle name="Gia's 8 2 5" xfId="33080" xr:uid="{5F9643FE-A23E-461F-A7F5-31039567BA09}"/>
    <cellStyle name="Gia's 8 2 6" xfId="31712" xr:uid="{0F7B49A2-06CF-4F2B-9916-0596B4407D57}"/>
    <cellStyle name="Gia's 8 3" xfId="23356" xr:uid="{F6BE51D2-25C3-4E39-AB45-E8B93ECE3CC4}"/>
    <cellStyle name="Gia's 8 3 2" xfId="26008" xr:uid="{D57F3904-5A79-46C0-A6E7-FDB0BB3EEC68}"/>
    <cellStyle name="Gia's 8 3 3" xfId="28224" xr:uid="{21A2D265-9802-4B2A-BFFD-BC3C60D5EF10}"/>
    <cellStyle name="Gia's 8 3 4" xfId="27731" xr:uid="{B5CBA692-71D6-49AA-8C44-65FB6A15CB53}"/>
    <cellStyle name="Gia's 8 3 5" xfId="28778" xr:uid="{79D34327-BD37-4F43-A8E7-2F1FDC62FBB2}"/>
    <cellStyle name="Gia's 8 3 6" xfId="33267" xr:uid="{C5569226-2FFD-47D9-A16A-3FE4FE41D15D}"/>
    <cellStyle name="Gia's 8 3 7" xfId="31527" xr:uid="{588FA7D9-EC3B-44EF-ACD1-2F6FEAF62968}"/>
    <cellStyle name="Gia's 8 3 8" xfId="34151" xr:uid="{05E6B1F5-B4A7-44A2-94AE-14CBAB97F2B6}"/>
    <cellStyle name="Gia's 8 4" xfId="24341" xr:uid="{1E4BD619-CBCA-4E05-8D1B-F33F1A8A8EA1}"/>
    <cellStyle name="Gia's 8 4 2" xfId="26992" xr:uid="{4D20B828-DC89-450F-AB2A-5009F13088D0}"/>
    <cellStyle name="Gia's 8 4 3" xfId="29354" xr:uid="{E483DA1C-0ABC-4069-83DE-B381A174BAAA}"/>
    <cellStyle name="Gia's 8 4 4" xfId="30708" xr:uid="{23675198-62B9-451D-AD6D-C143148D0100}"/>
    <cellStyle name="Gia's 8 4 5" xfId="34166" xr:uid="{13C72BCE-115C-4BEE-8FB5-AEFA9C84AE22}"/>
    <cellStyle name="Gia's 8 4 6" xfId="34926" xr:uid="{CA17E603-B1E2-4E73-BE79-1DB6E1492472}"/>
    <cellStyle name="Gia's 8 4 7" xfId="32478" xr:uid="{1C2A9713-D48C-46F0-8532-EF752099189E}"/>
    <cellStyle name="Gia's 8 4 8" xfId="37577" xr:uid="{BCFC456B-99A0-47E4-8F49-013A5D7D4747}"/>
    <cellStyle name="Gia's 8 5" xfId="22158" xr:uid="{F73210E9-1D15-48E0-9B25-285382B91711}"/>
    <cellStyle name="Gia's 8 6" xfId="22355" xr:uid="{274B0922-14A9-4B76-A0EF-9C1966F070AC}"/>
    <cellStyle name="Gia's 8 7" xfId="22144" xr:uid="{8781A15F-4C63-46FD-BD77-65B87394E8A4}"/>
    <cellStyle name="Gia's 8 8" xfId="31981" xr:uid="{CBF2C90C-CA65-4509-82F0-6A537190D386}"/>
    <cellStyle name="Gia's 8 9" xfId="32002" xr:uid="{2A360869-7515-41FF-8EC2-0DE0DD1D76F9}"/>
    <cellStyle name="Gia's 9" xfId="9194" xr:uid="{00000000-0005-0000-0000-0000DE230000}"/>
    <cellStyle name="Gia's 9 10" xfId="21060" xr:uid="{6A14ADEB-C319-4BC1-83B8-38CCD618D32F}"/>
    <cellStyle name="Gia's 9 2" xfId="23166" xr:uid="{078FA729-4A8F-4ECE-A4CB-814B31C47E76}"/>
    <cellStyle name="Gia's 9 2 2" xfId="24066" xr:uid="{CF41C497-674A-4150-8F00-3613F985A676}"/>
    <cellStyle name="Gia's 9 2 2 2" xfId="26718" xr:uid="{53401A71-D802-43AA-B036-1E8FAE93A308}"/>
    <cellStyle name="Gia's 9 2 2 3" xfId="28698" xr:uid="{F8DA7C97-954F-4918-9486-9B3C4D178875}"/>
    <cellStyle name="Gia's 9 2 2 4" xfId="28448" xr:uid="{2AF689F8-9EA4-4ABD-B1B5-65EF970806FC}"/>
    <cellStyle name="Gia's 9 2 2 5" xfId="28777" xr:uid="{DADE4A79-A7DB-4FE6-AD39-FD66DA81544E}"/>
    <cellStyle name="Gia's 9 2 2 6" xfId="33963" xr:uid="{5D54E367-94A1-4C9C-9F8B-F9951D672354}"/>
    <cellStyle name="Gia's 9 2 2 7" xfId="34743" xr:uid="{0782B1E1-764D-42F7-912B-133544E1406F}"/>
    <cellStyle name="Gia's 9 2 2 8" xfId="32031" xr:uid="{1D1F9B59-8493-4DF6-9231-9F3C48A41BAB}"/>
    <cellStyle name="Gia's 9 2 3" xfId="25820" xr:uid="{A7E94082-4586-4E7E-8BDA-351434406834}"/>
    <cellStyle name="Gia's 9 2 4" xfId="28196" xr:uid="{3F0E741B-CA50-4402-ABF4-91A67AF16914}"/>
    <cellStyle name="Gia's 9 2 5" xfId="33079" xr:uid="{D907051C-05A3-4FDC-BEE3-A4712B33D672}"/>
    <cellStyle name="Gia's 9 2 6" xfId="31713" xr:uid="{59FB7A3E-0A34-4246-822A-B72776808D0E}"/>
    <cellStyle name="Gia's 9 3" xfId="23357" xr:uid="{6AF76DF4-A38D-48BF-BD55-E9193DCDA7F6}"/>
    <cellStyle name="Gia's 9 3 2" xfId="26009" xr:uid="{53E7193E-9F33-4044-BA47-913137FC6E44}"/>
    <cellStyle name="Gia's 9 3 3" xfId="28225" xr:uid="{4077C20A-B1D7-4485-8100-A732A7AF1A49}"/>
    <cellStyle name="Gia's 9 3 4" xfId="22019" xr:uid="{2C69C6DC-4129-4F53-9900-00EFFF3D484A}"/>
    <cellStyle name="Gia's 9 3 5" xfId="29386" xr:uid="{37FCB1B8-81DC-4951-8477-2A234A468C70}"/>
    <cellStyle name="Gia's 9 3 6" xfId="33268" xr:uid="{C913FA49-8E5A-4C98-884B-53376179EE0D}"/>
    <cellStyle name="Gia's 9 3 7" xfId="31526" xr:uid="{BC4B6619-9806-4BDA-AF7E-601757A96A57}"/>
    <cellStyle name="Gia's 9 3 8" xfId="34185" xr:uid="{35D849F4-407B-4F61-B57F-09B3506E3A5C}"/>
    <cellStyle name="Gia's 9 4" xfId="24342" xr:uid="{7B7CCA6A-BAD3-4E29-A44A-290654005575}"/>
    <cellStyle name="Gia's 9 4 2" xfId="26993" xr:uid="{AA85E491-2E74-472C-A5F2-5EB95FE1E5BC}"/>
    <cellStyle name="Gia's 9 4 3" xfId="29355" xr:uid="{C50B322C-F99D-494C-819E-27BDA0882D25}"/>
    <cellStyle name="Gia's 9 4 4" xfId="30709" xr:uid="{DC2A7254-0C64-4A12-B5CD-832AFDCB1930}"/>
    <cellStyle name="Gia's 9 4 5" xfId="34167" xr:uid="{5DA2A22F-4B1D-49A6-8926-E0E53CE0D08E}"/>
    <cellStyle name="Gia's 9 4 6" xfId="34927" xr:uid="{51D5B03F-61F5-4EAE-A861-AF5C272F304D}"/>
    <cellStyle name="Gia's 9 4 7" xfId="32479" xr:uid="{E63041B1-C932-4615-A8C3-2E513840AC05}"/>
    <cellStyle name="Gia's 9 4 8" xfId="37578" xr:uid="{63749237-FD32-4204-8337-CE9D4E4852D4}"/>
    <cellStyle name="Gia's 9 5" xfId="22159" xr:uid="{AAF2B323-13AC-451C-90E4-22C734C69585}"/>
    <cellStyle name="Gia's 9 6" xfId="22354" xr:uid="{8C0B8B75-B52A-483B-8BFB-D1EF18C8D0F9}"/>
    <cellStyle name="Gia's 9 7" xfId="22145" xr:uid="{D7B90FEA-FD60-4BED-B21D-E9369EE2DB5A}"/>
    <cellStyle name="Gia's 9 8" xfId="31982" xr:uid="{EA6C0E3C-1188-4C30-8DD8-89328C3EAE46}"/>
    <cellStyle name="Gia's 9 9" xfId="32001" xr:uid="{BFD9A00B-5359-4A37-803C-3CD8967A8476}"/>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greyed 10" xfId="21061" xr:uid="{342E5610-E401-45F7-9ED1-609D49F0F7A7}"/>
    <cellStyle name="greyed 2" xfId="23165" xr:uid="{D8B1F4AA-8BBE-4054-AD8F-8438C5D4A277}"/>
    <cellStyle name="greyed 2 2" xfId="24065" xr:uid="{99CABA87-C949-4906-BB12-FC7391DFEE06}"/>
    <cellStyle name="greyed 2 2 2" xfId="26717" xr:uid="{5F41567E-1667-4121-B26E-4DDCA1A8364A}"/>
    <cellStyle name="greyed 2 2 3" xfId="28697" xr:uid="{EC69257C-80BD-4DAB-86AF-06A66D0C1CCB}"/>
    <cellStyle name="greyed 2 2 4" xfId="28479" xr:uid="{D0027968-2F7F-419E-BDC0-BB579CEB064A}"/>
    <cellStyle name="greyed 2 2 5" xfId="22117" xr:uid="{6CA47FDA-5DDA-4223-BCEB-33C2C8EAB0E1}"/>
    <cellStyle name="greyed 2 2 6" xfId="33962" xr:uid="{0983D69A-C5A6-43D3-AE4B-28E0C652BD51}"/>
    <cellStyle name="greyed 2 2 7" xfId="34742" xr:uid="{68D25AB9-079C-461A-A3CC-9912747DB68D}"/>
    <cellStyle name="greyed 2 2 8" xfId="32096" xr:uid="{7273AA7B-AD7F-4BC3-9C31-7CAF42B0FBF1}"/>
    <cellStyle name="greyed 2 3" xfId="25819" xr:uid="{0DCBF269-FDD5-43BF-AB59-70AC9169EA93}"/>
    <cellStyle name="greyed 2 4" xfId="28195" xr:uid="{75F1385B-1CEF-4DAA-9DB9-A1405D400C51}"/>
    <cellStyle name="greyed 2 5" xfId="33078" xr:uid="{43959E1E-6C6C-4864-8F35-A0880EDCDD0E}"/>
    <cellStyle name="greyed 2 6" xfId="31714" xr:uid="{65B94442-A5AF-44F7-BA8F-74E54365817C}"/>
    <cellStyle name="greyed 3" xfId="23358" xr:uid="{ACB7A8B3-2DC6-4A63-B3B1-F856F55A481A}"/>
    <cellStyle name="greyed 3 2" xfId="26010" xr:uid="{2C2627A8-C59B-46C6-A42B-BA7C69C327EF}"/>
    <cellStyle name="greyed 3 3" xfId="28226" xr:uid="{8B30A5C5-7A54-4E61-A08D-57889DE4FF38}"/>
    <cellStyle name="greyed 3 4" xfId="21867" xr:uid="{289D8AC9-8C9E-4168-BBA0-B9EB471595F5}"/>
    <cellStyle name="greyed 3 5" xfId="29324" xr:uid="{41C5C682-C6BB-4B5C-B77E-F8744850CCBA}"/>
    <cellStyle name="greyed 3 6" xfId="33269" xr:uid="{2EC73C94-1A3C-480B-8C05-20AD24B53B3E}"/>
    <cellStyle name="greyed 3 7" xfId="31525" xr:uid="{FFA36ABF-24BE-4E0D-B7B3-06720EEA35CE}"/>
    <cellStyle name="greyed 3 8" xfId="35662" xr:uid="{2AD8615B-0A65-434F-82B1-449B4C131198}"/>
    <cellStyle name="greyed 4" xfId="24343" xr:uid="{9C4DF3CF-3E9E-4045-A101-3390962C8739}"/>
    <cellStyle name="greyed 4 2" xfId="26994" xr:uid="{9088EA8E-B5BF-43AA-8B91-78DDA917F0CB}"/>
    <cellStyle name="greyed 4 3" xfId="29356" xr:uid="{E4F45855-1012-46FB-B07A-99EC23340601}"/>
    <cellStyle name="greyed 4 4" xfId="30710" xr:uid="{F9467E1B-7B5F-456A-A77F-72586C5B9BBD}"/>
    <cellStyle name="greyed 4 5" xfId="34168" xr:uid="{6B9B8684-2712-4269-AF62-6B46432E19C8}"/>
    <cellStyle name="greyed 4 6" xfId="34928" xr:uid="{6A10AC46-4B82-4BF7-A0E7-53EC6353EE74}"/>
    <cellStyle name="greyed 4 7" xfId="32480" xr:uid="{884ECE63-DD12-4B45-86DE-13BA785749F7}"/>
    <cellStyle name="greyed 4 8" xfId="37579" xr:uid="{E7F60693-C840-40B9-BC30-59D8C307C207}"/>
    <cellStyle name="greyed 5" xfId="22160" xr:uid="{BC6A2B25-16E5-4CBB-B91A-7106DDDB020E}"/>
    <cellStyle name="greyed 6" xfId="22353" xr:uid="{81778657-B926-4B9A-BE84-23A30C8AF524}"/>
    <cellStyle name="greyed 7" xfId="22146" xr:uid="{E9258B97-E55E-463E-8737-8AC13EEB5F19}"/>
    <cellStyle name="greyed 8" xfId="31983" xr:uid="{BD3875E7-BB68-4427-A1FA-32D517388A5A}"/>
    <cellStyle name="greyed 9" xfId="32000" xr:uid="{BF0D973C-8D01-420A-9515-34C9B54BC489}"/>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10" xfId="22147" xr:uid="{063340DA-86DE-45CA-A93D-21B6BC3FEC31}"/>
    <cellStyle name="Header2 11" xfId="22258" xr:uid="{F69F4056-0D69-4146-8BE0-D7978238BF75}"/>
    <cellStyle name="Header2 12" xfId="28861" xr:uid="{94CB11CA-1B06-45E4-9717-B85DE1166AE3}"/>
    <cellStyle name="Header2 13" xfId="31984" xr:uid="{D77EDFC2-A751-4CEE-9E71-1EC9E34B070A}"/>
    <cellStyle name="Header2 14" xfId="31999" xr:uid="{B6C160B6-52E5-44A1-82B0-1AE567D2E4F3}"/>
    <cellStyle name="Header2 15" xfId="21062" xr:uid="{F0F8893A-5EB8-4FFF-9F85-9C28AF5CA0CB}"/>
    <cellStyle name="Header2 2" xfId="9226" xr:uid="{00000000-0005-0000-0000-0000FE230000}"/>
    <cellStyle name="Header2 2 10" xfId="29361" xr:uid="{835638F7-6063-4C38-9C8D-3178E9A1F3EA}"/>
    <cellStyle name="Header2 2 11" xfId="31985" xr:uid="{2E8DFE88-EB38-47DC-97A4-28D34558CAFB}"/>
    <cellStyle name="Header2 2 12" xfId="31998" xr:uid="{928EE7E9-28D8-4335-9D8D-072CD0E639A9}"/>
    <cellStyle name="Header2 2 13" xfId="21063" xr:uid="{CECB7208-D44F-485D-9427-DD4CFB233195}"/>
    <cellStyle name="Header2 2 2" xfId="23163" xr:uid="{5F8480F4-BB4B-4B25-A81F-054EC0243C20}"/>
    <cellStyle name="Header2 2 2 2" xfId="24063" xr:uid="{749508F8-E019-462F-A88C-D8FFC41F942A}"/>
    <cellStyle name="Header2 2 2 2 2" xfId="26715" xr:uid="{09DB4EE3-4264-4D86-BB27-00ECCBDEDC6A}"/>
    <cellStyle name="Header2 2 2 2 3" xfId="33960" xr:uid="{341ADC6F-C2EA-4633-BAE8-807335A9CE87}"/>
    <cellStyle name="Header2 2 2 2 4" xfId="34740" xr:uid="{0B1E6026-BCD2-40D7-B760-744A67F82704}"/>
    <cellStyle name="Header2 2 2 2 5" xfId="33800" xr:uid="{379F7E9A-D489-4D96-8E21-F5CE75BC1CCA}"/>
    <cellStyle name="Header2 2 2 2 6" xfId="31773" xr:uid="{F83F4A35-8867-497D-9302-2EF61785C8D7}"/>
    <cellStyle name="Header2 2 2 3" xfId="25817" xr:uid="{13B45FFB-CEB7-4D76-A50D-43533F91E6DB}"/>
    <cellStyle name="Header2 2 2 4" xfId="28193" xr:uid="{97272615-2487-4226-B21B-747319A8B01B}"/>
    <cellStyle name="Header2 2 2 5" xfId="21897" xr:uid="{CBE544B8-AE5B-4BF4-8882-FBB75086F965}"/>
    <cellStyle name="Header2 2 2 6" xfId="28209" xr:uid="{2F90FFEC-2F03-4054-A747-79D922BA85F4}"/>
    <cellStyle name="Header2 2 2 7" xfId="33076" xr:uid="{6718CC90-7561-47D5-8DC8-1D3281C0A30B}"/>
    <cellStyle name="Header2 2 2 8" xfId="31716" xr:uid="{D16FBC51-8B7D-47B0-844F-5ED66D5CA983}"/>
    <cellStyle name="Header2 2 3" xfId="23360" xr:uid="{39EF8BCC-5530-435A-A6DC-72C002109AC2}"/>
    <cellStyle name="Header2 2 3 2" xfId="26012" xr:uid="{A55DB805-91AE-4E46-ADF3-CF6601359215}"/>
    <cellStyle name="Header2 2 3 3" xfId="28228" xr:uid="{1A3F1BCB-AC8A-42C1-84EE-2390192AA18D}"/>
    <cellStyle name="Header2 2 3 4" xfId="22016" xr:uid="{D14F2069-DC38-4994-A8BD-2D2E4C40142D}"/>
    <cellStyle name="Header2 2 3 5" xfId="33271" xr:uid="{122960FA-2FB4-48B0-9F09-6DBC0F5AB9F3}"/>
    <cellStyle name="Header2 2 3 6" xfId="31523" xr:uid="{AE29EEA0-954F-4551-B8FB-E6E57E2F2651}"/>
    <cellStyle name="Header2 2 3 7" xfId="32101" xr:uid="{79C53EC2-6702-4D2C-8B8B-96FB060BACA4}"/>
    <cellStyle name="Header2 2 4" xfId="24345" xr:uid="{5141292E-4D6A-465D-958A-5B20DC143EA8}"/>
    <cellStyle name="Header2 2 4 2" xfId="26996" xr:uid="{1F56F155-2B2E-4503-BB14-25D736C7B395}"/>
    <cellStyle name="Header2 2 4 3" xfId="34170" xr:uid="{726FB99A-E51B-4AFF-9697-C3E035552D46}"/>
    <cellStyle name="Header2 2 4 4" xfId="34930" xr:uid="{73A27D0B-446C-4F44-8963-EA68B56D9711}"/>
    <cellStyle name="Header2 2 4 5" xfId="32482" xr:uid="{1373A39A-B779-45C4-9087-F3F55F3E0A25}"/>
    <cellStyle name="Header2 2 4 6" xfId="37581" xr:uid="{906D5879-16EF-486D-87D7-0FD45291C43C}"/>
    <cellStyle name="Header2 2 5" xfId="24521" xr:uid="{434703A8-83AD-4759-8B4A-A8C64079109A}"/>
    <cellStyle name="Header2 2 5 2" xfId="28772" xr:uid="{E91560DE-329F-44C6-A0CB-D4C9E1E21DF5}"/>
    <cellStyle name="Header2 2 5 3" xfId="34178" xr:uid="{EDCCCA38-B7D3-48DC-A86C-4DAEEE3F9A4D}"/>
    <cellStyle name="Header2 2 5 4" xfId="34938" xr:uid="{50EB708D-2EFE-46ED-A3E6-82BE0D84017F}"/>
    <cellStyle name="Header2 2 5 5" xfId="34557" xr:uid="{8D2C8742-75A8-41DC-A60B-1EF2D88F4124}"/>
    <cellStyle name="Header2 2 5 6" xfId="36006" xr:uid="{28C316FF-52B2-4FA5-93BF-04C2CBE68076}"/>
    <cellStyle name="Header2 2 5 7" xfId="36841" xr:uid="{CB65F3E0-0018-4D61-9A29-B0FAA7AFBBEC}"/>
    <cellStyle name="Header2 2 5 8" xfId="37757" xr:uid="{8A3AB09A-D78E-4302-A801-2C57F6BDFD66}"/>
    <cellStyle name="Header2 2 6" xfId="22162" xr:uid="{B0009BF7-24E2-4FF7-BF5E-600FF61FDB36}"/>
    <cellStyle name="Header2 2 7" xfId="22351" xr:uid="{A62FE79B-8618-4B10-B824-A307CC54D4F5}"/>
    <cellStyle name="Header2 2 8" xfId="22148" xr:uid="{8A079DA5-D00C-4244-B4A9-3556C96C76ED}"/>
    <cellStyle name="Header2 2 9" xfId="22259" xr:uid="{27DBFA99-EC6C-4D74-A048-9B0DE3EA2094}"/>
    <cellStyle name="Header2 3" xfId="9227" xr:uid="{00000000-0005-0000-0000-0000FF230000}"/>
    <cellStyle name="Header2 3 10" xfId="29363" xr:uid="{4F07A972-9B75-4F3D-9B5B-EDAF4AB437BD}"/>
    <cellStyle name="Header2 3 11" xfId="31986" xr:uid="{F5F9D256-5C90-4D98-9785-39AF01E64A35}"/>
    <cellStyle name="Header2 3 12" xfId="31997" xr:uid="{D2DC339E-04F8-4E85-BA99-AFADECF8972A}"/>
    <cellStyle name="Header2 3 13" xfId="21064" xr:uid="{54C41363-066C-4BD2-BF5D-844F36530D62}"/>
    <cellStyle name="Header2 3 2" xfId="23162" xr:uid="{77AFCA56-0904-4556-AD7E-BA80E6332C3D}"/>
    <cellStyle name="Header2 3 2 2" xfId="24062" xr:uid="{2FEBFBD4-5213-4DF8-BFD1-2FB1ADB5073E}"/>
    <cellStyle name="Header2 3 2 2 2" xfId="26714" xr:uid="{9B037E82-2547-424C-9B42-3212DD1E3883}"/>
    <cellStyle name="Header2 3 2 2 3" xfId="33959" xr:uid="{62694378-A7A9-4FBA-832A-58C686DE995A}"/>
    <cellStyle name="Header2 3 2 2 4" xfId="34739" xr:uid="{318CE2D1-CF24-4BCE-90F9-66083A4265EA}"/>
    <cellStyle name="Header2 3 2 2 5" xfId="32273" xr:uid="{DA046A58-6D4A-4008-8051-1A95FE4941EC}"/>
    <cellStyle name="Header2 3 2 2 6" xfId="31774" xr:uid="{F6F15173-8A0C-43A3-A419-E101253B6896}"/>
    <cellStyle name="Header2 3 2 3" xfId="25816" xr:uid="{AAC663D1-4550-4439-9800-2C7A5025E7CB}"/>
    <cellStyle name="Header2 3 2 4" xfId="28192" xr:uid="{DABC24C9-4698-45AC-95CF-09B6C874F0B7}"/>
    <cellStyle name="Header2 3 2 5" xfId="21988" xr:uid="{71653DE4-26F9-48C3-ACC8-BB6B2E538ACD}"/>
    <cellStyle name="Header2 3 2 6" xfId="22123" xr:uid="{D6E6B785-0823-4A4E-965B-A134E4B5A218}"/>
    <cellStyle name="Header2 3 2 7" xfId="33075" xr:uid="{D5A0DF37-1738-4A50-98FC-CD0C18CB2597}"/>
    <cellStyle name="Header2 3 2 8" xfId="31717" xr:uid="{88FAC790-53C4-4E27-9EEF-4EF9B5A9F0FB}"/>
    <cellStyle name="Header2 3 3" xfId="23361" xr:uid="{7ABF4391-C211-46B3-A6A0-ED6037EA9283}"/>
    <cellStyle name="Header2 3 3 2" xfId="26013" xr:uid="{0FB4B90E-EACB-41A7-A960-78C1D7BE8229}"/>
    <cellStyle name="Header2 3 3 3" xfId="28229" xr:uid="{DE244A07-32EA-428A-B32A-EA15A6269E43}"/>
    <cellStyle name="Header2 3 3 4" xfId="21870" xr:uid="{66CE1F30-8ECD-42AE-B316-EBEBEFB29AEC}"/>
    <cellStyle name="Header2 3 3 5" xfId="33272" xr:uid="{083A413A-25F5-4661-B0EB-A41E75295E84}"/>
    <cellStyle name="Header2 3 3 6" xfId="31522" xr:uid="{D9D2B3CD-747D-40AC-991C-CCD694F2FCAC}"/>
    <cellStyle name="Header2 3 3 7" xfId="31742" xr:uid="{D863D4D8-7837-4ADF-9633-0E267B3519BE}"/>
    <cellStyle name="Header2 3 4" xfId="24346" xr:uid="{9C4D38EB-320A-4A6F-A969-7DF59D95A614}"/>
    <cellStyle name="Header2 3 4 2" xfId="26997" xr:uid="{799DC170-E0F3-4A13-BCEF-1B44D3A5A6ED}"/>
    <cellStyle name="Header2 3 4 3" xfId="34171" xr:uid="{27452AB5-1A1D-4530-99FD-5F581BDA1B56}"/>
    <cellStyle name="Header2 3 4 4" xfId="34931" xr:uid="{BD9695E2-5EE6-4C26-A26D-721EA9433959}"/>
    <cellStyle name="Header2 3 4 5" xfId="32483" xr:uid="{FCD4A055-42B2-452D-AA8A-9BF241E8DFD1}"/>
    <cellStyle name="Header2 3 4 6" xfId="37582" xr:uid="{50A04012-C2B2-4110-930B-B5B15B13F5FE}"/>
    <cellStyle name="Header2 3 5" xfId="24520" xr:uid="{9BB35405-BA8E-4354-8E4C-44F93E6C3046}"/>
    <cellStyle name="Header2 3 5 2" xfId="28771" xr:uid="{C69126BE-6860-4D68-9577-EE1AE1C26E34}"/>
    <cellStyle name="Header2 3 5 3" xfId="34177" xr:uid="{AF97658F-A3FB-4695-8913-A640FE0524DA}"/>
    <cellStyle name="Header2 3 5 4" xfId="34937" xr:uid="{B4422042-F88F-48E4-9F61-823D8F76B5A8}"/>
    <cellStyle name="Header2 3 5 5" xfId="34387" xr:uid="{4FED56C6-5A72-4053-BBDA-10AF95F38C53}"/>
    <cellStyle name="Header2 3 5 6" xfId="36005" xr:uid="{6B0E0014-DBD3-401D-BBB5-22B688E7D49D}"/>
    <cellStyle name="Header2 3 5 7" xfId="36840" xr:uid="{19C90BF6-E08B-4FCA-BAFF-4E27850D7F44}"/>
    <cellStyle name="Header2 3 5 8" xfId="37756" xr:uid="{2EAEAC7E-DB53-42DA-AFD3-89B981990690}"/>
    <cellStyle name="Header2 3 6" xfId="22163" xr:uid="{01B7F35C-A14D-4DF8-B5F9-502EB3915E8D}"/>
    <cellStyle name="Header2 3 7" xfId="22350" xr:uid="{9F4DF90A-C169-4459-A0A2-03ABCD24A502}"/>
    <cellStyle name="Header2 3 8" xfId="22149" xr:uid="{9D49FD7F-FB37-43D8-98AC-0597A4813D59}"/>
    <cellStyle name="Header2 3 9" xfId="22260" xr:uid="{4EBA0D00-CABB-4F5F-8831-B43455633E3D}"/>
    <cellStyle name="Header2 4" xfId="23164" xr:uid="{1ECE8830-F580-4BC3-B162-41A247C5557A}"/>
    <cellStyle name="Header2 4 2" xfId="24064" xr:uid="{E8C5E9DD-C132-4797-8E20-0C266AC5277D}"/>
    <cellStyle name="Header2 4 2 2" xfId="26716" xr:uid="{96FEBCCF-0EF9-4A8D-AEFA-68814EEAFBA4}"/>
    <cellStyle name="Header2 4 2 3" xfId="33961" xr:uid="{12880DF5-CF19-4079-A6C0-467853C380BC}"/>
    <cellStyle name="Header2 4 2 4" xfId="34741" xr:uid="{2A4362EF-DB45-4717-8D2D-DD0B751BC08B}"/>
    <cellStyle name="Header2 4 2 5" xfId="33429" xr:uid="{D18385A0-746A-4E33-9479-D8D85374E046}"/>
    <cellStyle name="Header2 4 2 6" xfId="31757" xr:uid="{0A0F3679-D3DA-4F6F-9595-9079805D8FD9}"/>
    <cellStyle name="Header2 4 3" xfId="25818" xr:uid="{F7FB2023-B62D-44DA-B173-9D2DBEDA0601}"/>
    <cellStyle name="Header2 4 4" xfId="28194" xr:uid="{978A7E71-6789-4801-AAF3-7AD5EBE7DCBD}"/>
    <cellStyle name="Header2 4 5" xfId="22106" xr:uid="{B132DA27-CB71-4F95-8EE0-35370BD8F5F5}"/>
    <cellStyle name="Header2 4 6" xfId="29389" xr:uid="{8C7A8607-8BB4-4117-8962-F20D28A19F0E}"/>
    <cellStyle name="Header2 4 7" xfId="33077" xr:uid="{680C7EBF-DA88-4B44-B55F-3275A9548211}"/>
    <cellStyle name="Header2 4 8" xfId="31715" xr:uid="{DEF073B1-F3AF-4D16-98AE-15C29E35F441}"/>
    <cellStyle name="Header2 5" xfId="23359" xr:uid="{C7A0DE31-58DB-4E2A-B2ED-2DED40EBF434}"/>
    <cellStyle name="Header2 5 2" xfId="26011" xr:uid="{720DE54B-F18A-4BD9-A631-063CC9B16B1B}"/>
    <cellStyle name="Header2 5 3" xfId="28227" xr:uid="{535E259E-C5A4-4B82-8BB0-D23DA4CC51BA}"/>
    <cellStyle name="Header2 5 4" xfId="22073" xr:uid="{4BE3328D-7D88-4164-A708-4C0B94DD6042}"/>
    <cellStyle name="Header2 5 5" xfId="33270" xr:uid="{F4C805F4-25E1-43DA-B659-ACDC1A73E52B}"/>
    <cellStyle name="Header2 5 6" xfId="31524" xr:uid="{D1021DFA-1BC8-4E17-AA48-3F1AF160A5C0}"/>
    <cellStyle name="Header2 5 7" xfId="35065" xr:uid="{559A995F-778F-4641-BBBC-CF8BAE1A7222}"/>
    <cellStyle name="Header2 6" xfId="24344" xr:uid="{9702AA44-E19F-4665-BFE9-E7F5BFC95DC0}"/>
    <cellStyle name="Header2 6 2" xfId="26995" xr:uid="{5420776C-5444-4F99-A0A6-912968C95EBB}"/>
    <cellStyle name="Header2 6 3" xfId="34169" xr:uid="{7747D63E-9A7D-49AC-8D7D-8CA2149A3D20}"/>
    <cellStyle name="Header2 6 4" xfId="34929" xr:uid="{1439F368-F2F1-4C89-A44A-AAFD079BFB1D}"/>
    <cellStyle name="Header2 6 5" xfId="32481" xr:uid="{F4959E30-3D03-4A7C-A912-50EB8F7225BD}"/>
    <cellStyle name="Header2 6 6" xfId="37580" xr:uid="{B181958B-AB31-499C-88AB-6C27AF7FF7DD}"/>
    <cellStyle name="Header2 7" xfId="24522" xr:uid="{79D07A8B-EBC9-4183-A8AD-2DDD8701783A}"/>
    <cellStyle name="Header2 7 2" xfId="28773" xr:uid="{61A618CF-FA9C-4664-B689-FAAE320E3215}"/>
    <cellStyle name="Header2 7 3" xfId="34179" xr:uid="{E4C2C149-E5BD-4C4C-AF5F-E8EDDBF489D2}"/>
    <cellStyle name="Header2 7 4" xfId="34939" xr:uid="{CDBBF764-42AB-4CAC-8EAB-A519B40777DF}"/>
    <cellStyle name="Header2 7 5" xfId="32622" xr:uid="{1880C63E-5B21-49D8-9E4A-404DB6239309}"/>
    <cellStyle name="Header2 7 6" xfId="36007" xr:uid="{1B7266C6-1098-4F21-99F6-B785759C2E71}"/>
    <cellStyle name="Header2 7 7" xfId="36842" xr:uid="{07CBA932-96C9-4571-9251-D14C99F9C597}"/>
    <cellStyle name="Header2 7 8" xfId="37758" xr:uid="{51A2084D-EBC1-43C4-BBD1-D542673AF440}"/>
    <cellStyle name="Header2 8" xfId="22161" xr:uid="{AE6B14E0-A951-4AD2-9009-33D64E774633}"/>
    <cellStyle name="Header2 9" xfId="22352" xr:uid="{751E4E82-EE36-4133-B909-E4C051B8E2AE}"/>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eadingTable 10" xfId="21065" xr:uid="{D572E2DC-45CB-488F-840A-7D238FBC351D}"/>
    <cellStyle name="HeadingTable 2" xfId="23161" xr:uid="{DA495977-5548-4756-9F42-305A8C5F4ACE}"/>
    <cellStyle name="HeadingTable 2 2" xfId="24061" xr:uid="{F0472AC9-D865-439F-A38E-DFD061526A62}"/>
    <cellStyle name="HeadingTable 2 2 2" xfId="26713" xr:uid="{406D4ABA-56EE-4B5C-8F0E-57177CA1121D}"/>
    <cellStyle name="HeadingTable 2 2 3" xfId="28696" xr:uid="{039BC743-43FA-4566-87DD-9145C10AC50D}"/>
    <cellStyle name="HeadingTable 2 2 4" xfId="28938" xr:uid="{34827D81-E6C8-4355-9ACA-9F35A7DAB010}"/>
    <cellStyle name="HeadingTable 2 2 5" xfId="28207" xr:uid="{83971291-9D2C-45FC-9DB5-8FBECF560059}"/>
    <cellStyle name="HeadingTable 2 2 6" xfId="33958" xr:uid="{53536A1D-17BA-4CAE-96BC-8BABE6A7B84F}"/>
    <cellStyle name="HeadingTable 2 2 7" xfId="34738" xr:uid="{3C117896-0719-482B-9D92-69685CF90C20}"/>
    <cellStyle name="HeadingTable 2 2 8" xfId="32097" xr:uid="{AEB29F97-25E5-4302-8888-124653F1FB83}"/>
    <cellStyle name="HeadingTable 2 3" xfId="25815" xr:uid="{DC201759-B4F9-4997-8518-FD85C788E597}"/>
    <cellStyle name="HeadingTable 2 4" xfId="28191" xr:uid="{4E886B86-E3AA-4DFF-8004-FA5378801094}"/>
    <cellStyle name="HeadingTable 2 5" xfId="33074" xr:uid="{7DD94378-E945-406F-B16F-B5757D3CBBF0}"/>
    <cellStyle name="HeadingTable 2 6" xfId="31718" xr:uid="{A8F829EA-A6CD-44B3-9838-7BA6F12B94E3}"/>
    <cellStyle name="HeadingTable 3" xfId="23362" xr:uid="{9D36D64F-4597-448B-9F18-7B5DDCF8D667}"/>
    <cellStyle name="HeadingTable 3 2" xfId="26014" xr:uid="{401C08C2-0175-43B7-928C-A9A5A7225951}"/>
    <cellStyle name="HeadingTable 3 3" xfId="28230" xr:uid="{655D8F4C-15E1-401A-83C8-3EF54FE56202}"/>
    <cellStyle name="HeadingTable 3 4" xfId="22076" xr:uid="{6EB933DC-C97E-495D-BAD9-E1092A9E3273}"/>
    <cellStyle name="HeadingTable 3 5" xfId="27719" xr:uid="{D628947D-4751-4916-91FE-C1C056E2A96B}"/>
    <cellStyle name="HeadingTable 3 6" xfId="33273" xr:uid="{B8E743E9-8750-498F-A7A0-C370D9B96429}"/>
    <cellStyle name="HeadingTable 3 7" xfId="31521" xr:uid="{035ED4CA-F636-4D1A-AC17-A6F441386B63}"/>
    <cellStyle name="HeadingTable 3 8" xfId="35663" xr:uid="{F1D2AFA8-A04F-43A4-A2DE-5DB6C961D2F9}"/>
    <cellStyle name="HeadingTable 4" xfId="24347" xr:uid="{A355768F-440A-4D28-AC8C-E5FC8AFDF701}"/>
    <cellStyle name="HeadingTable 4 2" xfId="26998" xr:uid="{D4F413DE-1D5E-42CA-901C-089186DFE3EE}"/>
    <cellStyle name="HeadingTable 4 3" xfId="29357" xr:uid="{8BD4B68C-0C1D-4F0E-9693-71D414D9866D}"/>
    <cellStyle name="HeadingTable 4 4" xfId="30711" xr:uid="{1FAFF7EE-DB81-4B9D-AC49-47670EE3179F}"/>
    <cellStyle name="HeadingTable 4 5" xfId="34172" xr:uid="{7F859EFF-4BD9-4B54-8530-78A6BFE9CE90}"/>
    <cellStyle name="HeadingTable 4 6" xfId="34932" xr:uid="{36DA5428-A095-4C98-AD23-89A10CB870F0}"/>
    <cellStyle name="HeadingTable 4 7" xfId="32484" xr:uid="{616982DB-9565-47C5-A572-35D64A4F003A}"/>
    <cellStyle name="HeadingTable 4 8" xfId="37583" xr:uid="{7B358D18-3BEB-4DD3-9C32-603E41F6E406}"/>
    <cellStyle name="HeadingTable 5" xfId="22168" xr:uid="{5D7D7EBF-860F-4A44-915F-AF281E3B0046}"/>
    <cellStyle name="HeadingTable 6" xfId="22349" xr:uid="{C144745A-F4DF-41B2-AE7D-879DEA6A256A}"/>
    <cellStyle name="HeadingTable 7" xfId="22164" xr:uid="{5A415C5B-EBC8-41A3-B4DF-AEAA18A9EB91}"/>
    <cellStyle name="HeadingTable 8" xfId="31987" xr:uid="{26C58F2E-8BF1-4D31-9FE4-39B5DC0119C0}"/>
    <cellStyle name="HeadingTable 9" xfId="31996" xr:uid="{F30DFA34-BEEB-401E-B678-84FCC7EE6067}"/>
    <cellStyle name="highlightExposure" xfId="9323" xr:uid="{00000000-0005-0000-0000-00005F240000}"/>
    <cellStyle name="highlightExposure 10" xfId="21066" xr:uid="{73CD8199-891C-40D2-B13C-7428CD085D4C}"/>
    <cellStyle name="highlightExposure 2" xfId="23160" xr:uid="{326A640F-E791-4AF5-A346-14564434C389}"/>
    <cellStyle name="highlightExposure 2 2" xfId="24060" xr:uid="{9FF7834B-B725-4635-BDD6-9B597F76009E}"/>
    <cellStyle name="highlightExposure 2 2 2" xfId="26712" xr:uid="{D6E798FA-4E47-4819-AABE-362988BF6960}"/>
    <cellStyle name="highlightExposure 2 2 3" xfId="28695" xr:uid="{A904243C-E0B2-46AC-9C04-5F679614E285}"/>
    <cellStyle name="highlightExposure 2 2 4" xfId="28447" xr:uid="{38F2E72B-DF81-49C4-9629-18AFD60882CA}"/>
    <cellStyle name="highlightExposure 2 2 5" xfId="22115" xr:uid="{89CF7834-BD93-4E9B-A77B-D4B7031B0C0B}"/>
    <cellStyle name="highlightExposure 2 2 6" xfId="33957" xr:uid="{5EC6D28E-5981-4598-B4BC-C7A03DA7407B}"/>
    <cellStyle name="highlightExposure 2 2 7" xfId="34737" xr:uid="{1ED88EA8-A2FC-4258-856E-29F26A1C331B}"/>
    <cellStyle name="highlightExposure 2 2 8" xfId="32030" xr:uid="{0EB300CC-DE50-4B08-B2E0-44BF5206C416}"/>
    <cellStyle name="highlightExposure 2 3" xfId="25814" xr:uid="{3D29CFE3-CB32-4E2C-940D-557F4BCB5F5D}"/>
    <cellStyle name="highlightExposure 2 4" xfId="28190" xr:uid="{A9D6E401-8739-4EF3-AFA4-94058859C4EA}"/>
    <cellStyle name="highlightExposure 2 5" xfId="33073" xr:uid="{24D6E4F0-A2F7-4D51-961F-6E14636DAED8}"/>
    <cellStyle name="highlightExposure 2 6" xfId="31719" xr:uid="{F46FE67A-0A33-4A67-B5C5-D31E4EBB060F}"/>
    <cellStyle name="highlightExposure 3" xfId="23363" xr:uid="{C55A5189-027D-42DE-A6EC-134811BF2C45}"/>
    <cellStyle name="highlightExposure 3 2" xfId="26015" xr:uid="{60AD1BFD-AE7C-48D2-B792-3BD04BB73376}"/>
    <cellStyle name="highlightExposure 3 3" xfId="28231" xr:uid="{1C67F8E3-C01B-4A42-8503-18B8AF6A75E2}"/>
    <cellStyle name="highlightExposure 3 4" xfId="27732" xr:uid="{1FA9F678-64D5-45D6-AC17-BC7BE9982FC3}"/>
    <cellStyle name="highlightExposure 3 5" xfId="28774" xr:uid="{5B3C034C-ACA7-4139-9F12-CA9E7EEA3E5E}"/>
    <cellStyle name="highlightExposure 3 6" xfId="33274" xr:uid="{A3BE572C-F6DC-4125-ACE2-701B9F5A9A33}"/>
    <cellStyle name="highlightExposure 3 7" xfId="31520" xr:uid="{D1304987-AFE7-4CEC-B572-CCE3994CC5F5}"/>
    <cellStyle name="highlightExposure 3 8" xfId="35106" xr:uid="{583A7AF0-435D-4180-936D-C2FA19944FB9}"/>
    <cellStyle name="highlightExposure 4" xfId="24348" xr:uid="{84F73C03-8420-4679-829C-5DEA02F56C5B}"/>
    <cellStyle name="highlightExposure 4 2" xfId="26999" xr:uid="{E042CE5F-9156-4DA2-9AFF-C402472A7BD4}"/>
    <cellStyle name="highlightExposure 4 3" xfId="29358" xr:uid="{16AB06A8-C0B4-41DB-9BD2-B2FA7C959AD6}"/>
    <cellStyle name="highlightExposure 4 4" xfId="30712" xr:uid="{0578D0B9-FBC7-4B86-AB47-F0DB900EFAE9}"/>
    <cellStyle name="highlightExposure 4 5" xfId="34173" xr:uid="{897A619B-EF37-4AED-9DB4-94F6AF4B6FB5}"/>
    <cellStyle name="highlightExposure 4 6" xfId="34933" xr:uid="{60B26F9F-D4E6-4E21-95D8-1A5A03724932}"/>
    <cellStyle name="highlightExposure 4 7" xfId="32485" xr:uid="{787011FA-B6AA-4C13-BC5C-03A7151C34F3}"/>
    <cellStyle name="highlightExposure 4 8" xfId="37584" xr:uid="{BF7B5E25-06CF-4EBE-B3D2-93AE1CF9591D}"/>
    <cellStyle name="highlightExposure 5" xfId="22169" xr:uid="{26A02749-A7D0-426E-BE6E-E82533818866}"/>
    <cellStyle name="highlightExposure 6" xfId="22348" xr:uid="{76105480-D348-4EE1-885E-AD2591D46ED4}"/>
    <cellStyle name="highlightExposure 7" xfId="22165" xr:uid="{AE97D8F9-B713-4CF6-BE5E-7AA570011101}"/>
    <cellStyle name="highlightExposure 8" xfId="31988" xr:uid="{F29CAD45-9D6C-4E5F-AFDF-48FBE5AB1ABE}"/>
    <cellStyle name="highlightExposure 9" xfId="31995" xr:uid="{8F02592B-8AF7-433F-AA2B-41CDCF3CF6A9}"/>
    <cellStyle name="highlightPercentage" xfId="9324" xr:uid="{00000000-0005-0000-0000-000060240000}"/>
    <cellStyle name="highlightPercentage 10" xfId="21067" xr:uid="{63C1452C-878D-44F9-81CB-86F170BB0ED3}"/>
    <cellStyle name="highlightPercentage 2" xfId="23159" xr:uid="{FB309310-9432-42EF-93A7-303C646BC37B}"/>
    <cellStyle name="highlightPercentage 2 2" xfId="24059" xr:uid="{8798C958-8503-406A-933D-C06130D43164}"/>
    <cellStyle name="highlightPercentage 2 2 2" xfId="26711" xr:uid="{411DAD50-25AC-47FC-A4B4-24B93199E1CE}"/>
    <cellStyle name="highlightPercentage 2 2 3" xfId="28694" xr:uid="{4C5248CE-526E-49E2-83FC-E06584E97E23}"/>
    <cellStyle name="highlightPercentage 2 2 4" xfId="28480" xr:uid="{6E579A32-7936-4E6D-B2D7-B90ACB8FEC60}"/>
    <cellStyle name="highlightPercentage 2 2 5" xfId="28776" xr:uid="{68A54C9E-3BAC-467C-81E7-E727A9E890DF}"/>
    <cellStyle name="highlightPercentage 2 2 6" xfId="33956" xr:uid="{F630C05F-3089-4290-B1DF-1168BCCCEC47}"/>
    <cellStyle name="highlightPercentage 2 2 7" xfId="34736" xr:uid="{6F76F74C-A8E7-441F-9584-66F152DED949}"/>
    <cellStyle name="highlightPercentage 2 2 8" xfId="32098" xr:uid="{3A773089-615E-4B24-9963-B68BDAB6C570}"/>
    <cellStyle name="highlightPercentage 2 3" xfId="25813" xr:uid="{A73412AE-ED7F-4BCE-9B3C-EDE20ADCB447}"/>
    <cellStyle name="highlightPercentage 2 4" xfId="28189" xr:uid="{FC7F6BBB-72EE-44FE-B6AC-89C16609FFAE}"/>
    <cellStyle name="highlightPercentage 2 5" xfId="33072" xr:uid="{01B88EA9-28E6-4E42-AA3D-4694A3EB5EC7}"/>
    <cellStyle name="highlightPercentage 2 6" xfId="31720" xr:uid="{9E285D17-45BF-4CC0-8F54-D54FD0C9CAB0}"/>
    <cellStyle name="highlightPercentage 3" xfId="23364" xr:uid="{E843DE6C-19E6-4AB4-B384-AF87DAA17E10}"/>
    <cellStyle name="highlightPercentage 3 2" xfId="26016" xr:uid="{5E02A0C1-4FA6-4ABF-B438-5AFB49509177}"/>
    <cellStyle name="highlightPercentage 3 3" xfId="28232" xr:uid="{A1EF115A-BD92-4A39-9AC5-B495AB52273F}"/>
    <cellStyle name="highlightPercentage 3 4" xfId="22017" xr:uid="{E786A1C2-2977-47AC-8D15-34C8F0B36C1A}"/>
    <cellStyle name="highlightPercentage 3 5" xfId="29385" xr:uid="{0BD0EB79-80F8-496B-AF4A-0F94759CE5E4}"/>
    <cellStyle name="highlightPercentage 3 6" xfId="33275" xr:uid="{125C7418-BECF-4C17-B6A4-2FD5A384AABD}"/>
    <cellStyle name="highlightPercentage 3 7" xfId="31519" xr:uid="{33AFDD25-54BA-4AE9-AE2F-C8F986650ED9}"/>
    <cellStyle name="highlightPercentage 3 8" xfId="32023" xr:uid="{3AC3B336-A546-4C81-AC9B-1D54BA1627E8}"/>
    <cellStyle name="highlightPercentage 4" xfId="24349" xr:uid="{CC7DF9F9-5644-4E06-A41E-279A63452462}"/>
    <cellStyle name="highlightPercentage 4 2" xfId="27000" xr:uid="{F86AADCF-BD8F-44FA-98BD-CC9E8DE18A17}"/>
    <cellStyle name="highlightPercentage 4 3" xfId="29359" xr:uid="{34547081-9649-4991-93AB-8D9AE11AF0FC}"/>
    <cellStyle name="highlightPercentage 4 4" xfId="30713" xr:uid="{813BF901-E2D4-4948-8FA9-C79FEE386344}"/>
    <cellStyle name="highlightPercentage 4 5" xfId="34174" xr:uid="{C19435BB-6F94-4D03-ABF1-694AF8708F0A}"/>
    <cellStyle name="highlightPercentage 4 6" xfId="34934" xr:uid="{5AE0492C-6DE6-46A7-8150-A3923983AE42}"/>
    <cellStyle name="highlightPercentage 4 7" xfId="32486" xr:uid="{3871C9BF-1B49-4D87-9D32-728FE0280ABD}"/>
    <cellStyle name="highlightPercentage 4 8" xfId="37585" xr:uid="{C3F702ED-F5FB-43A5-AE04-CBD436C859EA}"/>
    <cellStyle name="highlightPercentage 5" xfId="22170" xr:uid="{B30AA8A3-F8DD-4B26-8B67-280CAF4BE27C}"/>
    <cellStyle name="highlightPercentage 6" xfId="22347" xr:uid="{8BDEC7C3-AC74-4EFA-9101-A2AE3A97F2B3}"/>
    <cellStyle name="highlightPercentage 7" xfId="22166" xr:uid="{00995819-2450-46B3-8369-10EAD0BD0FEE}"/>
    <cellStyle name="highlightPercentage 8" xfId="31989" xr:uid="{62DB391E-69E8-4860-9D64-2D9AA89B5498}"/>
    <cellStyle name="highlightPercentage 9" xfId="31994" xr:uid="{8BF960CB-157E-4FD7-99E9-ED8B3834374A}"/>
    <cellStyle name="highlightText" xfId="9325" xr:uid="{00000000-0005-0000-0000-000061240000}"/>
    <cellStyle name="highlightText 10" xfId="21068" xr:uid="{774D4EF4-B87C-4168-A51F-F55F826B56D8}"/>
    <cellStyle name="highlightText 2" xfId="23158" xr:uid="{CCCD3F5F-A5C7-4664-B0C2-DE282551667D}"/>
    <cellStyle name="highlightText 2 2" xfId="24058" xr:uid="{A83DD4DE-E902-4F76-9481-759A2CE4C28D}"/>
    <cellStyle name="highlightText 2 2 2" xfId="26710" xr:uid="{D8D95A68-EC26-4ED0-B547-9A73C3927BF3}"/>
    <cellStyle name="highlightText 2 2 3" xfId="28693" xr:uid="{75DEB293-658F-4906-9E09-33DF568F7C02}"/>
    <cellStyle name="highlightText 2 2 4" xfId="28035" xr:uid="{CB79D4F4-31C1-425A-956C-8AE2AF595E10}"/>
    <cellStyle name="highlightText 2 2 5" xfId="28213" xr:uid="{B5D13781-D2A7-4AF3-996A-E6B1330F575F}"/>
    <cellStyle name="highlightText 2 2 6" xfId="33955" xr:uid="{495E51B9-E8C6-42AC-80A0-3F3CCD2EA206}"/>
    <cellStyle name="highlightText 2 2 7" xfId="34735" xr:uid="{DBE1EE5F-366E-41CE-BC55-E0512E9C906C}"/>
    <cellStyle name="highlightText 2 2 8" xfId="32029" xr:uid="{52108024-4845-44F0-B817-3A69BE883C33}"/>
    <cellStyle name="highlightText 2 3" xfId="25812" xr:uid="{FFC51390-1408-4E2F-BF2C-4A3CC9E84C0D}"/>
    <cellStyle name="highlightText 2 4" xfId="28188" xr:uid="{6B493201-76BC-4703-9E90-29AFA6BECB3F}"/>
    <cellStyle name="highlightText 2 5" xfId="33071" xr:uid="{19B12C03-8DAE-4188-9E85-FEAE0002F6A4}"/>
    <cellStyle name="highlightText 2 6" xfId="31721" xr:uid="{94614396-9EF4-482A-B028-A786945E3939}"/>
    <cellStyle name="highlightText 3" xfId="23365" xr:uid="{C895C77C-0892-475B-95EC-8FB0EA40EB32}"/>
    <cellStyle name="highlightText 3 2" xfId="26017" xr:uid="{E508EF12-9203-42BD-8230-E822941F1C04}"/>
    <cellStyle name="highlightText 3 3" xfId="28233" xr:uid="{0FA4A6E2-F632-4921-A82F-B834D222EB88}"/>
    <cellStyle name="highlightText 3 4" xfId="21869" xr:uid="{AADD8618-E759-4079-871A-8ABC1CD92458}"/>
    <cellStyle name="highlightText 3 5" xfId="29325" xr:uid="{69DD904C-625D-461C-9358-BDC088E158F3}"/>
    <cellStyle name="highlightText 3 6" xfId="33276" xr:uid="{2915FA0A-3168-45AB-9D10-2095C67A54BB}"/>
    <cellStyle name="highlightText 3 7" xfId="31518" xr:uid="{E9364B56-6B41-4D0F-B505-85AFEB84E5CC}"/>
    <cellStyle name="highlightText 3 8" xfId="34152" xr:uid="{9230B115-749D-48C2-87D6-4CFB9F11CCC0}"/>
    <cellStyle name="highlightText 4" xfId="24350" xr:uid="{167BD451-DEB4-42EE-AE55-3CDBDA9D7BA6}"/>
    <cellStyle name="highlightText 4 2" xfId="27001" xr:uid="{206D3454-87B4-4698-B0FD-44251C70A6D0}"/>
    <cellStyle name="highlightText 4 3" xfId="29360" xr:uid="{E7F66C31-DBCE-4996-973A-87019A0B6DDF}"/>
    <cellStyle name="highlightText 4 4" xfId="30714" xr:uid="{5EEB0368-5CFA-47DB-BD23-CE89A1A8CACA}"/>
    <cellStyle name="highlightText 4 5" xfId="34175" xr:uid="{060DBB93-342F-4E0D-993F-95D6DFF26596}"/>
    <cellStyle name="highlightText 4 6" xfId="34935" xr:uid="{C477998B-649D-4669-8663-8B62D1140586}"/>
    <cellStyle name="highlightText 4 7" xfId="32487" xr:uid="{9077176F-1BDE-4254-B9E5-54E5225B0653}"/>
    <cellStyle name="highlightText 4 8" xfId="37586" xr:uid="{B42A82CC-8F7F-4979-AEAC-3D0992C6EBD6}"/>
    <cellStyle name="highlightText 5" xfId="22171" xr:uid="{CBEEE8F6-7E40-4324-999C-2DEB02DFFB58}"/>
    <cellStyle name="highlightText 6" xfId="22346" xr:uid="{800BF241-537D-40FC-A5D8-C01BB80C1419}"/>
    <cellStyle name="highlightText 7" xfId="22167" xr:uid="{582D1843-8F34-4A0E-8EF9-D0D130B2B88F}"/>
    <cellStyle name="highlightText 8" xfId="31990" xr:uid="{A4A34E24-F2F9-4975-B9EE-4EB55B227DB2}"/>
    <cellStyle name="highlightText 9" xfId="31993" xr:uid="{A8549FCB-3C71-4737-8800-61E2E050CAE8}"/>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2 2" xfId="23156" xr:uid="{EF0E9C8E-F446-4A1E-AE02-9C1761581807}"/>
    <cellStyle name="Input 2 10 2 2 2" xfId="24056" xr:uid="{4511098D-C15C-45F3-AFEE-EFE1D014EFC1}"/>
    <cellStyle name="Input 2 10 2 2 2 2" xfId="26708" xr:uid="{3C7FE38E-FFDE-409D-B20D-CBF30BD193C0}"/>
    <cellStyle name="Input 2 10 2 2 2 3" xfId="28000" xr:uid="{9EBD8EAF-2379-48DC-942B-F406D2A1C00D}"/>
    <cellStyle name="Input 2 10 2 2 2 4" xfId="28643" xr:uid="{F2C09AAF-FF06-4BBE-8C30-5DD5CB5673BC}"/>
    <cellStyle name="Input 2 10 2 2 2 5" xfId="33953" xr:uid="{7BF19BC8-EA0C-45A3-B07A-D90D88531149}"/>
    <cellStyle name="Input 2 10 2 2 2 6" xfId="32272" xr:uid="{7332EB3E-537C-4024-989B-5D425F75FF0E}"/>
    <cellStyle name="Input 2 10 2 2 2 7" xfId="34640" xr:uid="{7E6194F7-9C0C-46B8-AFC3-9BAB4874BC08}"/>
    <cellStyle name="Input 2 10 2 2 3" xfId="25810" xr:uid="{D74296B5-C52F-456E-8519-02D7EC23DD9D}"/>
    <cellStyle name="Input 2 10 2 2 4" xfId="33069" xr:uid="{03ADDB0F-69F9-49E3-A1B0-289632FB3879}"/>
    <cellStyle name="Input 2 10 2 3" xfId="23367" xr:uid="{159FA1A4-0D01-41E5-B3B5-BE732458AE51}"/>
    <cellStyle name="Input 2 10 2 3 2" xfId="26019" xr:uid="{DA377B7F-74DA-4ED5-8AEE-D94B8BC20B08}"/>
    <cellStyle name="Input 2 10 2 3 3" xfId="27733" xr:uid="{4805A522-6342-4DBE-BBDD-B2A892C8C697}"/>
    <cellStyle name="Input 2 10 2 3 4" xfId="29645" xr:uid="{D759C0CB-A1C0-48CE-A681-FC6905687956}"/>
    <cellStyle name="Input 2 10 2 3 5" xfId="33278" xr:uid="{68E44327-0CBD-4242-AE9A-923BEB5F64AA}"/>
    <cellStyle name="Input 2 10 2 3 6" xfId="33848" xr:uid="{873B5485-2834-4458-9E2A-0CBAA7F35DC1}"/>
    <cellStyle name="Input 2 10 2 3 7" xfId="35399" xr:uid="{5F30F6C5-C9F3-4848-9936-673D0AD835C7}"/>
    <cellStyle name="Input 2 10 2 4" xfId="24352" xr:uid="{3F3C9AC9-4770-4328-80C7-49D2B7AC5B2B}"/>
    <cellStyle name="Input 2 10 2 4 2" xfId="27003" xr:uid="{E606B3C4-775F-4F83-BA71-F4C0D0BC7175}"/>
    <cellStyle name="Input 2 10 2 4 3" xfId="21666" xr:uid="{B9887550-AA73-411E-8EBD-2A60D4E428E4}"/>
    <cellStyle name="Input 2 10 2 4 4" xfId="29837" xr:uid="{9F0C5DD3-82E7-4165-89A7-04F483C6D712}"/>
    <cellStyle name="Input 2 10 2 4 5" xfId="30716" xr:uid="{AA7C4F54-1D61-48FF-9EA4-C73D723BC757}"/>
    <cellStyle name="Input 2 10 2 4 6" xfId="32489" xr:uid="{D1AC01FE-54C4-43E2-89D2-176E459AEEDA}"/>
    <cellStyle name="Input 2 10 2 4 7" xfId="35838" xr:uid="{A9323183-1DD7-491E-ADB7-64503392AC39}"/>
    <cellStyle name="Input 2 10 2 4 8" xfId="36673" xr:uid="{07443F47-FEBA-4C2B-82DB-BD69A15A9306}"/>
    <cellStyle name="Input 2 10 2 4 9" xfId="37588" xr:uid="{89B2CF4D-C40B-414B-BC46-89EFB6208E0F}"/>
    <cellStyle name="Input 2 10 2 5" xfId="24518" xr:uid="{91D063B3-88C8-4E66-88A6-C226A6762FB3}"/>
    <cellStyle name="Input 2 10 2 5 2" xfId="27169" xr:uid="{7C014CBC-0B8A-4B6C-B18C-A15A74D95FB9}"/>
    <cellStyle name="Input 2 10 2 5 3" xfId="21422" xr:uid="{E37D440A-C31F-4A98-B1A9-11D1A405FF1D}"/>
    <cellStyle name="Input 2 10 2 5 4" xfId="30002" xr:uid="{0FE97473-EDBD-412A-9B70-C1F7F0C95426}"/>
    <cellStyle name="Input 2 10 2 5 5" xfId="30882" xr:uid="{74188559-9B9A-4ED0-A23D-35DF9AE30C8B}"/>
    <cellStyle name="Input 2 10 2 5 6" xfId="34553" xr:uid="{FB3EBDA3-C3D6-4524-9031-BE21245D0962}"/>
    <cellStyle name="Input 2 10 2 5 7" xfId="36003" xr:uid="{FB356FF8-20ED-4D27-84CE-10AEDFB82D79}"/>
    <cellStyle name="Input 2 10 2 5 8" xfId="36838" xr:uid="{F8F540FE-C9F1-4829-A4FC-CF7D74F81C7C}"/>
    <cellStyle name="Input 2 10 2 5 9" xfId="37754" xr:uid="{5286251B-D83D-4840-8683-5564F36C1C10}"/>
    <cellStyle name="Input 2 10 2 6" xfId="22173" xr:uid="{6A84A2DE-3107-40C0-A9DE-5B88FED3F4D6}"/>
    <cellStyle name="Input 2 10 2 7" xfId="22344" xr:uid="{ECF04DD7-B8A6-47B7-892F-5A3361700682}"/>
    <cellStyle name="Input 2 10 2 8" xfId="21070" xr:uid="{9F369626-AB50-4DF6-8FCC-9810E8499B05}"/>
    <cellStyle name="Input 2 10 3" xfId="9336" xr:uid="{00000000-0005-0000-0000-00006D240000}"/>
    <cellStyle name="Input 2 10 3 2" xfId="23155" xr:uid="{DBA19260-84B9-465A-B696-F33EF3FA2922}"/>
    <cellStyle name="Input 2 10 3 2 2" xfId="24055" xr:uid="{B6112E4A-6941-4A42-B3C8-A1E0C13595E5}"/>
    <cellStyle name="Input 2 10 3 2 2 2" xfId="26707" xr:uid="{27D45160-172A-4997-9C8E-93834A4BB4C4}"/>
    <cellStyle name="Input 2 10 3 2 2 3" xfId="29051" xr:uid="{4082458C-B46F-443C-9382-0A3AFA026C7F}"/>
    <cellStyle name="Input 2 10 3 2 2 4" xfId="29614" xr:uid="{0BEB6DB2-3DD9-4A8E-8F47-A9577AA10645}"/>
    <cellStyle name="Input 2 10 3 2 2 5" xfId="33952" xr:uid="{C9BC7452-75C5-4B9F-AD37-4340C98B8904}"/>
    <cellStyle name="Input 2 10 3 2 2 6" xfId="34070" xr:uid="{3FD7D3C9-DBB9-4829-B1C2-5A539A2F4CD7}"/>
    <cellStyle name="Input 2 10 3 2 2 7" xfId="31775" xr:uid="{B40A0960-76C9-4BCA-A21D-E52CBD6A269F}"/>
    <cellStyle name="Input 2 10 3 2 3" xfId="25809" xr:uid="{6BBC070E-A1FE-495D-99F8-86A4F0CA4FD8}"/>
    <cellStyle name="Input 2 10 3 2 4" xfId="33068" xr:uid="{25544578-4F71-4108-AEA7-C3055127604A}"/>
    <cellStyle name="Input 2 10 3 3" xfId="23368" xr:uid="{3713E18A-7E6C-48D3-9FDE-13F6FE5B7B02}"/>
    <cellStyle name="Input 2 10 3 3 2" xfId="26020" xr:uid="{99CD313F-450A-4E82-B1AB-B05B3C78C13F}"/>
    <cellStyle name="Input 2 10 3 3 3" xfId="22018" xr:uid="{F94DF95C-783A-4B70-9A87-5445B3AF1DE8}"/>
    <cellStyle name="Input 2 10 3 3 4" xfId="21990" xr:uid="{1B7E5C3B-49CD-4D17-A819-A50699786D70}"/>
    <cellStyle name="Input 2 10 3 3 5" xfId="33279" xr:uid="{8656E31B-36C8-4595-8CCD-3F3A45F69B51}"/>
    <cellStyle name="Input 2 10 3 3 6" xfId="33382" xr:uid="{2AA25B1F-BC3F-4D95-BAF1-6CE8C3D645F9}"/>
    <cellStyle name="Input 2 10 3 3 7" xfId="32048" xr:uid="{E879B918-FAA7-4BAB-81D2-C434FF057F6D}"/>
    <cellStyle name="Input 2 10 3 4" xfId="24353" xr:uid="{5EA1F175-1A7A-4666-9994-65341EE24171}"/>
    <cellStyle name="Input 2 10 3 4 2" xfId="27004" xr:uid="{2C95DD67-0EA2-47D5-9965-8039B3143B9D}"/>
    <cellStyle name="Input 2 10 3 4 3" xfId="21665" xr:uid="{F91F190C-9E67-418D-9BDE-B16E16E89B5C}"/>
    <cellStyle name="Input 2 10 3 4 4" xfId="29838" xr:uid="{E477BCCD-E8FE-46A8-88E7-E8585BC26AAC}"/>
    <cellStyle name="Input 2 10 3 4 5" xfId="30717" xr:uid="{19589A62-ED14-4D07-9FFC-27DBF19AFBF0}"/>
    <cellStyle name="Input 2 10 3 4 6" xfId="32490" xr:uid="{84CC0A24-0D82-43A0-AE43-01837E244E00}"/>
    <cellStyle name="Input 2 10 3 4 7" xfId="35839" xr:uid="{C9104140-24ED-4AFD-A31D-A10767E710D2}"/>
    <cellStyle name="Input 2 10 3 4 8" xfId="36674" xr:uid="{65E2C0A8-5A19-43D8-92ED-C322B4B52E2F}"/>
    <cellStyle name="Input 2 10 3 4 9" xfId="37589" xr:uid="{27E215C4-D6E5-46AE-ABB5-4A62BC7D2E2D}"/>
    <cellStyle name="Input 2 10 3 5" xfId="24517" xr:uid="{31C465F7-61F5-4622-BAE8-F1CED08D35FB}"/>
    <cellStyle name="Input 2 10 3 5 2" xfId="27168" xr:uid="{1402C0FC-4EAD-457F-948F-A130BF5BA98D}"/>
    <cellStyle name="Input 2 10 3 5 3" xfId="21424" xr:uid="{5F359D0B-6A44-4413-9765-C5D5BE84F189}"/>
    <cellStyle name="Input 2 10 3 5 4" xfId="30001" xr:uid="{8435C927-4B10-4504-9C5C-59C665545E2A}"/>
    <cellStyle name="Input 2 10 3 5 5" xfId="30881" xr:uid="{B536A649-6DC9-4A05-A2C1-33883C89D006}"/>
    <cellStyle name="Input 2 10 3 5 6" xfId="34383" xr:uid="{2EE1C07A-0AEF-4C6A-B82C-145D8C44BA29}"/>
    <cellStyle name="Input 2 10 3 5 7" xfId="36002" xr:uid="{95E501AC-5934-4DB1-9966-F5E25FF783C1}"/>
    <cellStyle name="Input 2 10 3 5 8" xfId="36837" xr:uid="{28433446-591C-4513-8465-B2345B5B8EA2}"/>
    <cellStyle name="Input 2 10 3 5 9" xfId="37753" xr:uid="{32E9B2FC-96BB-43C4-A1F3-C7AB0094CB52}"/>
    <cellStyle name="Input 2 10 3 6" xfId="22174" xr:uid="{869DDEC6-212F-4578-8A77-0ED4339994B7}"/>
    <cellStyle name="Input 2 10 3 7" xfId="22343" xr:uid="{8CD9F1D6-880D-4973-8E28-FD5914D7FC70}"/>
    <cellStyle name="Input 2 10 3 8" xfId="21071" xr:uid="{E742E226-F93B-4879-9907-198D161ABFA3}"/>
    <cellStyle name="Input 2 10 4" xfId="9337" xr:uid="{00000000-0005-0000-0000-00006E240000}"/>
    <cellStyle name="Input 2 10 4 2" xfId="23154" xr:uid="{8EDE9C31-5398-4C59-AC27-0AF4CF56C1BA}"/>
    <cellStyle name="Input 2 10 4 2 2" xfId="24054" xr:uid="{C5C3C879-8E75-4463-A2F5-F759486606B5}"/>
    <cellStyle name="Input 2 10 4 2 2 2" xfId="26706" xr:uid="{4A2C3149-2401-4FF1-9225-2863FB4C2F22}"/>
    <cellStyle name="Input 2 10 4 2 2 3" xfId="28937" xr:uid="{516D9C6E-E8D2-4C37-AD2F-5B694C6D5FF1}"/>
    <cellStyle name="Input 2 10 4 2 2 4" xfId="29496" xr:uid="{B438D69E-3B9A-437C-9501-6D46BDCC6BD1}"/>
    <cellStyle name="Input 2 10 4 2 2 5" xfId="33951" xr:uid="{702011C8-70BB-4852-864C-BF499C091267}"/>
    <cellStyle name="Input 2 10 4 2 2 6" xfId="34265" xr:uid="{8B872E2A-01ED-4376-8EAE-08B7E80565E8}"/>
    <cellStyle name="Input 2 10 4 2 2 7" xfId="35522" xr:uid="{55171CEE-EC48-4E7D-A369-F12C003A7067}"/>
    <cellStyle name="Input 2 10 4 2 3" xfId="25808" xr:uid="{80A3628C-DE69-4862-B8D6-E830397BAAA5}"/>
    <cellStyle name="Input 2 10 4 2 4" xfId="33067" xr:uid="{262E2D2D-AF18-4300-829D-3F3203232E65}"/>
    <cellStyle name="Input 2 10 4 3" xfId="23369" xr:uid="{CEAA597A-D84E-4BC8-B5C2-273575F5CA29}"/>
    <cellStyle name="Input 2 10 4 3 2" xfId="26021" xr:uid="{8F872095-7D76-4EAB-B209-FDE55AB9905A}"/>
    <cellStyle name="Input 2 10 4 3 3" xfId="21868" xr:uid="{53194FC4-17DF-4096-8B5A-83143CF0B58E}"/>
    <cellStyle name="Input 2 10 4 3 4" xfId="28782" xr:uid="{2D5BF746-4BE1-4A37-AF31-E00A5CFE4018}"/>
    <cellStyle name="Input 2 10 4 3 5" xfId="33280" xr:uid="{09B6B1D7-B73B-49BC-B7CD-7DE56507AE62}"/>
    <cellStyle name="Input 2 10 4 3 6" xfId="34220" xr:uid="{DFE0A0B4-D483-4C67-B4DC-C1AD861B6F0A}"/>
    <cellStyle name="Input 2 10 4 3 7" xfId="35404" xr:uid="{0DC5ED43-0245-4F89-9728-A35B3A682EB4}"/>
    <cellStyle name="Input 2 10 4 4" xfId="24354" xr:uid="{BD662788-2F38-4BA1-B2D7-BCEB3D2F7C78}"/>
    <cellStyle name="Input 2 10 4 4 2" xfId="27005" xr:uid="{5C498E15-B087-42AD-9A6D-D60693EF6980}"/>
    <cellStyle name="Input 2 10 4 4 3" xfId="21664" xr:uid="{BA776B59-FFB7-4407-9544-A2DE2AAE12EE}"/>
    <cellStyle name="Input 2 10 4 4 4" xfId="29839" xr:uid="{5F50B198-FE95-4585-9BF9-248A58AE0EA2}"/>
    <cellStyle name="Input 2 10 4 4 5" xfId="30718" xr:uid="{F41D1987-FD10-4818-B8E9-40E49F04DB01}"/>
    <cellStyle name="Input 2 10 4 4 6" xfId="32491" xr:uid="{6DD7D045-3EA9-42B6-8EBF-0A9886EBAA9F}"/>
    <cellStyle name="Input 2 10 4 4 7" xfId="35840" xr:uid="{8B022D9C-811E-49B7-8AED-FF4D912D0EF5}"/>
    <cellStyle name="Input 2 10 4 4 8" xfId="36675" xr:uid="{FE7EC0B2-451A-4145-859E-C841B1F1DEEA}"/>
    <cellStyle name="Input 2 10 4 4 9" xfId="37590" xr:uid="{56E68982-BD09-44E2-832A-F54868C62D80}"/>
    <cellStyle name="Input 2 10 4 5" xfId="24516" xr:uid="{C42498A3-FBDB-44A3-8BA3-17B0FEFD28B3}"/>
    <cellStyle name="Input 2 10 4 5 2" xfId="27167" xr:uid="{32F6CA16-C6FA-4CD4-9298-01A47EE61C0F}"/>
    <cellStyle name="Input 2 10 4 5 3" xfId="21427" xr:uid="{6469D092-7688-4B08-A566-135FA6C37913}"/>
    <cellStyle name="Input 2 10 4 5 4" xfId="30000" xr:uid="{A1096D84-AA05-433B-B2FD-7882F389E28D}"/>
    <cellStyle name="Input 2 10 4 5 5" xfId="30880" xr:uid="{61DBC4A0-4345-46CC-AD7B-9976EFB23895}"/>
    <cellStyle name="Input 2 10 4 5 6" xfId="34556" xr:uid="{87843967-48CC-4979-8E2F-E3883DCD5E56}"/>
    <cellStyle name="Input 2 10 4 5 7" xfId="36001" xr:uid="{E5F32172-C69E-40AA-BC5F-27305D9B30A7}"/>
    <cellStyle name="Input 2 10 4 5 8" xfId="36836" xr:uid="{9099D04B-CAB7-4E19-ABF4-CC5F770E510E}"/>
    <cellStyle name="Input 2 10 4 5 9" xfId="37752" xr:uid="{959F7D47-2DBD-4828-91C5-0724C90CE943}"/>
    <cellStyle name="Input 2 10 4 6" xfId="22175" xr:uid="{A54916F2-5967-4B1E-BECD-1574E80308F6}"/>
    <cellStyle name="Input 2 10 4 7" xfId="22342" xr:uid="{2B62FFD2-4E3A-4F7D-ADA1-E8446D088C4D}"/>
    <cellStyle name="Input 2 10 4 8" xfId="21072" xr:uid="{DD764D6F-53A3-43F6-A5F1-6F24E517A9D8}"/>
    <cellStyle name="Input 2 10 5" xfId="9338" xr:uid="{00000000-0005-0000-0000-00006F240000}"/>
    <cellStyle name="Input 2 10 5 2" xfId="23153" xr:uid="{FF1AB53F-671C-4797-AD32-BDD3700A6BA2}"/>
    <cellStyle name="Input 2 10 5 2 2" xfId="24053" xr:uid="{9F4E6B2E-BE04-494A-A969-E4103C5BDABB}"/>
    <cellStyle name="Input 2 10 5 2 2 2" xfId="26705" xr:uid="{72C96427-DC83-444E-92DE-17F0DF430DB1}"/>
    <cellStyle name="Input 2 10 5 2 2 3" xfId="28446" xr:uid="{E74BDC1A-454D-40CF-8214-2B4BC7767F09}"/>
    <cellStyle name="Input 2 10 5 2 2 4" xfId="28134" xr:uid="{C8B29BBA-016E-400B-A85C-CFDBA8E5FAAD}"/>
    <cellStyle name="Input 2 10 5 2 2 5" xfId="33950" xr:uid="{A58DFD4F-28C6-4ECC-9A50-E5856DCC840B}"/>
    <cellStyle name="Input 2 10 5 2 2 6" xfId="33428" xr:uid="{43C0B6CF-B7B6-44FA-B20C-42FBA0C4D3BF}"/>
    <cellStyle name="Input 2 10 5 2 2 7" xfId="35532" xr:uid="{1B0C3FD6-B3EB-4AD1-977A-3C5469A370E7}"/>
    <cellStyle name="Input 2 10 5 2 3" xfId="25807" xr:uid="{6AE80D9E-1758-4E5E-822C-C5C286F821EE}"/>
    <cellStyle name="Input 2 10 5 2 4" xfId="33066" xr:uid="{AA27CB1D-9D92-4B28-A5EB-6B3F63CCE38E}"/>
    <cellStyle name="Input 2 10 5 3" xfId="23370" xr:uid="{EC7F770B-75C5-4719-8CA4-4D49C665DD7C}"/>
    <cellStyle name="Input 2 10 5 3 2" xfId="26022" xr:uid="{0F747CD7-9AAA-48B7-879C-0C5F33913237}"/>
    <cellStyle name="Input 2 10 5 3 3" xfId="22074" xr:uid="{4E869854-8DDF-4A08-A0C9-E3EBD03F60B4}"/>
    <cellStyle name="Input 2 10 5 3 4" xfId="29335" xr:uid="{F7E0224C-3BAC-4EB3-9D72-CE93EC470F6A}"/>
    <cellStyle name="Input 2 10 5 3 5" xfId="33281" xr:uid="{8158EAFD-0B30-4D45-8AE6-0429904FDB59}"/>
    <cellStyle name="Input 2 10 5 3 6" xfId="34116" xr:uid="{F95DA53D-465D-481B-B6C4-B9AA64625D78}"/>
    <cellStyle name="Input 2 10 5 3 7" xfId="31736" xr:uid="{8EE8B12F-606C-416C-9F79-DDB79917C3B1}"/>
    <cellStyle name="Input 2 10 5 4" xfId="24355" xr:uid="{AAFF4F8F-22C6-488E-BC21-3331403E63F5}"/>
    <cellStyle name="Input 2 10 5 4 2" xfId="27006" xr:uid="{FBDE667C-2F5D-482B-A256-AF8F0C3F1F05}"/>
    <cellStyle name="Input 2 10 5 4 3" xfId="21663" xr:uid="{D40D39EC-7AAB-463F-8120-9D3ED9537AEC}"/>
    <cellStyle name="Input 2 10 5 4 4" xfId="29840" xr:uid="{7002BFAA-24EE-470F-973B-8D5B4AFBC593}"/>
    <cellStyle name="Input 2 10 5 4 5" xfId="30719" xr:uid="{4A469506-514A-45DC-BF9C-136EA5EE5B8D}"/>
    <cellStyle name="Input 2 10 5 4 6" xfId="32492" xr:uid="{5A8B00BC-48AF-4790-A904-D6E108028212}"/>
    <cellStyle name="Input 2 10 5 4 7" xfId="35841" xr:uid="{25955A9A-6F98-4035-AA4A-822F884804E8}"/>
    <cellStyle name="Input 2 10 5 4 8" xfId="36676" xr:uid="{E485D6A6-438F-452A-B8BB-E2B4DF755354}"/>
    <cellStyle name="Input 2 10 5 4 9" xfId="37591" xr:uid="{736BED9A-FC99-4E29-8A36-54B283824C15}"/>
    <cellStyle name="Input 2 10 5 5" xfId="24515" xr:uid="{9D2413AA-FD66-41DD-830A-5227F3370323}"/>
    <cellStyle name="Input 2 10 5 5 2" xfId="27166" xr:uid="{4FFCB24E-6005-45E8-83B5-9B1C72506BF6}"/>
    <cellStyle name="Input 2 10 5 5 3" xfId="21429" xr:uid="{83FEE902-E6B0-4DFC-A644-ADE91D1C21A9}"/>
    <cellStyle name="Input 2 10 5 5 4" xfId="29999" xr:uid="{A5B9389E-DAAC-42CE-9527-71A961E159B8}"/>
    <cellStyle name="Input 2 10 5 5 5" xfId="30879" xr:uid="{5201D3ED-F94B-469F-92D8-6BC66CC36731}"/>
    <cellStyle name="Input 2 10 5 5 6" xfId="34386" xr:uid="{E36BEF91-8E44-4814-A4C7-0EF34CDF11D3}"/>
    <cellStyle name="Input 2 10 5 5 7" xfId="36000" xr:uid="{5C324B4F-4794-451A-8C29-A9E752F246F3}"/>
    <cellStyle name="Input 2 10 5 5 8" xfId="36835" xr:uid="{6536CB92-3063-4F55-8173-3037F847DBDD}"/>
    <cellStyle name="Input 2 10 5 5 9" xfId="37751" xr:uid="{4AE22CDD-8190-4054-AFF9-75A1E399B976}"/>
    <cellStyle name="Input 2 10 5 6" xfId="22176" xr:uid="{51F3A1B4-C0BF-4674-BAD1-C5398471CF5F}"/>
    <cellStyle name="Input 2 10 5 7" xfId="22341" xr:uid="{E8B51266-42B7-42DA-A562-D30C56329D62}"/>
    <cellStyle name="Input 2 10 5 8" xfId="21073" xr:uid="{03E04770-EA52-4424-BC39-694B87C75B80}"/>
    <cellStyle name="Input 2 11" xfId="9339" xr:uid="{00000000-0005-0000-0000-000070240000}"/>
    <cellStyle name="Input 2 11 10" xfId="22177" xr:uid="{496FCCF8-11FD-401C-845A-1303ACAE6E8D}"/>
    <cellStyle name="Input 2 11 11" xfId="22340" xr:uid="{E0588496-A42B-4DC0-BEB7-364814A27AC7}"/>
    <cellStyle name="Input 2 11 12" xfId="21074" xr:uid="{0A5915EF-5B8A-4777-9BB3-920CF751406D}"/>
    <cellStyle name="Input 2 11 2" xfId="9340" xr:uid="{00000000-0005-0000-0000-000071240000}"/>
    <cellStyle name="Input 2 11 2 2" xfId="23151" xr:uid="{2DA62A10-C15C-4796-9117-2893EB94C975}"/>
    <cellStyle name="Input 2 11 2 2 2" xfId="24051" xr:uid="{91ACDC70-C404-4483-847C-035284E846D6}"/>
    <cellStyle name="Input 2 11 2 2 2 2" xfId="26703" xr:uid="{A20F4F02-36CF-475A-B12B-329B3DBF2AE3}"/>
    <cellStyle name="Input 2 11 2 2 2 3" xfId="28036" xr:uid="{3E9FC717-E341-4313-8AE9-60BF604565CC}"/>
    <cellStyle name="Input 2 11 2 2 2 4" xfId="22789" xr:uid="{67C99DAF-CBE9-45D5-A77C-0A66B098077E}"/>
    <cellStyle name="Input 2 11 2 2 2 5" xfId="33948" xr:uid="{1FD372E5-61A3-40D1-9EFF-2AFD6B572F15}"/>
    <cellStyle name="Input 2 11 2 2 2 6" xfId="32271" xr:uid="{941FE325-4126-4067-8339-A4379410BCAC}"/>
    <cellStyle name="Input 2 11 2 2 2 7" xfId="31776" xr:uid="{FA55EA26-5AC8-45A7-B517-4E56BBDD97AF}"/>
    <cellStyle name="Input 2 11 2 2 3" xfId="25805" xr:uid="{9299039C-EED2-4FF3-B5BF-7949D04D7B31}"/>
    <cellStyle name="Input 2 11 2 2 4" xfId="33064" xr:uid="{02C4CACA-FCA6-48A0-89FD-BE30E144E77A}"/>
    <cellStyle name="Input 2 11 2 3" xfId="23372" xr:uid="{7B8839E5-A271-44FD-B506-2BCD7E9413D9}"/>
    <cellStyle name="Input 2 11 2 3 2" xfId="26024" xr:uid="{4A0F3474-CB3F-4C51-AF04-787D17CECB53}"/>
    <cellStyle name="Input 2 11 2 3 3" xfId="27735" xr:uid="{EB1297B0-83EA-4A93-84B6-3D48DD4125CC}"/>
    <cellStyle name="Input 2 11 2 3 4" xfId="29369" xr:uid="{3863DB1D-263D-40BA-A6A5-8B020311DFC9}"/>
    <cellStyle name="Input 2 11 2 3 5" xfId="33283" xr:uid="{B7432CC8-8264-46D0-8A54-FD453F7321CB}"/>
    <cellStyle name="Input 2 11 2 3 6" xfId="33847" xr:uid="{70D8868D-9F4A-4C1E-A264-4B74103C2E2F}"/>
    <cellStyle name="Input 2 11 2 3 7" xfId="32049" xr:uid="{87A2764A-4111-44F1-A5F2-72E3A851CED5}"/>
    <cellStyle name="Input 2 11 2 4" xfId="24357" xr:uid="{85AB7044-E464-406B-B43B-F7302E02AB00}"/>
    <cellStyle name="Input 2 11 2 4 2" xfId="27008" xr:uid="{DF74B376-8A4C-475E-BB0D-31E1293CC65E}"/>
    <cellStyle name="Input 2 11 2 4 3" xfId="21661" xr:uid="{DE130CFA-CCF6-423A-A869-D09A6FBEF3BD}"/>
    <cellStyle name="Input 2 11 2 4 4" xfId="29842" xr:uid="{E6FF1EAC-AE06-4755-B00D-95E3D8E07BB7}"/>
    <cellStyle name="Input 2 11 2 4 5" xfId="30721" xr:uid="{8C7B0720-3388-415A-ABB7-EE8A2975AE65}"/>
    <cellStyle name="Input 2 11 2 4 6" xfId="32494" xr:uid="{1DB3B999-3DB8-4F6C-BE71-EA5682E020AB}"/>
    <cellStyle name="Input 2 11 2 4 7" xfId="35843" xr:uid="{8275797C-0EEC-4074-B373-72781E3EB515}"/>
    <cellStyle name="Input 2 11 2 4 8" xfId="36678" xr:uid="{0815796C-3D4E-492C-BE79-E3057B0354CA}"/>
    <cellStyle name="Input 2 11 2 4 9" xfId="37593" xr:uid="{B28F8A11-CAB6-4FCE-A7D5-C14D19189EE1}"/>
    <cellStyle name="Input 2 11 2 5" xfId="24513" xr:uid="{CCF80574-C8E9-4650-A6B1-35BC998E8681}"/>
    <cellStyle name="Input 2 11 2 5 2" xfId="27164" xr:uid="{C174763C-0CE3-4CD4-8831-9B61AF1A8853}"/>
    <cellStyle name="Input 2 11 2 5 3" xfId="21433" xr:uid="{D5F26C33-4979-4C05-8CE5-DDEE7C3026BE}"/>
    <cellStyle name="Input 2 11 2 5 4" xfId="29997" xr:uid="{E29939B7-CCBE-41B3-8FD3-642FD1C9702B}"/>
    <cellStyle name="Input 2 11 2 5 5" xfId="30877" xr:uid="{F902E021-CBF5-4D4C-B0B9-C0A5D63386C0}"/>
    <cellStyle name="Input 2 11 2 5 6" xfId="34555" xr:uid="{7CCA0A90-BA4E-42C5-AAE3-01EE44912D12}"/>
    <cellStyle name="Input 2 11 2 5 7" xfId="35998" xr:uid="{28E9705B-AFBD-4CED-B876-9798EA408482}"/>
    <cellStyle name="Input 2 11 2 5 8" xfId="36833" xr:uid="{211C6155-2879-411C-B3E4-3545AEB82336}"/>
    <cellStyle name="Input 2 11 2 5 9" xfId="37749" xr:uid="{8B256AD8-791C-4A38-B342-5AC567471880}"/>
    <cellStyle name="Input 2 11 2 6" xfId="22178" xr:uid="{9BD8C1F0-6875-4C2F-8C44-6354D5337312}"/>
    <cellStyle name="Input 2 11 2 7" xfId="22339" xr:uid="{440230EA-5EFC-4700-8B35-15600380C5C4}"/>
    <cellStyle name="Input 2 11 2 8" xfId="21075" xr:uid="{ACD10FFB-0F88-43A2-87B5-07D96D3CB1F4}"/>
    <cellStyle name="Input 2 11 3" xfId="9341" xr:uid="{00000000-0005-0000-0000-000072240000}"/>
    <cellStyle name="Input 2 11 3 2" xfId="23150" xr:uid="{B1721BA1-D697-4FD8-AD42-E7574B9E6AF4}"/>
    <cellStyle name="Input 2 11 3 2 2" xfId="24050" xr:uid="{6D7C11C8-D02E-4FDD-9AA6-8365FD4DA571}"/>
    <cellStyle name="Input 2 11 3 2 2 2" xfId="26702" xr:uid="{DF632541-5F43-4F09-B41C-E3B09074775A}"/>
    <cellStyle name="Input 2 11 3 2 2 3" xfId="27999" xr:uid="{A2C4DFEE-48DA-43D5-8F59-4F3AEB3D20E5}"/>
    <cellStyle name="Input 2 11 3 2 2 4" xfId="29613" xr:uid="{D177978A-BD0A-4939-BBCE-9C74D32D8FAE}"/>
    <cellStyle name="Input 2 11 3 2 2 5" xfId="33947" xr:uid="{D8AE1FE4-2EA5-46D7-B708-471DB6EE5505}"/>
    <cellStyle name="Input 2 11 3 2 2 6" xfId="34071" xr:uid="{FCD16875-CA3E-4590-96BE-9B0ADEB24FB0}"/>
    <cellStyle name="Input 2 11 3 2 2 7" xfId="31777" xr:uid="{7E6D2A08-DA57-4F57-85D4-288117E01EF4}"/>
    <cellStyle name="Input 2 11 3 2 3" xfId="25804" xr:uid="{30BB53D0-07AA-47D4-B197-2564345B2825}"/>
    <cellStyle name="Input 2 11 3 2 4" xfId="33063" xr:uid="{C1982F31-1370-4BFD-818B-332C3F8E80E8}"/>
    <cellStyle name="Input 2 11 3 3" xfId="23373" xr:uid="{D55DAB7C-7D4C-430B-BED5-B3F5E7C05682}"/>
    <cellStyle name="Input 2 11 3 3 2" xfId="26025" xr:uid="{9D03BC5E-0646-4F65-B8AD-4811F725F58A}"/>
    <cellStyle name="Input 2 11 3 3 3" xfId="22023" xr:uid="{0332F205-114B-4376-BB39-2BFFC31F9C53}"/>
    <cellStyle name="Input 2 11 3 3 4" xfId="29376" xr:uid="{686FD840-D635-4EA9-882E-582838392DE4}"/>
    <cellStyle name="Input 2 11 3 3 5" xfId="33284" xr:uid="{0BB9A269-04CB-463F-A494-0561B3EF1BB1}"/>
    <cellStyle name="Input 2 11 3 3 6" xfId="33383" xr:uid="{5947531A-6963-4BF8-B013-00F36D5361D8}"/>
    <cellStyle name="Input 2 11 3 3 7" xfId="35650" xr:uid="{F60CC21A-7DA3-4C9A-AD28-4A7E8964BD13}"/>
    <cellStyle name="Input 2 11 3 4" xfId="24358" xr:uid="{781AF48C-720C-494C-B898-FA2ECD2313B3}"/>
    <cellStyle name="Input 2 11 3 4 2" xfId="27009" xr:uid="{2B84B1E8-70C8-47A5-88B6-32E16CF21210}"/>
    <cellStyle name="Input 2 11 3 4 3" xfId="21660" xr:uid="{43C7CA7C-DFD3-499A-8CDB-CC45A45323A9}"/>
    <cellStyle name="Input 2 11 3 4 4" xfId="29843" xr:uid="{AF4953C0-A370-4A38-956F-40C0B8C72FC2}"/>
    <cellStyle name="Input 2 11 3 4 5" xfId="30722" xr:uid="{EE2CEC70-9A1B-4852-AFCB-E42749F809E6}"/>
    <cellStyle name="Input 2 11 3 4 6" xfId="32495" xr:uid="{739AF93B-98F6-45F3-8712-D19701F2E2AD}"/>
    <cellStyle name="Input 2 11 3 4 7" xfId="35844" xr:uid="{8317BCB8-D071-4679-B880-8B98BBDD8BD5}"/>
    <cellStyle name="Input 2 11 3 4 8" xfId="36679" xr:uid="{9681289A-2ACF-497E-B88D-A8F039F960E7}"/>
    <cellStyle name="Input 2 11 3 4 9" xfId="37594" xr:uid="{66C4585F-B088-463F-B4A1-78563E303D89}"/>
    <cellStyle name="Input 2 11 3 5" xfId="24512" xr:uid="{38BCCB3E-D7BA-4A08-BFB9-60B941DCCAB4}"/>
    <cellStyle name="Input 2 11 3 5 2" xfId="27163" xr:uid="{F00BFF3A-857B-4D35-8606-7D49EEAC714D}"/>
    <cellStyle name="Input 2 11 3 5 3" xfId="21435" xr:uid="{707D4274-EB26-4E78-A570-4B4C7C9C86CF}"/>
    <cellStyle name="Input 2 11 3 5 4" xfId="29996" xr:uid="{EDE75E03-5260-4D43-9D41-FE441F183148}"/>
    <cellStyle name="Input 2 11 3 5 5" xfId="30876" xr:uid="{E5B54B39-C266-4DE2-9C89-AB620A95B0AA}"/>
    <cellStyle name="Input 2 11 3 5 6" xfId="34385" xr:uid="{F401372B-EBE6-492D-AAB7-AB4F4AEA75B5}"/>
    <cellStyle name="Input 2 11 3 5 7" xfId="35997" xr:uid="{6E2FBED9-A677-4558-82FC-2EA481B54FBB}"/>
    <cellStyle name="Input 2 11 3 5 8" xfId="36832" xr:uid="{2DA6A981-2CC1-4BC3-9972-CC6C0228853B}"/>
    <cellStyle name="Input 2 11 3 5 9" xfId="37748" xr:uid="{848CB778-2B31-4FEC-A6C8-FE99F32395FC}"/>
    <cellStyle name="Input 2 11 3 6" xfId="22179" xr:uid="{C70EA65C-1E52-42FF-AF9C-9603B12413E9}"/>
    <cellStyle name="Input 2 11 3 7" xfId="22338" xr:uid="{D586FE0B-7059-4EA6-AD36-D8A02F99C184}"/>
    <cellStyle name="Input 2 11 3 8" xfId="21076" xr:uid="{C92AC08E-ADC2-414A-92B3-8DEC5C5065E5}"/>
    <cellStyle name="Input 2 11 4" xfId="9342" xr:uid="{00000000-0005-0000-0000-000073240000}"/>
    <cellStyle name="Input 2 11 4 2" xfId="23149" xr:uid="{AB873341-C831-487C-8D4C-BD810D224348}"/>
    <cellStyle name="Input 2 11 4 2 2" xfId="24049" xr:uid="{C954FB5C-059B-4A82-83E0-8C0CAC29F5AF}"/>
    <cellStyle name="Input 2 11 4 2 2 2" xfId="26701" xr:uid="{37DCC0DC-219F-4549-A54F-294FCD64E634}"/>
    <cellStyle name="Input 2 11 4 2 2 3" xfId="29050" xr:uid="{D0DC1E68-1D8E-4A63-92F2-5BE3F98A4864}"/>
    <cellStyle name="Input 2 11 4 2 2 4" xfId="29495" xr:uid="{77D029CD-6C33-4FBD-8A6E-3B67C37B636A}"/>
    <cellStyle name="Input 2 11 4 2 2 5" xfId="33946" xr:uid="{1199DD1C-4FA1-4244-8E68-A57BBCE26CA2}"/>
    <cellStyle name="Input 2 11 4 2 2 6" xfId="34264" xr:uid="{97AD6CFA-F6CA-4854-8EEE-A539803F39F8}"/>
    <cellStyle name="Input 2 11 4 2 2 7" xfId="35519" xr:uid="{E5DDC016-0FFC-4FC4-BDF4-6CEE0AAB3628}"/>
    <cellStyle name="Input 2 11 4 2 3" xfId="25803" xr:uid="{DE26DE1E-104A-4EBC-B3E5-32F7421D5E43}"/>
    <cellStyle name="Input 2 11 4 2 4" xfId="33062" xr:uid="{F3CC0669-5FD1-410F-BB34-3BC9C2B4E672}"/>
    <cellStyle name="Input 2 11 4 3" xfId="23374" xr:uid="{A46F3A69-7E4E-48F5-AE71-1243AC733572}"/>
    <cellStyle name="Input 2 11 4 3 2" xfId="26026" xr:uid="{C691855E-962C-4DEE-8D02-24E34AC5FE67}"/>
    <cellStyle name="Input 2 11 4 3 3" xfId="21863" xr:uid="{DA4F6F79-0FA8-498A-BD9C-63CFA3D34EAD}"/>
    <cellStyle name="Input 2 11 4 3 4" xfId="29646" xr:uid="{F703B1B2-1288-4998-94A1-DEDCD53EE2BC}"/>
    <cellStyle name="Input 2 11 4 3 5" xfId="33285" xr:uid="{A89D9032-876B-4C48-B3AC-64E04F3505D8}"/>
    <cellStyle name="Input 2 11 4 3 6" xfId="34221" xr:uid="{8687231F-1F0B-4A36-9BDE-C2C64CDBF8AC}"/>
    <cellStyle name="Input 2 11 4 3 7" xfId="35638" xr:uid="{1C649D7B-D04A-415F-9A63-6628F52098C4}"/>
    <cellStyle name="Input 2 11 4 4" xfId="24359" xr:uid="{8987E06E-85FD-4553-A2EE-007034624CA7}"/>
    <cellStyle name="Input 2 11 4 4 2" xfId="27010" xr:uid="{27A88A55-3E14-439D-BB29-9B3BDF31DC2B}"/>
    <cellStyle name="Input 2 11 4 4 3" xfId="21659" xr:uid="{E76AE25A-38F2-4A9B-98B8-2B983984D01E}"/>
    <cellStyle name="Input 2 11 4 4 4" xfId="29844" xr:uid="{825062AC-C7DD-448E-9969-979E2BC91049}"/>
    <cellStyle name="Input 2 11 4 4 5" xfId="30723" xr:uid="{C23C9CCF-E0A9-436F-B306-CFD87FD7D1FC}"/>
    <cellStyle name="Input 2 11 4 4 6" xfId="32496" xr:uid="{7019B33F-611B-4554-9836-5DDC4C105580}"/>
    <cellStyle name="Input 2 11 4 4 7" xfId="35845" xr:uid="{764098E0-AEA6-4914-A508-3EDBF0ECF117}"/>
    <cellStyle name="Input 2 11 4 4 8" xfId="36680" xr:uid="{ADD1621D-62A3-4A63-85BE-19AF97E97F58}"/>
    <cellStyle name="Input 2 11 4 4 9" xfId="37595" xr:uid="{5400FC59-72FE-4FFD-9EDA-3820DF069F4D}"/>
    <cellStyle name="Input 2 11 4 5" xfId="24511" xr:uid="{76DED191-E9E6-48F3-B49E-1BA70A2F9D31}"/>
    <cellStyle name="Input 2 11 4 5 2" xfId="27162" xr:uid="{9AE6A972-CBBA-4E10-82CD-D74321E6F5CF}"/>
    <cellStyle name="Input 2 11 4 5 3" xfId="21437" xr:uid="{3E595A5D-9650-44B6-A3E6-F7A86D1F3BCA}"/>
    <cellStyle name="Input 2 11 4 5 4" xfId="29995" xr:uid="{2EA2D608-4982-470B-AD5E-3AFFADBA7E41}"/>
    <cellStyle name="Input 2 11 4 5 5" xfId="30875" xr:uid="{7B81E707-2EEB-450A-95A7-AA1E5EF8C097}"/>
    <cellStyle name="Input 2 11 4 5 6" xfId="32619" xr:uid="{8AC7E9DF-C830-40EF-AD84-70E3B21D04FF}"/>
    <cellStyle name="Input 2 11 4 5 7" xfId="35996" xr:uid="{BAFD1358-2E28-4347-8282-0E8FD6592E70}"/>
    <cellStyle name="Input 2 11 4 5 8" xfId="36831" xr:uid="{ED9BDCE1-3A9A-46E4-A458-6CA0CBEC2DD2}"/>
    <cellStyle name="Input 2 11 4 5 9" xfId="37747" xr:uid="{83124E9F-8079-4FF9-A63D-8F60C58B2C57}"/>
    <cellStyle name="Input 2 11 4 6" xfId="22180" xr:uid="{DE664608-8A4F-4C96-8B31-F2F731C1F27A}"/>
    <cellStyle name="Input 2 11 4 7" xfId="22337" xr:uid="{7F6FB0DE-2C78-44D1-A79D-66A5B21F8325}"/>
    <cellStyle name="Input 2 11 4 8" xfId="21077" xr:uid="{8BE4EBB1-790A-4C06-8A04-60A5BF0797A2}"/>
    <cellStyle name="Input 2 11 5" xfId="9343" xr:uid="{00000000-0005-0000-0000-000074240000}"/>
    <cellStyle name="Input 2 11 5 2" xfId="23148" xr:uid="{449BBA83-FA95-4DFE-B60D-7DE0DBB9E651}"/>
    <cellStyle name="Input 2 11 5 2 2" xfId="24048" xr:uid="{DAEC0A8A-7369-4408-8D92-459D043298A0}"/>
    <cellStyle name="Input 2 11 5 2 2 2" xfId="26700" xr:uid="{90FDF153-2347-44FA-9AFE-7B063B5961F4}"/>
    <cellStyle name="Input 2 11 5 2 2 3" xfId="28936" xr:uid="{6482BBCA-81E3-477F-8940-D304F6230529}"/>
    <cellStyle name="Input 2 11 5 2 2 4" xfId="28635" xr:uid="{D4CD73B6-8732-41E2-B676-7E9FB5C13C99}"/>
    <cellStyle name="Input 2 11 5 2 2 5" xfId="33945" xr:uid="{9689B3C8-4C7E-4065-A4A1-10793C509829}"/>
    <cellStyle name="Input 2 11 5 2 2 6" xfId="33427" xr:uid="{95807679-1810-4646-A6C5-7F847F5A6C8E}"/>
    <cellStyle name="Input 2 11 5 2 2 7" xfId="35535" xr:uid="{CEDA2F7C-1348-4CAC-A61D-C327D9B632E4}"/>
    <cellStyle name="Input 2 11 5 2 3" xfId="25802" xr:uid="{7BA6B5BB-5F17-4515-ADDF-21950D64F96F}"/>
    <cellStyle name="Input 2 11 5 2 4" xfId="33061" xr:uid="{56488ED1-66FC-4D93-A378-A2E58C73C5F7}"/>
    <cellStyle name="Input 2 11 5 3" xfId="23375" xr:uid="{08461232-EB66-4DEF-BEBB-3754D7C317CD}"/>
    <cellStyle name="Input 2 11 5 3 2" xfId="26027" xr:uid="{058A1903-F95A-4EA4-AEA0-A1ACEFC43F7D}"/>
    <cellStyle name="Input 2 11 5 3 3" xfId="22069" xr:uid="{85C9A09F-3B15-4441-9719-BC631B4C98D7}"/>
    <cellStyle name="Input 2 11 5 3 4" xfId="21903" xr:uid="{F0AB12F2-79FA-4FCB-8DFF-6E7CA112410C}"/>
    <cellStyle name="Input 2 11 5 3 5" xfId="33286" xr:uid="{C408F92B-2650-4027-A3D3-2C970ED6F0CD}"/>
    <cellStyle name="Input 2 11 5 3 6" xfId="34115" xr:uid="{1B2D764F-528F-49F0-AF23-1E9A2D9BAEAE}"/>
    <cellStyle name="Input 2 11 5 3 7" xfId="35415" xr:uid="{400B3CAD-B165-424B-814E-B6CF68E50606}"/>
    <cellStyle name="Input 2 11 5 4" xfId="24360" xr:uid="{F2689941-107C-4C85-A0B5-7BF03F809F0F}"/>
    <cellStyle name="Input 2 11 5 4 2" xfId="27011" xr:uid="{D8BA7E38-32AA-41D4-AF78-F3448FC2D792}"/>
    <cellStyle name="Input 2 11 5 4 3" xfId="21658" xr:uid="{4572CF64-A9D7-4BD7-B3EF-1A1CF132C4DC}"/>
    <cellStyle name="Input 2 11 5 4 4" xfId="29845" xr:uid="{E42A08D2-B0B8-477E-BE8E-43AEDA2E268D}"/>
    <cellStyle name="Input 2 11 5 4 5" xfId="30724" xr:uid="{222BF238-1B65-45D3-89B9-0628786C6A89}"/>
    <cellStyle name="Input 2 11 5 4 6" xfId="32497" xr:uid="{A2AD1927-5A51-4EBA-A7AE-5AC062972EAF}"/>
    <cellStyle name="Input 2 11 5 4 7" xfId="35846" xr:uid="{CF7CDDCB-094F-4E55-8356-371226A872F0}"/>
    <cellStyle name="Input 2 11 5 4 8" xfId="36681" xr:uid="{0F86B1EF-223D-4A68-B202-66CD780A50FA}"/>
    <cellStyle name="Input 2 11 5 4 9" xfId="37596" xr:uid="{D2CE5F76-997B-44E7-BDD0-40E14826342C}"/>
    <cellStyle name="Input 2 11 5 5" xfId="24510" xr:uid="{6309611E-AB3D-498A-9E8C-C6BE03E5B91A}"/>
    <cellStyle name="Input 2 11 5 5 2" xfId="27161" xr:uid="{5A2F75FF-E389-42FE-A314-27365150B366}"/>
    <cellStyle name="Input 2 11 5 5 3" xfId="21444" xr:uid="{74D3F71D-48AA-4B39-BB4D-913A4FFAA460}"/>
    <cellStyle name="Input 2 11 5 5 4" xfId="29994" xr:uid="{8CF383E7-FA6B-435C-AF00-D8D5D5509A5F}"/>
    <cellStyle name="Input 2 11 5 5 5" xfId="30874" xr:uid="{64766457-9CA3-484B-AA15-FCAD820D5F19}"/>
    <cellStyle name="Input 2 11 5 5 6" xfId="34554" xr:uid="{3575688A-E66F-4702-B101-72DD82BD96FD}"/>
    <cellStyle name="Input 2 11 5 5 7" xfId="35995" xr:uid="{777FAC65-586C-46D5-9E57-E4525C4BAC17}"/>
    <cellStyle name="Input 2 11 5 5 8" xfId="36830" xr:uid="{4E030C11-B110-4F13-8F24-2433909001D2}"/>
    <cellStyle name="Input 2 11 5 5 9" xfId="37746" xr:uid="{4FEFBC1E-907A-45B2-A661-7192F896DC37}"/>
    <cellStyle name="Input 2 11 5 6" xfId="22181" xr:uid="{EF562041-FDE1-4B86-ABF4-52E8C80F7D6B}"/>
    <cellStyle name="Input 2 11 5 7" xfId="22336" xr:uid="{840E7D15-50E5-43D1-AB33-871DF8908BE4}"/>
    <cellStyle name="Input 2 11 5 8" xfId="21078" xr:uid="{059E4E45-A584-470A-A28F-EE975A79CF8D}"/>
    <cellStyle name="Input 2 11 6" xfId="23152" xr:uid="{DB53EACC-D784-4298-B169-07975E357155}"/>
    <cellStyle name="Input 2 11 6 2" xfId="24052" xr:uid="{D24BE152-32D2-441F-8748-58FCBD099CD2}"/>
    <cellStyle name="Input 2 11 6 2 2" xfId="26704" xr:uid="{42A7EDAA-70E4-4964-8EAC-4946B613BC69}"/>
    <cellStyle name="Input 2 11 6 2 3" xfId="28481" xr:uid="{141FD541-FE8D-4D87-BE8E-1227461510EE}"/>
    <cellStyle name="Input 2 11 6 2 4" xfId="28141" xr:uid="{DA428D77-E0CC-4D89-BCFE-2A285E77E770}"/>
    <cellStyle name="Input 2 11 6 2 5" xfId="33949" xr:uid="{DD984E93-D4E0-451B-BB64-AA41470C219F}"/>
    <cellStyle name="Input 2 11 6 2 6" xfId="33802" xr:uid="{E7B3CCE6-050B-41AC-AF3F-D3ECE0F93013}"/>
    <cellStyle name="Input 2 11 6 2 7" xfId="31423" xr:uid="{0B39F420-F997-4E4D-BE51-4C9B27BA3368}"/>
    <cellStyle name="Input 2 11 6 3" xfId="25806" xr:uid="{46D6DE45-0CBB-4AC7-9B97-1E1265E8F14F}"/>
    <cellStyle name="Input 2 11 6 4" xfId="33065" xr:uid="{69330E56-B661-4D21-8355-2298B5ACFAC8}"/>
    <cellStyle name="Input 2 11 7" xfId="23371" xr:uid="{1F333976-75A5-406D-BD9F-2BFE55E3B9C6}"/>
    <cellStyle name="Input 2 11 7 2" xfId="26023" xr:uid="{82F2364C-36EC-4B72-B237-5703F0ED5C4D}"/>
    <cellStyle name="Input 2 11 7 3" xfId="27734" xr:uid="{0A4ED4B0-80ED-4258-9CED-2FA8ABB7FAE9}"/>
    <cellStyle name="Input 2 11 7 4" xfId="29649" xr:uid="{5020842E-557F-431B-9951-E1A61E2FE8A6}"/>
    <cellStyle name="Input 2 11 7 5" xfId="33282" xr:uid="{431E308F-49C3-4ECF-AE17-B363D0D5E6E4}"/>
    <cellStyle name="Input 2 11 7 6" xfId="32198" xr:uid="{3C82D75D-7FB7-4E81-88A5-049B07FBB2A4}"/>
    <cellStyle name="Input 2 11 7 7" xfId="32017" xr:uid="{EA5F975D-AB8D-415C-9A9E-3EF4A0FD44DE}"/>
    <cellStyle name="Input 2 11 8" xfId="24356" xr:uid="{1E4F4F3D-9D92-4584-809B-7E2193EE87A3}"/>
    <cellStyle name="Input 2 11 8 2" xfId="27007" xr:uid="{7E6D9730-E8A9-4059-9119-FB83FF59C9EB}"/>
    <cellStyle name="Input 2 11 8 3" xfId="21662" xr:uid="{F4B83532-33A9-40C1-A874-D6BC544C5ED0}"/>
    <cellStyle name="Input 2 11 8 4" xfId="29841" xr:uid="{952A5DCE-5695-4E78-AB90-D591A4E093F1}"/>
    <cellStyle name="Input 2 11 8 5" xfId="30720" xr:uid="{9FF725D2-5999-40DC-BEF2-7B2706B9681E}"/>
    <cellStyle name="Input 2 11 8 6" xfId="32493" xr:uid="{6B43FD93-9B5C-47AB-A5B8-07D796A67CD9}"/>
    <cellStyle name="Input 2 11 8 7" xfId="35842" xr:uid="{A5CDD453-B7BA-4B41-B7F5-66750F924DFA}"/>
    <cellStyle name="Input 2 11 8 8" xfId="36677" xr:uid="{B04FB0C0-2ED7-400E-B551-FEE7960D074C}"/>
    <cellStyle name="Input 2 11 8 9" xfId="37592" xr:uid="{EEFCDB58-AE9B-4F20-B166-4E098DB1983E}"/>
    <cellStyle name="Input 2 11 9" xfId="24514" xr:uid="{430E6D8E-9020-4FF0-8453-32F9FB59F7AC}"/>
    <cellStyle name="Input 2 11 9 2" xfId="27165" xr:uid="{4D237462-A961-46A2-86ED-EA955CADF008}"/>
    <cellStyle name="Input 2 11 9 3" xfId="21430" xr:uid="{F1501A77-C3BB-43CD-A70E-909C684A32B2}"/>
    <cellStyle name="Input 2 11 9 4" xfId="29998" xr:uid="{66F9E22C-2360-4FD6-BF72-F2709E4CF266}"/>
    <cellStyle name="Input 2 11 9 5" xfId="30878" xr:uid="{804EACCF-2254-494E-BA71-EB4EA8E3DB62}"/>
    <cellStyle name="Input 2 11 9 6" xfId="32620" xr:uid="{6B44EEBB-6D3C-4AF7-9F75-70B6B389CC81}"/>
    <cellStyle name="Input 2 11 9 7" xfId="35999" xr:uid="{FE582D17-C1F9-4455-A2C4-A33ADD961487}"/>
    <cellStyle name="Input 2 11 9 8" xfId="36834" xr:uid="{25EACDD6-D90A-4E8F-B0F2-3D6CEE6D9824}"/>
    <cellStyle name="Input 2 11 9 9" xfId="37750" xr:uid="{61E1DEFA-BF3D-4F11-BA66-8B409E99348A}"/>
    <cellStyle name="Input 2 12" xfId="9344" xr:uid="{00000000-0005-0000-0000-000075240000}"/>
    <cellStyle name="Input 2 12 10" xfId="22182" xr:uid="{04376EDB-B0F4-4C00-A72E-FE9E5D3BD0CA}"/>
    <cellStyle name="Input 2 12 11" xfId="22335" xr:uid="{6BB272ED-1B24-4607-BA8D-8A403C10C1E0}"/>
    <cellStyle name="Input 2 12 12" xfId="21079" xr:uid="{69D6E3FB-94B1-44EB-B2C5-41EFE967E397}"/>
    <cellStyle name="Input 2 12 2" xfId="9345" xr:uid="{00000000-0005-0000-0000-000076240000}"/>
    <cellStyle name="Input 2 12 2 2" xfId="23146" xr:uid="{D9599F1B-0979-48F1-8074-E1E0B4413AD1}"/>
    <cellStyle name="Input 2 12 2 2 2" xfId="24046" xr:uid="{5A21F891-5A31-40DE-9BBD-C318C6A7FA68}"/>
    <cellStyle name="Input 2 12 2 2 2 2" xfId="26698" xr:uid="{71C7071E-7B16-4F91-B281-FD904A416447}"/>
    <cellStyle name="Input 2 12 2 2 2 3" xfId="28482" xr:uid="{EA1FEF86-CA7E-44B4-8460-65F709C8BDC8}"/>
    <cellStyle name="Input 2 12 2 2 2 4" xfId="29612" xr:uid="{A8BFFA84-6A45-449C-B00E-AB5A232ECBF9}"/>
    <cellStyle name="Input 2 12 2 2 2 5" xfId="33943" xr:uid="{BB15F0B1-D5EF-4B41-9834-8F30A1B8A592}"/>
    <cellStyle name="Input 2 12 2 2 2 6" xfId="32270" xr:uid="{00956BA3-C8B8-474F-AEAB-C58282D4F07F}"/>
    <cellStyle name="Input 2 12 2 2 2 7" xfId="35521" xr:uid="{5EE0C46E-13BD-4468-9A44-0E5F55E50B9C}"/>
    <cellStyle name="Input 2 12 2 2 3" xfId="25800" xr:uid="{A552536B-65A8-4C45-8BA1-4B41CDE057E1}"/>
    <cellStyle name="Input 2 12 2 2 4" xfId="33059" xr:uid="{41F71F8D-6A7A-424B-A3E9-291601B4CCC5}"/>
    <cellStyle name="Input 2 12 2 3" xfId="23377" xr:uid="{15580CFC-3AEE-4F31-809D-1156BC7E6A06}"/>
    <cellStyle name="Input 2 12 2 3 2" xfId="26029" xr:uid="{3CF3BDBB-BB96-4E63-BC89-1398F70BB6AF}"/>
    <cellStyle name="Input 2 12 2 3 3" xfId="21866" xr:uid="{152B8DEF-1792-4957-A9F7-5A0BEFC25756}"/>
    <cellStyle name="Input 2 12 2 3 4" xfId="22131" xr:uid="{2076EF9D-7716-4CF7-B258-A501549F8E4D}"/>
    <cellStyle name="Input 2 12 2 3 5" xfId="33288" xr:uid="{6B9D2222-B1E4-42FC-B916-93816B05D2FC}"/>
    <cellStyle name="Input 2 12 2 3 6" xfId="33846" xr:uid="{C0A04EF7-8A7F-4B03-B453-6CB7DB9F44E4}"/>
    <cellStyle name="Input 2 12 2 3 7" xfId="32080" xr:uid="{F412B640-624B-49C8-8128-3C5B28E0EA3B}"/>
    <cellStyle name="Input 2 12 2 4" xfId="24362" xr:uid="{236795A5-5D34-4FD4-8C93-00A16E043B8B}"/>
    <cellStyle name="Input 2 12 2 4 2" xfId="27013" xr:uid="{799DFF3F-D853-420C-848C-E6DEADA2F464}"/>
    <cellStyle name="Input 2 12 2 4 3" xfId="21656" xr:uid="{213250C1-0D72-4A0C-81A0-5F431811A59C}"/>
    <cellStyle name="Input 2 12 2 4 4" xfId="29847" xr:uid="{731B1431-F082-46C0-B89C-463FEB653845}"/>
    <cellStyle name="Input 2 12 2 4 5" xfId="30726" xr:uid="{25A81971-B6D1-4DFC-AA58-4A8C130B2264}"/>
    <cellStyle name="Input 2 12 2 4 6" xfId="32499" xr:uid="{E7121BE7-6E81-4EF0-A1A1-45A6CD66CBEA}"/>
    <cellStyle name="Input 2 12 2 4 7" xfId="35848" xr:uid="{5309B77C-28CF-44E8-A374-19E189D27584}"/>
    <cellStyle name="Input 2 12 2 4 8" xfId="36683" xr:uid="{253BD71F-FAE3-4304-A272-06FBC38655EE}"/>
    <cellStyle name="Input 2 12 2 4 9" xfId="37598" xr:uid="{D8988279-6471-4FC0-BF22-2FDBD6E8BB15}"/>
    <cellStyle name="Input 2 12 2 5" xfId="24508" xr:uid="{A98DA969-12C4-4AD6-8B47-EDEC68C5709E}"/>
    <cellStyle name="Input 2 12 2 5 2" xfId="27159" xr:uid="{7A813786-F457-46B0-AE2F-EA81F0655DD2}"/>
    <cellStyle name="Input 2 12 2 5 3" xfId="21451" xr:uid="{378A7614-530D-4F86-9C49-1FF38251031D}"/>
    <cellStyle name="Input 2 12 2 5 4" xfId="29992" xr:uid="{89C21DF3-8A01-450B-B7F1-220A5D091FFB}"/>
    <cellStyle name="Input 2 12 2 5 5" xfId="30872" xr:uid="{118A25C2-994B-48D2-898F-E22F43A25D31}"/>
    <cellStyle name="Input 2 12 2 5 6" xfId="32618" xr:uid="{1FE2EED5-E154-46BA-B2D5-54EEF38B9E9E}"/>
    <cellStyle name="Input 2 12 2 5 7" xfId="35993" xr:uid="{6A791158-E982-4764-9510-640243B1CF91}"/>
    <cellStyle name="Input 2 12 2 5 8" xfId="36828" xr:uid="{D27AC45A-D0B1-496A-8870-5FDBE9C12887}"/>
    <cellStyle name="Input 2 12 2 5 9" xfId="37744" xr:uid="{EE4DE289-7379-4DD6-9FB0-E96F8C3D8C37}"/>
    <cellStyle name="Input 2 12 2 6" xfId="22183" xr:uid="{C15975DD-8043-4958-BCB2-B174E4112099}"/>
    <cellStyle name="Input 2 12 2 7" xfId="22334" xr:uid="{BF4886C0-5FEF-48C6-B900-AE6C4CEE45AA}"/>
    <cellStyle name="Input 2 12 2 8" xfId="21080" xr:uid="{447BB7F5-1017-408A-87AC-816CB9BEBC52}"/>
    <cellStyle name="Input 2 12 3" xfId="9346" xr:uid="{00000000-0005-0000-0000-000077240000}"/>
    <cellStyle name="Input 2 12 3 2" xfId="23145" xr:uid="{5655AA0C-1D42-4643-91A1-CC5ACB7EE355}"/>
    <cellStyle name="Input 2 12 3 2 2" xfId="24045" xr:uid="{9F579DAF-3156-407B-BF5D-461885B83123}"/>
    <cellStyle name="Input 2 12 3 2 2 2" xfId="26697" xr:uid="{CE9C250C-7C70-4252-9832-2A0AA33E34CE}"/>
    <cellStyle name="Input 2 12 3 2 2 3" xfId="28037" xr:uid="{8B6824F7-CEDF-4533-B956-C5DAD9B0539B}"/>
    <cellStyle name="Input 2 12 3 2 2 4" xfId="29494" xr:uid="{D97AF1C1-C6A4-4DE8-B6CB-77B3D2837F82}"/>
    <cellStyle name="Input 2 12 3 2 2 5" xfId="33942" xr:uid="{6B27A2E2-F697-415C-882A-832E38AE91C7}"/>
    <cellStyle name="Input 2 12 3 2 2 6" xfId="34072" xr:uid="{25522568-FE8C-40B9-9466-406FCACBD78B}"/>
    <cellStyle name="Input 2 12 3 2 2 7" xfId="35533" xr:uid="{E1AE9511-B77F-47B2-8207-00F5538E004D}"/>
    <cellStyle name="Input 2 12 3 2 3" xfId="25799" xr:uid="{1F01F33C-AAB8-4F72-A0CA-642F7DD58CCC}"/>
    <cellStyle name="Input 2 12 3 2 4" xfId="33058" xr:uid="{CE1CFD0B-512F-4995-996E-31D85E598E2A}"/>
    <cellStyle name="Input 2 12 3 3" xfId="23378" xr:uid="{0B9F4B71-141F-4C1F-B744-559AE300B4FC}"/>
    <cellStyle name="Input 2 12 3 3 2" xfId="26030" xr:uid="{5DA7EAF4-3BAF-4C64-8C10-E71112351CF4}"/>
    <cellStyle name="Input 2 12 3 3 3" xfId="22072" xr:uid="{8AB1E0B7-62E4-4669-91EA-34C3160AD305}"/>
    <cellStyle name="Input 2 12 3 3 4" xfId="29647" xr:uid="{E13EBCF2-B744-425F-B905-BA5F0F451AD1}"/>
    <cellStyle name="Input 2 12 3 3 5" xfId="33289" xr:uid="{05DBA1BB-4E94-46D3-BB22-1546418A4F7A}"/>
    <cellStyle name="Input 2 12 3 3 6" xfId="33384" xr:uid="{A75F4113-88ED-432B-A5EB-6A55C9B24F44}"/>
    <cellStyle name="Input 2 12 3 3 7" xfId="32013" xr:uid="{140C69BA-50E6-4356-A091-E09F87771F18}"/>
    <cellStyle name="Input 2 12 3 4" xfId="24363" xr:uid="{F1AD9F61-4442-45FB-BE81-64AC64A7F209}"/>
    <cellStyle name="Input 2 12 3 4 2" xfId="27014" xr:uid="{FAE427BA-C8E9-4AE9-9D88-117A83FCA0AF}"/>
    <cellStyle name="Input 2 12 3 4 3" xfId="21655" xr:uid="{42E694E4-90E2-4890-957C-E211FD0A78B4}"/>
    <cellStyle name="Input 2 12 3 4 4" xfId="29848" xr:uid="{9EBF3CF4-3CC7-4D69-970D-FBC7EE37EB7B}"/>
    <cellStyle name="Input 2 12 3 4 5" xfId="30727" xr:uid="{83A9F25C-236F-41CC-8253-ACC0A12F31CC}"/>
    <cellStyle name="Input 2 12 3 4 6" xfId="32500" xr:uid="{D89DF6A7-B73D-4419-BA47-99AEBE36841A}"/>
    <cellStyle name="Input 2 12 3 4 7" xfId="35849" xr:uid="{23B85794-92A8-4972-8321-96C984B5A87A}"/>
    <cellStyle name="Input 2 12 3 4 8" xfId="36684" xr:uid="{ADBE1950-D2AB-4FC0-9123-F67DC9573424}"/>
    <cellStyle name="Input 2 12 3 4 9" xfId="37599" xr:uid="{24C24955-36FA-4039-AFBA-D82927F010E3}"/>
    <cellStyle name="Input 2 12 3 5" xfId="24507" xr:uid="{57924BC8-3F27-48F4-A880-12DF9CB8356D}"/>
    <cellStyle name="Input 2 12 3 5 2" xfId="27158" xr:uid="{CAE9BCE0-5273-46F3-ACBF-DDF8C8CD00D6}"/>
    <cellStyle name="Input 2 12 3 5 3" xfId="21452" xr:uid="{93069552-06FC-4141-A490-693D5BEAABD7}"/>
    <cellStyle name="Input 2 12 3 5 4" xfId="29991" xr:uid="{EFC4A4CC-9F7B-45A2-8730-CC5E531D69F4}"/>
    <cellStyle name="Input 2 12 3 5 5" xfId="30871" xr:uid="{9AF0BDDC-15DC-437C-855B-966E79D1979C}"/>
    <cellStyle name="Input 2 12 3 5 6" xfId="32617" xr:uid="{54EE7AE8-91CA-4613-B8FD-2BA854684946}"/>
    <cellStyle name="Input 2 12 3 5 7" xfId="35992" xr:uid="{C9086CF6-2D7F-4A72-A232-1546A7271A23}"/>
    <cellStyle name="Input 2 12 3 5 8" xfId="36827" xr:uid="{C2C0D953-02E4-4A0A-B9C5-A48C0465C9F8}"/>
    <cellStyle name="Input 2 12 3 5 9" xfId="37743" xr:uid="{63E7C1D8-F8CC-44F9-A44D-E989C600E6B3}"/>
    <cellStyle name="Input 2 12 3 6" xfId="22184" xr:uid="{2F9FE426-4945-4BF1-AD9F-2513FE67BAB0}"/>
    <cellStyle name="Input 2 12 3 7" xfId="22333" xr:uid="{577A2A1C-5172-4B96-870A-DC0B91503680}"/>
    <cellStyle name="Input 2 12 3 8" xfId="21081" xr:uid="{0F200F41-6709-466E-9BE0-5C563EBC43DC}"/>
    <cellStyle name="Input 2 12 4" xfId="9347" xr:uid="{00000000-0005-0000-0000-000078240000}"/>
    <cellStyle name="Input 2 12 4 2" xfId="23144" xr:uid="{F7ED7747-090B-4CE7-9496-BD031574D893}"/>
    <cellStyle name="Input 2 12 4 2 2" xfId="24044" xr:uid="{9DE3DEAF-B590-48B0-9BFF-8B355B4D68CE}"/>
    <cellStyle name="Input 2 12 4 2 2 2" xfId="26696" xr:uid="{1E057ECB-1BE9-449F-91EF-0F0DD137ADFC}"/>
    <cellStyle name="Input 2 12 4 2 2 3" xfId="27998" xr:uid="{BF37B7DD-0ABD-4265-B616-A89A7F31E3C2}"/>
    <cellStyle name="Input 2 12 4 2 2 4" xfId="28292" xr:uid="{58957404-57D9-484B-8E04-A56C02585704}"/>
    <cellStyle name="Input 2 12 4 2 2 5" xfId="33941" xr:uid="{16248C06-0097-493A-8CF1-9246631702C3}"/>
    <cellStyle name="Input 2 12 4 2 2 6" xfId="34263" xr:uid="{65C5F2FA-55C6-4EE1-A2C1-29F8A6AE25C9}"/>
    <cellStyle name="Input 2 12 4 2 2 7" xfId="35085" xr:uid="{D0F6D9B8-9232-49DE-800A-9F639C1133ED}"/>
    <cellStyle name="Input 2 12 4 2 3" xfId="25798" xr:uid="{F3C0DBCC-59A1-4856-9E70-04861B3C6747}"/>
    <cellStyle name="Input 2 12 4 2 4" xfId="33057" xr:uid="{1A5FFF1A-CBA1-47C3-808E-00104EBB4372}"/>
    <cellStyle name="Input 2 12 4 3" xfId="23379" xr:uid="{20CED3E9-F0C8-4C97-BF57-70EF39E5C3FB}"/>
    <cellStyle name="Input 2 12 4 3 2" xfId="26031" xr:uid="{CA7B322E-F782-4020-A16E-73052B4EA575}"/>
    <cellStyle name="Input 2 12 4 3 3" xfId="27736" xr:uid="{4BC70A25-3FC1-491E-83F3-2A3D55739897}"/>
    <cellStyle name="Input 2 12 4 3 4" xfId="22133" xr:uid="{A3B9A118-9156-4569-BCED-53D2D6F73300}"/>
    <cellStyle name="Input 2 12 4 3 5" xfId="33290" xr:uid="{7964380D-7E1F-4F24-B3EB-C8A713F17484}"/>
    <cellStyle name="Input 2 12 4 3 6" xfId="34222" xr:uid="{EA60E201-52AC-4528-9789-07B209F89152}"/>
    <cellStyle name="Input 2 12 4 3 7" xfId="35655" xr:uid="{5372B74C-8D26-44EF-A4E7-2A2B57D1740A}"/>
    <cellStyle name="Input 2 12 4 4" xfId="24364" xr:uid="{6C78A5B6-9602-4F0A-A057-B21F0C2CF7F7}"/>
    <cellStyle name="Input 2 12 4 4 2" xfId="27015" xr:uid="{E525169E-2B8E-4A1F-92B3-CEC8A4F501BD}"/>
    <cellStyle name="Input 2 12 4 4 3" xfId="21654" xr:uid="{8D9D77E3-36FC-4FFB-B4A1-875B0975F8B9}"/>
    <cellStyle name="Input 2 12 4 4 4" xfId="29849" xr:uid="{E7567FC4-0337-42CC-8E58-93361E503F3A}"/>
    <cellStyle name="Input 2 12 4 4 5" xfId="30728" xr:uid="{71B0D9D8-CDAB-4469-BE39-5160FD86137A}"/>
    <cellStyle name="Input 2 12 4 4 6" xfId="32501" xr:uid="{05BD20C8-7BBF-47DA-A5EA-363B6034AFE7}"/>
    <cellStyle name="Input 2 12 4 4 7" xfId="35850" xr:uid="{9335138F-84FE-42ED-B9A1-9A1B86BFCA6B}"/>
    <cellStyle name="Input 2 12 4 4 8" xfId="36685" xr:uid="{A24D7DEA-7E7E-497C-BF6F-7B8D131C6A93}"/>
    <cellStyle name="Input 2 12 4 4 9" xfId="37600" xr:uid="{2E136063-76E1-4366-8830-591106653AE9}"/>
    <cellStyle name="Input 2 12 4 5" xfId="24506" xr:uid="{B7BC5FB4-84D1-4A67-9923-6802D2B049AE}"/>
    <cellStyle name="Input 2 12 4 5 2" xfId="27157" xr:uid="{19783798-6383-4099-95FF-E95D440F87CA}"/>
    <cellStyle name="Input 2 12 4 5 3" xfId="21454" xr:uid="{509BE193-44CB-46C0-9CCB-72B360F6BB76}"/>
    <cellStyle name="Input 2 12 4 5 4" xfId="29990" xr:uid="{68BF9743-4751-40D6-9F7D-88D6F5D841EA}"/>
    <cellStyle name="Input 2 12 4 5 5" xfId="30870" xr:uid="{383CA62B-83D3-4C4C-ACBB-63BBB36EE335}"/>
    <cellStyle name="Input 2 12 4 5 6" xfId="34548" xr:uid="{5ED9F0B6-EF25-45CF-A1AE-3017343B8070}"/>
    <cellStyle name="Input 2 12 4 5 7" xfId="35991" xr:uid="{C1117938-CBA3-480A-9781-07891D375075}"/>
    <cellStyle name="Input 2 12 4 5 8" xfId="36826" xr:uid="{F3160FAE-A1F4-4849-B226-8B7BA0929B7A}"/>
    <cellStyle name="Input 2 12 4 5 9" xfId="37742" xr:uid="{D3EDF57E-D181-4190-B4A6-F640BE9EE196}"/>
    <cellStyle name="Input 2 12 4 6" xfId="22185" xr:uid="{0CBF7C2B-C3A8-44EB-96F7-A4A95D4C4302}"/>
    <cellStyle name="Input 2 12 4 7" xfId="22332" xr:uid="{4DDA8E40-5FB6-452A-AFF2-108588547A15}"/>
    <cellStyle name="Input 2 12 4 8" xfId="21082" xr:uid="{FF30AF94-A55F-4CE0-9B3F-BE5CE2AF5739}"/>
    <cellStyle name="Input 2 12 5" xfId="9348" xr:uid="{00000000-0005-0000-0000-000079240000}"/>
    <cellStyle name="Input 2 12 5 2" xfId="23143" xr:uid="{AEEC059F-F75C-40F3-8D40-51C4C3B0B537}"/>
    <cellStyle name="Input 2 12 5 2 2" xfId="24043" xr:uid="{79E62967-A40A-47E0-ACF8-88DD03954A78}"/>
    <cellStyle name="Input 2 12 5 2 2 2" xfId="26695" xr:uid="{DCC8CFDC-5583-43BE-A568-01B2C163F946}"/>
    <cellStyle name="Input 2 12 5 2 2 3" xfId="29049" xr:uid="{D95C6896-0094-42F5-958B-49B38853C0FC}"/>
    <cellStyle name="Input 2 12 5 2 2 4" xfId="22787" xr:uid="{96F7ED75-7E1C-46A0-92D4-BBDBC70FA189}"/>
    <cellStyle name="Input 2 12 5 2 2 5" xfId="33940" xr:uid="{7235835F-BDB6-40AA-A12C-1E8A9973C044}"/>
    <cellStyle name="Input 2 12 5 2 2 6" xfId="31622" xr:uid="{CAAA196E-FA28-4764-825A-9D296307A1FA}"/>
    <cellStyle name="Input 2 12 5 2 2 7" xfId="31778" xr:uid="{6CB5FDB0-EB31-4DFE-AAC9-58D5F541CFD7}"/>
    <cellStyle name="Input 2 12 5 2 3" xfId="25797" xr:uid="{775A7DBE-85A7-429E-86F2-D5B6DA542C32}"/>
    <cellStyle name="Input 2 12 5 2 4" xfId="33056" xr:uid="{C4AA5019-D593-4841-ACBF-59C0EC492B9C}"/>
    <cellStyle name="Input 2 12 5 3" xfId="23380" xr:uid="{6CDF9D89-9226-4480-8E98-EC90F4BABCE8}"/>
    <cellStyle name="Input 2 12 5 3 2" xfId="26032" xr:uid="{53F88B4E-0316-4F3C-A67C-2FB198D0EF79}"/>
    <cellStyle name="Input 2 12 5 3 3" xfId="22021" xr:uid="{77CF0871-71C4-4479-81B9-64120AAC5F1D}"/>
    <cellStyle name="Input 2 12 5 3 4" xfId="29395" xr:uid="{18A5988A-B155-4614-AE8B-347578C0FD32}"/>
    <cellStyle name="Input 2 12 5 3 5" xfId="33291" xr:uid="{94FB504E-E8C1-4075-B771-C9089CA719D9}"/>
    <cellStyle name="Input 2 12 5 3 6" xfId="34114" xr:uid="{4316CE5D-F339-44EC-8434-CAD099D9A8D5}"/>
    <cellStyle name="Input 2 12 5 3 7" xfId="32050" xr:uid="{512FF068-3D82-4B99-9B0F-DC9EEC848737}"/>
    <cellStyle name="Input 2 12 5 4" xfId="24365" xr:uid="{3CFFEB09-4C36-4F3B-9715-7B13CA7E679C}"/>
    <cellStyle name="Input 2 12 5 4 2" xfId="27016" xr:uid="{AC47992F-2E58-4A99-A580-B9CD202AF3EA}"/>
    <cellStyle name="Input 2 12 5 4 3" xfId="21653" xr:uid="{04F3CB1D-099A-4D01-8575-EC79AC3A6317}"/>
    <cellStyle name="Input 2 12 5 4 4" xfId="29850" xr:uid="{27FC7123-10D0-4DEB-A471-0B64265CAE96}"/>
    <cellStyle name="Input 2 12 5 4 5" xfId="30729" xr:uid="{E3CEB087-F826-4631-852F-C343EAB58D6E}"/>
    <cellStyle name="Input 2 12 5 4 6" xfId="32502" xr:uid="{C4F50313-7E66-4A4B-9156-C4FCF4ECB2CF}"/>
    <cellStyle name="Input 2 12 5 4 7" xfId="35851" xr:uid="{847E096B-7620-4D6E-ACFD-CC53271EFBD2}"/>
    <cellStyle name="Input 2 12 5 4 8" xfId="36686" xr:uid="{098B6CAE-2725-49A4-B143-A8240BF9AD8D}"/>
    <cellStyle name="Input 2 12 5 4 9" xfId="37601" xr:uid="{99D38FD1-E429-4FF9-8162-1137826D7B8A}"/>
    <cellStyle name="Input 2 12 5 5" xfId="24505" xr:uid="{5F3B4399-AE46-4BD3-8C5F-65D449CE82E7}"/>
    <cellStyle name="Input 2 12 5 5 2" xfId="27156" xr:uid="{7C0BF1FA-E353-4F21-8999-F9085E769FDB}"/>
    <cellStyle name="Input 2 12 5 5 3" xfId="21456" xr:uid="{B647B89B-1C78-46CA-8408-CA59EA0BFB31}"/>
    <cellStyle name="Input 2 12 5 5 4" xfId="29989" xr:uid="{53DD3B68-4557-48C2-AD96-BA432E0AB804}"/>
    <cellStyle name="Input 2 12 5 5 5" xfId="30869" xr:uid="{C7616E0D-141D-4B1C-94D6-969CF41C5882}"/>
    <cellStyle name="Input 2 12 5 5 6" xfId="34378" xr:uid="{8659726D-78FC-47F2-9EA9-5D2C48167094}"/>
    <cellStyle name="Input 2 12 5 5 7" xfId="35990" xr:uid="{144ACCF3-8F07-4BDC-BC0C-844BC27EE025}"/>
    <cellStyle name="Input 2 12 5 5 8" xfId="36825" xr:uid="{396098A1-ADDE-4945-A02F-F01C8E0B61E5}"/>
    <cellStyle name="Input 2 12 5 5 9" xfId="37741" xr:uid="{24FEB972-F5BB-4C9F-896E-99B557FE7D99}"/>
    <cellStyle name="Input 2 12 5 6" xfId="22186" xr:uid="{9CBF218E-D46B-4777-8A21-C3BE20AA08E7}"/>
    <cellStyle name="Input 2 12 5 7" xfId="22331" xr:uid="{7F5A12FD-6EE3-4E19-B49A-E2611FF42CFC}"/>
    <cellStyle name="Input 2 12 5 8" xfId="21083" xr:uid="{6F942C3F-4150-4F9F-B860-F9D4CCA8376B}"/>
    <cellStyle name="Input 2 12 6" xfId="23147" xr:uid="{A7AA71A6-800C-4377-921B-517BCA1CFC1E}"/>
    <cellStyle name="Input 2 12 6 2" xfId="24047" xr:uid="{56F4FD07-7DD7-4967-A14B-188FE68E1720}"/>
    <cellStyle name="Input 2 12 6 2 2" xfId="26699" xr:uid="{340D8AA1-C5B0-4452-BCED-3D86E541DF24}"/>
    <cellStyle name="Input 2 12 6 2 3" xfId="28445" xr:uid="{5F23D65A-9738-4025-860C-8EE4458544DC}"/>
    <cellStyle name="Input 2 12 6 2 4" xfId="22788" xr:uid="{E4B07811-F259-4637-90B2-9B72887FCF24}"/>
    <cellStyle name="Input 2 12 6 2 5" xfId="33944" xr:uid="{CBAC9DCB-011C-4C2A-9B27-90611F6E8B7E}"/>
    <cellStyle name="Input 2 12 6 2 6" xfId="33803" xr:uid="{A2083C05-3C1D-4A98-8CC2-46100F42D155}"/>
    <cellStyle name="Input 2 12 6 2 7" xfId="34642" xr:uid="{D316FFED-F588-4DED-8429-9F100747B570}"/>
    <cellStyle name="Input 2 12 6 3" xfId="25801" xr:uid="{B3D587C4-E01D-4A40-995E-6A1D7C8710F8}"/>
    <cellStyle name="Input 2 12 6 4" xfId="33060" xr:uid="{AD1EFA90-3C9D-4721-AFD4-F8340877A5A5}"/>
    <cellStyle name="Input 2 12 7" xfId="23376" xr:uid="{03CCAB19-99C4-4D77-B988-126440E4C178}"/>
    <cellStyle name="Input 2 12 7 2" xfId="26028" xr:uid="{BDB7EFEB-F173-424C-AA3A-5A9CFEB7350B}"/>
    <cellStyle name="Input 2 12 7 3" xfId="22020" xr:uid="{C0C6047D-70C3-4E2D-8267-25F9E94981F5}"/>
    <cellStyle name="Input 2 12 7 4" xfId="27714" xr:uid="{87DB63A5-D7F7-4048-862B-9726EA8E9D94}"/>
    <cellStyle name="Input 2 12 7 5" xfId="33287" xr:uid="{72F07B15-FAEE-4EFB-80F3-50E243E0CCC3}"/>
    <cellStyle name="Input 2 12 7 6" xfId="32199" xr:uid="{FBFF269A-6AF4-4FAB-BFB9-A2838117EF59}"/>
    <cellStyle name="Input 2 12 7 7" xfId="31738" xr:uid="{76BC6962-D672-4E29-9E33-377949428F60}"/>
    <cellStyle name="Input 2 12 8" xfId="24361" xr:uid="{3FCE690D-5D8A-4486-BE63-C4FD2686A27B}"/>
    <cellStyle name="Input 2 12 8 2" xfId="27012" xr:uid="{A0A28EA6-CA72-44C0-83AE-7AFE9852FD37}"/>
    <cellStyle name="Input 2 12 8 3" xfId="21657" xr:uid="{C15DAB8A-CAE9-4E9D-A8E2-FCAADDF0177C}"/>
    <cellStyle name="Input 2 12 8 4" xfId="29846" xr:uid="{D695B5B7-AF86-4099-A634-8AB2A30DAF57}"/>
    <cellStyle name="Input 2 12 8 5" xfId="30725" xr:uid="{7FAEEC7C-AFFC-44B0-AF74-61EBC849A222}"/>
    <cellStyle name="Input 2 12 8 6" xfId="32498" xr:uid="{A013006A-6726-4CE3-B2A8-078F4168BF4E}"/>
    <cellStyle name="Input 2 12 8 7" xfId="35847" xr:uid="{D0C2CC41-0FF8-4464-BB60-96CD10A63845}"/>
    <cellStyle name="Input 2 12 8 8" xfId="36682" xr:uid="{F9347375-9CAD-467F-821C-AF8A9FEAA1DA}"/>
    <cellStyle name="Input 2 12 8 9" xfId="37597" xr:uid="{D0DC172A-3BC8-488C-A3F4-4CA3F5265156}"/>
    <cellStyle name="Input 2 12 9" xfId="24509" xr:uid="{1CD6CCCC-85F4-4A8B-A80E-B42A2664FA6C}"/>
    <cellStyle name="Input 2 12 9 2" xfId="27160" xr:uid="{661F52D2-94E2-43F8-A67F-0AF14B2EF662}"/>
    <cellStyle name="Input 2 12 9 3" xfId="21449" xr:uid="{BA6E1663-CDB4-4AA4-B130-7ED04E2559EF}"/>
    <cellStyle name="Input 2 12 9 4" xfId="29993" xr:uid="{F69EBB5D-FEE8-4FEB-94EC-EA0D9237B8BF}"/>
    <cellStyle name="Input 2 12 9 5" xfId="30873" xr:uid="{094ABF0E-9661-4E83-8BA9-C83D90163A8D}"/>
    <cellStyle name="Input 2 12 9 6" xfId="34384" xr:uid="{516ECFFB-F568-4966-B2E3-E69668C37E82}"/>
    <cellStyle name="Input 2 12 9 7" xfId="35994" xr:uid="{AC3502DA-EEA4-4266-8546-F7C6A7E64B21}"/>
    <cellStyle name="Input 2 12 9 8" xfId="36829" xr:uid="{5F9E83F8-9E48-4A4D-84EF-00404690CB91}"/>
    <cellStyle name="Input 2 12 9 9" xfId="37745" xr:uid="{E6C1A143-D4E2-4E68-9FD7-079AEE5F19C9}"/>
    <cellStyle name="Input 2 13" xfId="9349" xr:uid="{00000000-0005-0000-0000-00007A240000}"/>
    <cellStyle name="Input 2 13 10" xfId="22330" xr:uid="{73C80641-9CD9-4833-9945-5A8FA4652046}"/>
    <cellStyle name="Input 2 13 11" xfId="21084" xr:uid="{9B905995-FB9C-4858-8B79-F7559F0C2A36}"/>
    <cellStyle name="Input 2 13 2" xfId="9350" xr:uid="{00000000-0005-0000-0000-00007B240000}"/>
    <cellStyle name="Input 2 13 2 2" xfId="23141" xr:uid="{78CCF4C5-289A-4ECF-8EE9-D45264BC0282}"/>
    <cellStyle name="Input 2 13 2 2 2" xfId="24041" xr:uid="{6E6610B9-8DE4-42F9-8EFB-F1F414EF223B}"/>
    <cellStyle name="Input 2 13 2 2 2 2" xfId="26693" xr:uid="{CF3D9A88-AB53-4BC2-BCF7-A8645184CEDB}"/>
    <cellStyle name="Input 2 13 2 2 2 3" xfId="28444" xr:uid="{DEA8F81B-2877-4265-AEEF-4AB3E3BE8E5A}"/>
    <cellStyle name="Input 2 13 2 2 2 4" xfId="29493" xr:uid="{8C7DB84C-6C00-4375-B448-1CF89F5A812E}"/>
    <cellStyle name="Input 2 13 2 2 2 5" xfId="33938" xr:uid="{962B487C-EDF8-41F6-AB2C-B94D08FDC7D9}"/>
    <cellStyle name="Input 2 13 2 2 2 6" xfId="31616" xr:uid="{F2DCCAFE-C802-404F-9586-FAB98959E343}"/>
    <cellStyle name="Input 2 13 2 2 2 7" xfId="35534" xr:uid="{8B7A4F2E-46BB-433D-B5EC-9D0CF8AA5347}"/>
    <cellStyle name="Input 2 13 2 2 3" xfId="25795" xr:uid="{1145447E-6EDB-45C7-9EE9-7811776B54BF}"/>
    <cellStyle name="Input 2 13 2 2 4" xfId="33054" xr:uid="{1737B65A-7BEE-4107-93D0-53E9F46B1BF4}"/>
    <cellStyle name="Input 2 13 2 3" xfId="23382" xr:uid="{2BCF543E-AB8C-483B-AF65-FFF0B2C3F876}"/>
    <cellStyle name="Input 2 13 2 3 2" xfId="26034" xr:uid="{6B80AC9E-AC85-4D85-A471-0B0A4A08126A}"/>
    <cellStyle name="Input 2 13 2 3 3" xfId="22071" xr:uid="{5E778AE8-C122-4B1D-AD77-ABD2DC1F93DE}"/>
    <cellStyle name="Input 2 13 2 3 4" xfId="29648" xr:uid="{BC79409B-CB53-4107-AE33-6252E37C1239}"/>
    <cellStyle name="Input 2 13 2 3 5" xfId="33293" xr:uid="{FEC94F8A-DB47-45BD-AB77-21BBE72C2C96}"/>
    <cellStyle name="Input 2 13 2 3 6" xfId="33845" xr:uid="{E374753E-53CD-480D-ACD3-200CC182A5B1}"/>
    <cellStyle name="Input 2 13 2 3 7" xfId="32119" xr:uid="{7010DEC8-830F-4243-994C-4938771F78DD}"/>
    <cellStyle name="Input 2 13 2 4" xfId="24367" xr:uid="{71C2BE91-D815-4EF5-B90F-9834624E56B9}"/>
    <cellStyle name="Input 2 13 2 4 2" xfId="27018" xr:uid="{D3B114D0-4DB0-4667-9DA3-E481056CCECD}"/>
    <cellStyle name="Input 2 13 2 4 3" xfId="21651" xr:uid="{D2742439-3029-442C-BEAA-4E582E8012FE}"/>
    <cellStyle name="Input 2 13 2 4 4" xfId="29852" xr:uid="{08B6709C-3C70-45CB-9D7A-AB447E6F40B3}"/>
    <cellStyle name="Input 2 13 2 4 5" xfId="30731" xr:uid="{CDF24843-D544-4EDF-B66B-FE08BFF304FA}"/>
    <cellStyle name="Input 2 13 2 4 6" xfId="32504" xr:uid="{20E61E8A-2D7F-4255-A840-6E50DC032425}"/>
    <cellStyle name="Input 2 13 2 4 7" xfId="35853" xr:uid="{4A7EFE87-A4A2-42A8-8A27-D1CBB0DE9B2C}"/>
    <cellStyle name="Input 2 13 2 4 8" xfId="36688" xr:uid="{4E023218-36C1-4062-88A4-9390338C69CE}"/>
    <cellStyle name="Input 2 13 2 4 9" xfId="37603" xr:uid="{FD37C98F-ED45-4B0E-8C34-7BC79A4B39D0}"/>
    <cellStyle name="Input 2 13 2 5" xfId="24503" xr:uid="{ACDF6FFF-86E5-4405-8790-C0DDA88C4651}"/>
    <cellStyle name="Input 2 13 2 5 2" xfId="27154" xr:uid="{1DF37204-2E19-493C-BAC1-87BEE30D46FF}"/>
    <cellStyle name="Input 2 13 2 5 3" xfId="21459" xr:uid="{2D978986-4E59-46BD-9F16-2323C29043C6}"/>
    <cellStyle name="Input 2 13 2 5 4" xfId="29987" xr:uid="{4F906B42-C569-4959-8FB4-4C9439A03B50}"/>
    <cellStyle name="Input 2 13 2 5 5" xfId="30867" xr:uid="{12E57D65-0DDD-4E61-B01C-5C5CEFF9E623}"/>
    <cellStyle name="Input 2 13 2 5 6" xfId="34382" xr:uid="{C5211CC6-7D9C-43C0-9CE1-70C969958F43}"/>
    <cellStyle name="Input 2 13 2 5 7" xfId="35988" xr:uid="{F5BB3671-EFF9-49CB-B11C-636C29CC8D3E}"/>
    <cellStyle name="Input 2 13 2 5 8" xfId="36823" xr:uid="{D0A9897F-9B4E-4C82-95D0-E8A4C786C626}"/>
    <cellStyle name="Input 2 13 2 5 9" xfId="37739" xr:uid="{608E0589-7DA8-40A7-B306-129A2E7ABA3F}"/>
    <cellStyle name="Input 2 13 2 6" xfId="22188" xr:uid="{B5C6F521-E2A2-4355-B587-0E9161AFF07D}"/>
    <cellStyle name="Input 2 13 2 7" xfId="22329" xr:uid="{29535F7E-290C-43FA-B7D9-4808D7B0DD73}"/>
    <cellStyle name="Input 2 13 2 8" xfId="21085" xr:uid="{68B003C9-761B-4B8C-A810-EC9252B4D56A}"/>
    <cellStyle name="Input 2 13 3" xfId="9351" xr:uid="{00000000-0005-0000-0000-00007C240000}"/>
    <cellStyle name="Input 2 13 3 2" xfId="23140" xr:uid="{51670C7E-C264-4AB3-8BE2-A8CCA6184C2C}"/>
    <cellStyle name="Input 2 13 3 2 2" xfId="24040" xr:uid="{182757FA-EDDA-45E3-ACD4-C539CA73C0F8}"/>
    <cellStyle name="Input 2 13 3 2 2 2" xfId="26692" xr:uid="{8DD7C39B-780C-4E00-8DC8-3967D718C66B}"/>
    <cellStyle name="Input 2 13 3 2 2 3" xfId="28483" xr:uid="{1360BFA4-E769-499F-ACCF-E34F71C1A792}"/>
    <cellStyle name="Input 2 13 3 2 2 4" xfId="28837" xr:uid="{AEAA2581-76A6-4DEA-A179-FE65D63DE031}"/>
    <cellStyle name="Input 2 13 3 2 2 5" xfId="33937" xr:uid="{4E9AA0A3-BF2B-46D7-9325-3E827997B3F8}"/>
    <cellStyle name="Input 2 13 3 2 2 6" xfId="34838" xr:uid="{8207B86C-961D-43A1-9134-C389B3B284F1}"/>
    <cellStyle name="Input 2 13 3 2 2 7" xfId="34191" xr:uid="{764B655F-0BFC-42B9-B6C4-9B47FDF6F31C}"/>
    <cellStyle name="Input 2 13 3 2 3" xfId="25794" xr:uid="{58C38118-90DA-4A7C-9B3A-FFFF529F34C5}"/>
    <cellStyle name="Input 2 13 3 2 4" xfId="33053" xr:uid="{C075AEE6-085C-41E6-909A-20EE4AE0EA85}"/>
    <cellStyle name="Input 2 13 3 3" xfId="23383" xr:uid="{5AB56639-876D-4526-9175-E20720AD402E}"/>
    <cellStyle name="Input 2 13 3 3 2" xfId="26035" xr:uid="{C902434E-AF80-4941-9FA8-379622337153}"/>
    <cellStyle name="Input 2 13 3 3 3" xfId="27737" xr:uid="{0F34D00E-BBFF-4DC0-9725-3B7F59D3967C}"/>
    <cellStyle name="Input 2 13 3 3 4" xfId="29387" xr:uid="{174A30CF-1C70-4D6D-AE4C-F7B26232E707}"/>
    <cellStyle name="Input 2 13 3 3 5" xfId="33294" xr:uid="{5C61BB30-5EBB-4419-AEF3-044EAF5DEED6}"/>
    <cellStyle name="Input 2 13 3 3 6" xfId="33385" xr:uid="{E44F9FDC-82AC-40DD-BBF8-9D0A7BC47A0F}"/>
    <cellStyle name="Input 2 13 3 3 7" xfId="35400" xr:uid="{67858321-364A-4A94-A72F-F614E37B155A}"/>
    <cellStyle name="Input 2 13 3 4" xfId="24368" xr:uid="{6D0DFDF7-6D80-4A2E-90B2-E09345D4C2FB}"/>
    <cellStyle name="Input 2 13 3 4 2" xfId="27019" xr:uid="{C9E25503-F055-40E6-8E95-9B08C2AE4A90}"/>
    <cellStyle name="Input 2 13 3 4 3" xfId="21650" xr:uid="{D8C281D6-8D1E-4195-B2C7-AC38F1F28C9A}"/>
    <cellStyle name="Input 2 13 3 4 4" xfId="29853" xr:uid="{9B9C64C3-73AC-41A8-BC3C-FE93669E8FDF}"/>
    <cellStyle name="Input 2 13 3 4 5" xfId="30732" xr:uid="{6F10B0E4-2C47-4A67-AEC4-C55741134331}"/>
    <cellStyle name="Input 2 13 3 4 6" xfId="32505" xr:uid="{1F5E1C5E-4BE0-42F0-9EF8-177BD2DA2BFE}"/>
    <cellStyle name="Input 2 13 3 4 7" xfId="35854" xr:uid="{316CE2D2-14F1-469F-8412-AE2B4982FCDB}"/>
    <cellStyle name="Input 2 13 3 4 8" xfId="36689" xr:uid="{4C4A30FA-9339-4331-B1E8-1DAD665B68B4}"/>
    <cellStyle name="Input 2 13 3 4 9" xfId="37604" xr:uid="{67F6158C-0088-46EB-BD3B-8BF1F5DD45E6}"/>
    <cellStyle name="Input 2 13 3 5" xfId="24502" xr:uid="{00825E2C-59BA-43DD-8C6E-605539E0CF06}"/>
    <cellStyle name="Input 2 13 3 5 2" xfId="27153" xr:uid="{4D8E2AA5-1A30-46EB-80C5-A9250456FF19}"/>
    <cellStyle name="Input 2 13 3 5 3" xfId="21461" xr:uid="{6161FC47-31AD-42F0-BFAE-621016B7274F}"/>
    <cellStyle name="Input 2 13 3 5 4" xfId="29986" xr:uid="{CE3CBD51-A4E3-426C-8A8E-F6089A63F093}"/>
    <cellStyle name="Input 2 13 3 5 5" xfId="30866" xr:uid="{AD88A191-6C29-44A6-BF8B-54850D5865F1}"/>
    <cellStyle name="Input 2 13 3 5 6" xfId="32616" xr:uid="{611806D4-C5DE-4750-9B45-DCFA735DCF90}"/>
    <cellStyle name="Input 2 13 3 5 7" xfId="35987" xr:uid="{CB9501C9-DEF1-44AB-AF14-1BE65294A4F3}"/>
    <cellStyle name="Input 2 13 3 5 8" xfId="36822" xr:uid="{4F264A09-FF94-437C-B56F-5B9A53B78299}"/>
    <cellStyle name="Input 2 13 3 5 9" xfId="37738" xr:uid="{55BE557C-E29F-40DB-A2E8-B2A79E5614CB}"/>
    <cellStyle name="Input 2 13 3 6" xfId="22189" xr:uid="{03E3C733-B881-4C33-A9EE-C1B9C1424F48}"/>
    <cellStyle name="Input 2 13 3 7" xfId="22328" xr:uid="{1597828B-0F58-4F82-A37C-8C25DF4C1F57}"/>
    <cellStyle name="Input 2 13 3 8" xfId="21086" xr:uid="{884FB56D-3E6D-42F1-A7ED-05F0DB227E42}"/>
    <cellStyle name="Input 2 13 4" xfId="9352" xr:uid="{00000000-0005-0000-0000-00007D240000}"/>
    <cellStyle name="Input 2 13 4 2" xfId="23139" xr:uid="{C2FCB3EF-5D13-448C-92C5-7B3822C8AD3C}"/>
    <cellStyle name="Input 2 13 4 2 2" xfId="24039" xr:uid="{7CD3BFAE-1652-4FC1-8342-53046B67933E}"/>
    <cellStyle name="Input 2 13 4 2 2 2" xfId="26691" xr:uid="{7C65C054-9F6A-4D54-9D30-86E231C711DF}"/>
    <cellStyle name="Input 2 13 4 2 2 3" xfId="28038" xr:uid="{75B3FC41-6495-4211-8974-980F449C4FDF}"/>
    <cellStyle name="Input 2 13 4 2 2 4" xfId="28718" xr:uid="{E4C7B510-0DFE-4471-900C-229D172BCA5A}"/>
    <cellStyle name="Input 2 13 4 2 2 5" xfId="33936" xr:uid="{F326F311-F3D4-45D7-9E17-F07E6BB1C55F}"/>
    <cellStyle name="Input 2 13 4 2 2 6" xfId="35021" xr:uid="{27DE9101-E9D9-46BF-87B6-C2B1D9CAF23D}"/>
    <cellStyle name="Input 2 13 4 2 2 7" xfId="31779" xr:uid="{A543A7A6-AC8B-49AE-AFD5-D2A15C9D6443}"/>
    <cellStyle name="Input 2 13 4 2 3" xfId="25793" xr:uid="{130DB8F1-B551-4A0B-9539-E5C31B925E0F}"/>
    <cellStyle name="Input 2 13 4 2 4" xfId="33052" xr:uid="{39272C86-6A58-43FD-B216-60CB1C1AA264}"/>
    <cellStyle name="Input 2 13 4 3" xfId="23384" xr:uid="{7FFE9C50-986E-443D-9537-540AA8316FD9}"/>
    <cellStyle name="Input 2 13 4 3 2" xfId="26036" xr:uid="{DA7D4B13-CFF0-4D35-85B7-F590EA73F523}"/>
    <cellStyle name="Input 2 13 4 3 3" xfId="22022" xr:uid="{DBE528B2-467A-4D74-AE71-9C9DF7C95363}"/>
    <cellStyle name="Input 2 13 4 3 4" xfId="29512" xr:uid="{D2D26EB5-F6CE-4CEF-975D-48D00AF68DE7}"/>
    <cellStyle name="Input 2 13 4 3 5" xfId="33295" xr:uid="{3EC44C30-15D4-4F82-880C-C4FC64951C66}"/>
    <cellStyle name="Input 2 13 4 3 6" xfId="34223" xr:uid="{87DA740C-D769-4177-AC57-997EEE6FD8DD}"/>
    <cellStyle name="Input 2 13 4 3 7" xfId="32081" xr:uid="{9E54B6BC-ADED-476D-9194-69B9A370AD24}"/>
    <cellStyle name="Input 2 13 4 4" xfId="24369" xr:uid="{CFF13FCC-CA26-4B86-AB9B-1ED6576FD8B1}"/>
    <cellStyle name="Input 2 13 4 4 2" xfId="27020" xr:uid="{7A7E2617-DCAC-443E-BC22-E0741A9D26B3}"/>
    <cellStyle name="Input 2 13 4 4 3" xfId="21649" xr:uid="{15C73BC9-23DD-4E9B-9BD7-7E19E05324C1}"/>
    <cellStyle name="Input 2 13 4 4 4" xfId="29854" xr:uid="{9121DB85-715E-4AFB-87AF-6E183C10CE20}"/>
    <cellStyle name="Input 2 13 4 4 5" xfId="30733" xr:uid="{1297B111-A82F-4CE9-8D9D-F3DE36A4DE40}"/>
    <cellStyle name="Input 2 13 4 4 6" xfId="32506" xr:uid="{15000C8E-9236-468E-A9AB-A11AE387767C}"/>
    <cellStyle name="Input 2 13 4 4 7" xfId="35855" xr:uid="{7FEE36FE-CC6D-4594-BB7D-E534859FA362}"/>
    <cellStyle name="Input 2 13 4 4 8" xfId="36690" xr:uid="{3389AC31-D8EB-439F-8161-0FF0AFD8D8D8}"/>
    <cellStyle name="Input 2 13 4 4 9" xfId="37605" xr:uid="{5401F554-5818-4D77-83A3-51CC004B0B70}"/>
    <cellStyle name="Input 2 13 4 5" xfId="24501" xr:uid="{B57F534B-80DB-421D-B05A-8ABEB64C7962}"/>
    <cellStyle name="Input 2 13 4 5 2" xfId="27152" xr:uid="{937D81BD-6D31-4F90-858E-0959541D9086}"/>
    <cellStyle name="Input 2 13 4 5 3" xfId="21462" xr:uid="{F73C4788-A2F8-4FDF-9975-08D34603919B}"/>
    <cellStyle name="Input 2 13 4 5 4" xfId="29985" xr:uid="{9DAD18F7-DE07-4E16-9E6C-B03715902085}"/>
    <cellStyle name="Input 2 13 4 5 5" xfId="30865" xr:uid="{9DED1AAB-D055-4BAD-BC68-E84D155FD811}"/>
    <cellStyle name="Input 2 13 4 5 6" xfId="34551" xr:uid="{4ECF4D9A-163E-4D4F-81A2-E79B128F51C7}"/>
    <cellStyle name="Input 2 13 4 5 7" xfId="35986" xr:uid="{BDE4EAAE-1D2D-4BB5-AB86-FCB0ED9CC8DA}"/>
    <cellStyle name="Input 2 13 4 5 8" xfId="36821" xr:uid="{2CDDE408-F7A2-4EC4-83F8-F03827D22D8A}"/>
    <cellStyle name="Input 2 13 4 5 9" xfId="37737" xr:uid="{EEFE62B8-2F97-42C6-B567-96867FC78E62}"/>
    <cellStyle name="Input 2 13 4 6" xfId="22190" xr:uid="{28293F6A-1D6E-4AF2-9C9A-19FBE15B46E0}"/>
    <cellStyle name="Input 2 13 4 7" xfId="22327" xr:uid="{BC635579-2AE9-4BFB-B019-1BC96A679107}"/>
    <cellStyle name="Input 2 13 4 8" xfId="21087" xr:uid="{28C81A75-0917-4E86-A00E-095ED2458A92}"/>
    <cellStyle name="Input 2 13 5" xfId="23142" xr:uid="{C58B52AE-D015-4412-808B-4E981E0EA329}"/>
    <cellStyle name="Input 2 13 5 2" xfId="24042" xr:uid="{A42DD44F-5173-475A-B902-E1B158B4C967}"/>
    <cellStyle name="Input 2 13 5 2 2" xfId="26694" xr:uid="{38C1917A-4FD1-4652-9EAE-8A9E7FD4B2D1}"/>
    <cellStyle name="Input 2 13 5 2 3" xfId="28935" xr:uid="{C9E35BB1-E929-4201-8F9A-CDA0CA61095D}"/>
    <cellStyle name="Input 2 13 5 2 4" xfId="29611" xr:uid="{980713B0-E303-4E42-B480-E04872B4E3E3}"/>
    <cellStyle name="Input 2 13 5 2 5" xfId="33939" xr:uid="{3590A65E-08EB-4EFF-AC4A-2134AAB7FFE3}"/>
    <cellStyle name="Input 2 13 5 2 6" xfId="34835" xr:uid="{1B13DC7C-A11E-42E9-9453-112606AF0C1A}"/>
    <cellStyle name="Input 2 13 5 2 7" xfId="35520" xr:uid="{94A851B9-8D46-4609-8098-C37F7636EB56}"/>
    <cellStyle name="Input 2 13 5 3" xfId="25796" xr:uid="{279DA1B3-AC03-471A-87E7-E0629A4D15B5}"/>
    <cellStyle name="Input 2 13 5 4" xfId="33055" xr:uid="{6D8F29C3-A357-41E7-8C42-5C9F96A46302}"/>
    <cellStyle name="Input 2 13 6" xfId="23381" xr:uid="{C55EDB05-78BE-45D8-AABB-FE949EDDEDB1}"/>
    <cellStyle name="Input 2 13 6 2" xfId="26033" xr:uid="{998D344A-533B-490C-9566-57422477A283}"/>
    <cellStyle name="Input 2 13 6 3" xfId="21865" xr:uid="{ADB742D7-5B21-4E87-8439-1EC887C46DBF}"/>
    <cellStyle name="Input 2 13 6 4" xfId="21992" xr:uid="{3C8917E7-761B-4F48-9D02-0F55D5775512}"/>
    <cellStyle name="Input 2 13 6 5" xfId="33292" xr:uid="{E1A19A4E-7742-4ECF-B1B2-112FDCC4F5E3}"/>
    <cellStyle name="Input 2 13 6 6" xfId="32200" xr:uid="{18C55841-4DBC-4D20-BA7F-698CE39787EA}"/>
    <cellStyle name="Input 2 13 6 7" xfId="32109" xr:uid="{8E46000A-394B-497E-880C-0DA9D34CBC76}"/>
    <cellStyle name="Input 2 13 7" xfId="24366" xr:uid="{A35DE354-0B4E-4917-B662-51F8834DED5B}"/>
    <cellStyle name="Input 2 13 7 2" xfId="27017" xr:uid="{ED7E457F-1352-46A6-87E6-1053B462A8FB}"/>
    <cellStyle name="Input 2 13 7 3" xfId="21652" xr:uid="{82E2B49C-F17B-48D9-B887-8D55C4571545}"/>
    <cellStyle name="Input 2 13 7 4" xfId="29851" xr:uid="{97E00716-7509-4532-973C-B769F506FD2F}"/>
    <cellStyle name="Input 2 13 7 5" xfId="30730" xr:uid="{89C636EC-8DCC-4508-8303-9A1D90678FA4}"/>
    <cellStyle name="Input 2 13 7 6" xfId="32503" xr:uid="{D9323081-4849-464C-BCE8-2A6D5BBA2F96}"/>
    <cellStyle name="Input 2 13 7 7" xfId="35852" xr:uid="{0517A6CA-D7AA-4659-9F46-BB49349A46F4}"/>
    <cellStyle name="Input 2 13 7 8" xfId="36687" xr:uid="{ADD366A2-4BDC-4F88-A278-08608F69107C}"/>
    <cellStyle name="Input 2 13 7 9" xfId="37602" xr:uid="{357AEB03-D059-4B55-A582-74E4FCEE7D27}"/>
    <cellStyle name="Input 2 13 8" xfId="24504" xr:uid="{5B485117-1E41-4B28-909B-3DD1141A3BE5}"/>
    <cellStyle name="Input 2 13 8 2" xfId="27155" xr:uid="{8A46AD13-7504-4E17-98E0-ED428FD936C4}"/>
    <cellStyle name="Input 2 13 8 3" xfId="21458" xr:uid="{28BCE1F4-4290-495A-83A8-BD84834CFD36}"/>
    <cellStyle name="Input 2 13 8 4" xfId="29988" xr:uid="{EF06EC05-E524-49EB-BE91-A207CE7C4810}"/>
    <cellStyle name="Input 2 13 8 5" xfId="30868" xr:uid="{D1662C9D-FB03-471C-BC7F-B50837617247}"/>
    <cellStyle name="Input 2 13 8 6" xfId="34552" xr:uid="{446EFA6D-97CC-4EFC-9031-731FE95E73FE}"/>
    <cellStyle name="Input 2 13 8 7" xfId="35989" xr:uid="{674B1AC6-8826-4AB2-B792-CCE8249E1F07}"/>
    <cellStyle name="Input 2 13 8 8" xfId="36824" xr:uid="{967A2897-C271-42E3-976F-6A96789ACC8A}"/>
    <cellStyle name="Input 2 13 8 9" xfId="37740" xr:uid="{76940814-1241-4DB1-8EB2-4ECBE39BE160}"/>
    <cellStyle name="Input 2 13 9" xfId="22187" xr:uid="{A08EB7A6-8DF6-4020-950C-4655FC72DE30}"/>
    <cellStyle name="Input 2 14" xfId="9353" xr:uid="{00000000-0005-0000-0000-00007E240000}"/>
    <cellStyle name="Input 2 14 2" xfId="23138" xr:uid="{5DC2D07F-9E38-4AD7-ADA5-E834CE02D6AF}"/>
    <cellStyle name="Input 2 14 2 2" xfId="24038" xr:uid="{8DF82A5A-0621-478B-B7CE-8EB00D21B4E6}"/>
    <cellStyle name="Input 2 14 2 2 2" xfId="26690" xr:uid="{046CDFA2-7EC4-4680-816A-033AC0813B38}"/>
    <cellStyle name="Input 2 14 2 2 3" xfId="27997" xr:uid="{BCBB9754-7458-47CE-B416-4275FF7E00AC}"/>
    <cellStyle name="Input 2 14 2 2 4" xfId="29610" xr:uid="{9A7CED9A-93DE-4243-A469-D24CF10DED07}"/>
    <cellStyle name="Input 2 14 2 2 5" xfId="33935" xr:uid="{49805B01-476A-4C1A-A669-7E3C81647995}"/>
    <cellStyle name="Input 2 14 2 2 6" xfId="33426" xr:uid="{3AC0DD26-956E-4837-9031-3431FD6D24CE}"/>
    <cellStyle name="Input 2 14 2 2 7" xfId="31780" xr:uid="{697C2D46-CEC7-4C1A-A3B1-DB30B4E63921}"/>
    <cellStyle name="Input 2 14 2 3" xfId="25792" xr:uid="{3E905CFD-47BF-4F83-B130-5728C7E25FE8}"/>
    <cellStyle name="Input 2 14 2 4" xfId="33051" xr:uid="{8388A0A2-2B3D-44D0-A7D2-88D10E3ED807}"/>
    <cellStyle name="Input 2 14 3" xfId="23385" xr:uid="{A6DF223E-0A3E-4B94-9FAD-40D6756371D0}"/>
    <cellStyle name="Input 2 14 3 2" xfId="26037" xr:uid="{6B7347D2-78C3-4B3F-BA98-5B1B6B2A2C5C}"/>
    <cellStyle name="Input 2 14 3 3" xfId="21864" xr:uid="{C84569E5-67D4-44EC-95BB-A5CAE312E32A}"/>
    <cellStyle name="Input 2 14 3 4" xfId="28765" xr:uid="{FF6FF316-5B47-4FAE-803C-2161B0D250F5}"/>
    <cellStyle name="Input 2 14 3 5" xfId="33296" xr:uid="{F9C9673C-0511-46BA-A6B3-B4CFE6A5C94E}"/>
    <cellStyle name="Input 2 14 3 6" xfId="34113" xr:uid="{4107E57E-E854-4072-8FF0-28BD8183D442}"/>
    <cellStyle name="Input 2 14 3 7" xfId="35403" xr:uid="{B6285D00-08D0-47CA-9E1F-5A75401ECE66}"/>
    <cellStyle name="Input 2 14 4" xfId="24370" xr:uid="{EB448409-9D24-43DB-8735-EB6FE62B37E1}"/>
    <cellStyle name="Input 2 14 4 2" xfId="27021" xr:uid="{C9E2E30E-BB8D-4538-A4D9-39381F0588A4}"/>
    <cellStyle name="Input 2 14 4 3" xfId="21648" xr:uid="{D7E3FA0F-E6D3-413E-9B5F-AA71BFA0FB99}"/>
    <cellStyle name="Input 2 14 4 4" xfId="29855" xr:uid="{9C0F9C9C-518D-41A9-ACDD-71C340AA7FAC}"/>
    <cellStyle name="Input 2 14 4 5" xfId="30734" xr:uid="{6F47D580-50BE-475E-AB36-399805F26183}"/>
    <cellStyle name="Input 2 14 4 6" xfId="32507" xr:uid="{721BD2DD-233A-4602-AB6C-013A4C61238F}"/>
    <cellStyle name="Input 2 14 4 7" xfId="35856" xr:uid="{4A0FB855-3425-49AD-AEE3-0FAC6829F0C3}"/>
    <cellStyle name="Input 2 14 4 8" xfId="36691" xr:uid="{71C2349C-A74C-4DCB-907B-0A34B074535F}"/>
    <cellStyle name="Input 2 14 4 9" xfId="37606" xr:uid="{C34E5614-97A9-4AC2-A2BB-124CDF736320}"/>
    <cellStyle name="Input 2 14 5" xfId="24500" xr:uid="{ED4C3844-4D2F-4CE5-91D8-C143CA506AE6}"/>
    <cellStyle name="Input 2 14 5 2" xfId="27151" xr:uid="{77EE1F3C-FCA9-4A9C-BD5C-B672E4EE5470}"/>
    <cellStyle name="Input 2 14 5 3" xfId="21464" xr:uid="{1198CC2C-7066-4849-9175-47E9E9D571E3}"/>
    <cellStyle name="Input 2 14 5 4" xfId="29984" xr:uid="{72E49192-34A0-4EB2-8656-9BD854B022F9}"/>
    <cellStyle name="Input 2 14 5 5" xfId="30864" xr:uid="{15C74FB6-CAFE-49A7-A3CB-66CD5A54C6D5}"/>
    <cellStyle name="Input 2 14 5 6" xfId="34381" xr:uid="{7EC7AF6A-EEAE-41C7-84F0-DD3DDBD26027}"/>
    <cellStyle name="Input 2 14 5 7" xfId="35985" xr:uid="{E350DF83-178C-4967-A1A0-89DE0980DC14}"/>
    <cellStyle name="Input 2 14 5 8" xfId="36820" xr:uid="{6A77E36C-94A5-4FC6-A6BC-2CDF9C52EFBF}"/>
    <cellStyle name="Input 2 14 5 9" xfId="37736" xr:uid="{72C4DE8F-1FFC-4B43-B473-1094FEB6703A}"/>
    <cellStyle name="Input 2 14 6" xfId="22191" xr:uid="{007BF1A1-FD5C-4E49-BFFA-A6236AAA42CD}"/>
    <cellStyle name="Input 2 14 7" xfId="22326" xr:uid="{46EFE40F-B016-4AAF-83DD-87CC693C8794}"/>
    <cellStyle name="Input 2 14 8" xfId="21088" xr:uid="{DE45A648-C801-4424-B850-F6B28955B612}"/>
    <cellStyle name="Input 2 15" xfId="9354" xr:uid="{00000000-0005-0000-0000-00007F240000}"/>
    <cellStyle name="Input 2 15 2" xfId="23137" xr:uid="{A9C636CD-FB0B-472E-921B-9B46F0B06F05}"/>
    <cellStyle name="Input 2 15 2 2" xfId="24037" xr:uid="{78911417-1F99-40AD-8D9E-56DD8B6FAF99}"/>
    <cellStyle name="Input 2 15 2 2 2" xfId="26689" xr:uid="{129A782C-2F34-4318-AEB7-7FD118E9B286}"/>
    <cellStyle name="Input 2 15 2 2 3" xfId="29048" xr:uid="{60FB34AE-4747-4CB8-B4AA-D228209E0053}"/>
    <cellStyle name="Input 2 15 2 2 4" xfId="29492" xr:uid="{2EF2622C-33A4-409B-BB73-1BF6356EF552}"/>
    <cellStyle name="Input 2 15 2 2 5" xfId="33934" xr:uid="{96A83527-C661-492E-9F12-C2D2B9273CA6}"/>
    <cellStyle name="Input 2 15 2 2 6" xfId="31623" xr:uid="{64CFA2D4-F006-4F22-B038-9D3253FE03D3}"/>
    <cellStyle name="Input 2 15 2 2 7" xfId="35518" xr:uid="{8D75F795-997E-4995-A5EB-6D71346E3CDA}"/>
    <cellStyle name="Input 2 15 2 3" xfId="25791" xr:uid="{321D13E0-E1EC-4DD4-973F-0E51E2207F89}"/>
    <cellStyle name="Input 2 15 2 4" xfId="33050" xr:uid="{95EF706A-F31A-4383-9E07-E5FA6D9DA198}"/>
    <cellStyle name="Input 2 15 3" xfId="23386" xr:uid="{8F1DCE4B-67D8-4E6E-A60E-CE94BE2B2718}"/>
    <cellStyle name="Input 2 15 3 2" xfId="26038" xr:uid="{00C5ECFF-2F6D-497D-A00A-2FB44BD3E86A}"/>
    <cellStyle name="Input 2 15 3 3" xfId="22070" xr:uid="{5DD020D1-AB21-4834-8BB9-04A31EB180A9}"/>
    <cellStyle name="Input 2 15 3 4" xfId="22132" xr:uid="{3E3C5DAD-426D-4A8A-88FF-85F0CF919B6A}"/>
    <cellStyle name="Input 2 15 3 5" xfId="33297" xr:uid="{8E208016-9A4D-49EA-B7DC-6AE92A1EB34F}"/>
    <cellStyle name="Input 2 15 3 6" xfId="33849" xr:uid="{7A18E2E3-C48E-4C60-B2BF-5A55FA331890}"/>
    <cellStyle name="Input 2 15 3 7" xfId="35102" xr:uid="{3BCAA603-8DF7-4F6C-80B8-6260BA153DF7}"/>
    <cellStyle name="Input 2 15 4" xfId="24371" xr:uid="{C2102579-4E67-4388-BC20-E98AAD1861B3}"/>
    <cellStyle name="Input 2 15 4 2" xfId="27022" xr:uid="{910D5188-168B-4AB0-8380-67A0BD8E313A}"/>
    <cellStyle name="Input 2 15 4 3" xfId="21647" xr:uid="{24C098EE-E0CA-4FB2-B787-6D17136B7577}"/>
    <cellStyle name="Input 2 15 4 4" xfId="29856" xr:uid="{DF0CAB5F-B554-4ABF-9FD1-C1EF28D98751}"/>
    <cellStyle name="Input 2 15 4 5" xfId="30735" xr:uid="{E54C1DAE-6140-4F92-80B9-4A84DAF67A3C}"/>
    <cellStyle name="Input 2 15 4 6" xfId="32508" xr:uid="{08BD7B4B-1CA2-4966-BC72-250A2B5E657F}"/>
    <cellStyle name="Input 2 15 4 7" xfId="35857" xr:uid="{93BD3EDA-B26C-4162-B69A-01FA38426D59}"/>
    <cellStyle name="Input 2 15 4 8" xfId="36692" xr:uid="{D47E846B-3053-4886-945F-494F13B2768E}"/>
    <cellStyle name="Input 2 15 4 9" xfId="37607" xr:uid="{923BD94B-82E8-4F44-85C1-8F02706AFA4E}"/>
    <cellStyle name="Input 2 15 5" xfId="24499" xr:uid="{1E379F9B-54A9-45AC-848F-360B335C32FC}"/>
    <cellStyle name="Input 2 15 5 2" xfId="27150" xr:uid="{875CC487-19A3-44FE-8AAD-6F52D2C81B9D}"/>
    <cellStyle name="Input 2 15 5 3" xfId="21466" xr:uid="{FDD1D57D-73B1-44E8-A40E-1A9FF346ABAF}"/>
    <cellStyle name="Input 2 15 5 4" xfId="29983" xr:uid="{32D53E12-854C-4EB0-B934-BC797DBA7AAA}"/>
    <cellStyle name="Input 2 15 5 5" xfId="30863" xr:uid="{603E139B-F986-493D-A0CF-C7872D893890}"/>
    <cellStyle name="Input 2 15 5 6" xfId="32615" xr:uid="{95B4721A-F3E5-42E7-9B89-43EB572326E0}"/>
    <cellStyle name="Input 2 15 5 7" xfId="35984" xr:uid="{E2782FFB-3341-4703-9267-7379DFC274B2}"/>
    <cellStyle name="Input 2 15 5 8" xfId="36819" xr:uid="{13E3039A-74C2-4154-8B93-2381EE5CD353}"/>
    <cellStyle name="Input 2 15 5 9" xfId="37735" xr:uid="{9F2BCF33-A832-4048-967B-21E20055CB81}"/>
    <cellStyle name="Input 2 15 6" xfId="22192" xr:uid="{F209BCAB-537E-4E79-A22C-057622502503}"/>
    <cellStyle name="Input 2 15 7" xfId="22325" xr:uid="{71E4AAA4-430A-428E-B4EB-735D8D9F8D0D}"/>
    <cellStyle name="Input 2 15 8" xfId="21089" xr:uid="{C474B86E-2C7F-468B-B7A7-9F6B8AF5B83C}"/>
    <cellStyle name="Input 2 16" xfId="9355" xr:uid="{00000000-0005-0000-0000-000080240000}"/>
    <cellStyle name="Input 2 16 2" xfId="23136" xr:uid="{E7BBE504-4104-4CFF-9097-23B0B0674C27}"/>
    <cellStyle name="Input 2 16 2 2" xfId="24036" xr:uid="{4395CFD4-2D41-44F7-949C-33BAF7C08CB7}"/>
    <cellStyle name="Input 2 16 2 2 2" xfId="26688" xr:uid="{B8F26F2A-87FD-4BB5-8756-5D8600D15711}"/>
    <cellStyle name="Input 2 16 2 2 3" xfId="28934" xr:uid="{269D3D9C-1D4E-45E9-9B80-7252AF6A5DED}"/>
    <cellStyle name="Input 2 16 2 2 4" xfId="28955" xr:uid="{A6EFB8D2-71EA-4556-B0AD-5F693DAC47DA}"/>
    <cellStyle name="Input 2 16 2 2 5" xfId="33933" xr:uid="{6E9A724C-F5DE-418E-A8E3-ED62D8D4EB12}"/>
    <cellStyle name="Input 2 16 2 2 6" xfId="34834" xr:uid="{F3C8A056-D3B3-4094-9D13-60246D929A38}"/>
    <cellStyle name="Input 2 16 2 2 7" xfId="35536" xr:uid="{E5A0B7FE-E5B1-4AFE-9B3B-8EE34160F1F7}"/>
    <cellStyle name="Input 2 16 2 3" xfId="25790" xr:uid="{BAA7C11C-B2DC-4CA1-8DC5-DF18BF3D0ADF}"/>
    <cellStyle name="Input 2 16 2 4" xfId="33049" xr:uid="{9E838900-4A15-4CF3-AA4D-51A322838366}"/>
    <cellStyle name="Input 2 16 3" xfId="23387" xr:uid="{E81333A9-CA32-4C83-A199-D4F6EF2D6A41}"/>
    <cellStyle name="Input 2 16 3 2" xfId="26039" xr:uid="{A3570923-DF9A-4517-AAD9-BC855B9315D6}"/>
    <cellStyle name="Input 2 16 3 3" xfId="27738" xr:uid="{B254EDFE-4BBB-4320-92FD-2D72A2FCE191}"/>
    <cellStyle name="Input 2 16 3 4" xfId="29654" xr:uid="{55366E3B-0C50-4FEF-8ACA-EE8292EE7850}"/>
    <cellStyle name="Input 2 16 3 5" xfId="33298" xr:uid="{67A6BF82-17CA-4A81-BBED-2DD561899010}"/>
    <cellStyle name="Input 2 16 3 6" xfId="33381" xr:uid="{96B854AC-A065-46EA-A0AB-0C3D25DF3769}"/>
    <cellStyle name="Input 2 16 3 7" xfId="32016" xr:uid="{FA0C666E-C1C7-4F87-98D6-1FCBF37EC27E}"/>
    <cellStyle name="Input 2 16 4" xfId="24372" xr:uid="{6EC2E262-271A-4D8A-829B-214492037886}"/>
    <cellStyle name="Input 2 16 4 2" xfId="27023" xr:uid="{54A28DDD-9FF9-42A1-9211-997A81FF1A68}"/>
    <cellStyle name="Input 2 16 4 3" xfId="21646" xr:uid="{2A7D1140-4007-4D32-9EFF-8097C394EBF7}"/>
    <cellStyle name="Input 2 16 4 4" xfId="29857" xr:uid="{7934CBC3-BBD9-4A27-ACC2-C13E55D3CC6E}"/>
    <cellStyle name="Input 2 16 4 5" xfId="30736" xr:uid="{E0D4D110-346F-4DF7-A1D0-94E5638ACB5C}"/>
    <cellStyle name="Input 2 16 4 6" xfId="32509" xr:uid="{83100B9B-0322-4942-9FA3-B169455E7CAB}"/>
    <cellStyle name="Input 2 16 4 7" xfId="35858" xr:uid="{7ED1B19E-0982-4AEE-8E1A-24C1BEE303E6}"/>
    <cellStyle name="Input 2 16 4 8" xfId="36693" xr:uid="{54249C5F-B430-4C32-AC5B-B304D1618076}"/>
    <cellStyle name="Input 2 16 4 9" xfId="37608" xr:uid="{D5785693-74DB-4D58-8B75-25FDD693704A}"/>
    <cellStyle name="Input 2 16 5" xfId="24498" xr:uid="{22DE47B2-CADA-4C44-A312-2DD38F767812}"/>
    <cellStyle name="Input 2 16 5 2" xfId="27149" xr:uid="{5DEF3A88-D99F-472B-807F-619AB1E724D2}"/>
    <cellStyle name="Input 2 16 5 3" xfId="21468" xr:uid="{A1A8DA87-FB07-4D0A-8AF0-5BC71276A54B}"/>
    <cellStyle name="Input 2 16 5 4" xfId="29982" xr:uid="{A1ABB2AE-D93F-4901-9855-BDD4FDB1CA6A}"/>
    <cellStyle name="Input 2 16 5 5" xfId="30862" xr:uid="{B3610050-EF70-4BC6-91C9-79AA064262AB}"/>
    <cellStyle name="Input 2 16 5 6" xfId="34550" xr:uid="{4F777E9F-70BA-40E9-8ABB-D81C850B1A03}"/>
    <cellStyle name="Input 2 16 5 7" xfId="35983" xr:uid="{92554B1E-218C-4AE0-88BF-D9D3ADAC3CBC}"/>
    <cellStyle name="Input 2 16 5 8" xfId="36818" xr:uid="{55300EBD-1B73-4E84-B0EA-539D5381C26F}"/>
    <cellStyle name="Input 2 16 5 9" xfId="37734" xr:uid="{C2061435-86CB-4102-84B9-CD2949BC8776}"/>
    <cellStyle name="Input 2 16 6" xfId="22193" xr:uid="{B22C66C1-392D-4275-A262-F3AAE141F736}"/>
    <cellStyle name="Input 2 16 7" xfId="22324" xr:uid="{6FF621C3-1F39-4211-B07E-1DBA77334511}"/>
    <cellStyle name="Input 2 16 8" xfId="21090" xr:uid="{48BE8988-E129-4863-B68F-4B48B4A57A5E}"/>
    <cellStyle name="Input 2 17" xfId="23157" xr:uid="{9223BEBA-C841-4DA3-B404-EB5A8F8D4296}"/>
    <cellStyle name="Input 2 17 2" xfId="24057" xr:uid="{F9EB9D6F-B18D-4C04-A8FB-044C542912ED}"/>
    <cellStyle name="Input 2 17 2 2" xfId="26709" xr:uid="{F526A3D4-971E-4D74-A520-A7AA95E816B9}"/>
    <cellStyle name="Input 2 17 2 3" xfId="28001" xr:uid="{E3401AD8-EE26-47FA-9B66-A8FD60A7CD01}"/>
    <cellStyle name="Input 2 17 2 4" xfId="22802" xr:uid="{E0C970D3-91F1-4873-B777-E405BACC1313}"/>
    <cellStyle name="Input 2 17 2 5" xfId="33954" xr:uid="{25C76622-AC11-4575-9D15-AAE931CE0A04}"/>
    <cellStyle name="Input 2 17 2 6" xfId="33801" xr:uid="{7DA1AB74-AC54-4D9E-9383-DB3A00CD3FDF}"/>
    <cellStyle name="Input 2 17 2 7" xfId="35531" xr:uid="{B812793E-8225-40F8-9696-52ADA1886CA4}"/>
    <cellStyle name="Input 2 17 3" xfId="25811" xr:uid="{3B9B9469-71A1-4A2E-9FBB-9FEFF355D9AD}"/>
    <cellStyle name="Input 2 17 4" xfId="33070" xr:uid="{6DF8AB31-CD15-41BD-9A60-4CBF93B9BA28}"/>
    <cellStyle name="Input 2 18" xfId="23366" xr:uid="{BFA7ED4A-6389-4B0D-AF5B-047898A31CB0}"/>
    <cellStyle name="Input 2 18 2" xfId="26018" xr:uid="{E7C073C1-2492-4A43-99DA-F66FF93497A0}"/>
    <cellStyle name="Input 2 18 3" xfId="22075" xr:uid="{5229FDFC-D7B2-496D-9B2E-7A4E6409AF04}"/>
    <cellStyle name="Input 2 18 4" xfId="29334" xr:uid="{963E82BA-4DAE-419F-9E3E-51E1AB6B5D8D}"/>
    <cellStyle name="Input 2 18 5" xfId="33277" xr:uid="{9CE501E4-3D7B-4447-B922-51D3E1D01F4C}"/>
    <cellStyle name="Input 2 18 6" xfId="32197" xr:uid="{3043D3D1-8E5B-4EA2-8666-07EACB50C580}"/>
    <cellStyle name="Input 2 18 7" xfId="35024" xr:uid="{041D3F72-7459-43BC-BA25-EE9B6ACF8CFC}"/>
    <cellStyle name="Input 2 19" xfId="24351" xr:uid="{17915ED9-CFC8-44D3-90D1-39B71D8ECC15}"/>
    <cellStyle name="Input 2 19 2" xfId="27002" xr:uid="{C70909D3-D3EB-48A2-95B1-476440B30C64}"/>
    <cellStyle name="Input 2 19 3" xfId="21667" xr:uid="{F0367FEC-1400-4BDB-A929-FA520A343DE6}"/>
    <cellStyle name="Input 2 19 4" xfId="29836" xr:uid="{1E3C4579-911C-4A21-88C7-7E69275D9C3D}"/>
    <cellStyle name="Input 2 19 5" xfId="30715" xr:uid="{237974EC-F02C-46BE-AB1E-F2F68AECB65E}"/>
    <cellStyle name="Input 2 19 6" xfId="32488" xr:uid="{D93DF3C0-A79A-46E9-B148-18DD5EBF9CA5}"/>
    <cellStyle name="Input 2 19 7" xfId="35837" xr:uid="{245499EF-DFC8-487F-BC28-D1B4C397969E}"/>
    <cellStyle name="Input 2 19 8" xfId="36672" xr:uid="{BA436A3C-CFD2-4A79-BFB1-60694A84687A}"/>
    <cellStyle name="Input 2 19 9" xfId="37587" xr:uid="{31C01B88-0094-46F5-853B-098C8BE67EAC}"/>
    <cellStyle name="Input 2 2" xfId="9356" xr:uid="{00000000-0005-0000-0000-000081240000}"/>
    <cellStyle name="Input 2 2 10" xfId="23135" xr:uid="{DD0C5034-1DB7-4F6E-BACF-16FF3816E88B}"/>
    <cellStyle name="Input 2 2 10 2" xfId="24035" xr:uid="{48ACBF9D-E092-4DFE-B152-E80F9AB39834}"/>
    <cellStyle name="Input 2 2 10 2 2" xfId="26687" xr:uid="{8D517FC0-9CDA-4001-9C40-63F15C9A96F5}"/>
    <cellStyle name="Input 2 2 10 2 3" xfId="28443" xr:uid="{F2AA3B65-AA18-406F-90E5-7749F0AEB9E6}"/>
    <cellStyle name="Input 2 2 10 2 4" xfId="28829" xr:uid="{35EA96B3-E34F-45CC-96D9-ACF17724E6B2}"/>
    <cellStyle name="Input 2 2 10 2 5" xfId="33932" xr:uid="{C64B0C34-3D87-4BA8-ABC8-2165873E3582}"/>
    <cellStyle name="Input 2 2 10 2 6" xfId="31615" xr:uid="{4AA78A71-D44E-42E8-A91D-E0C1DE588CF9}"/>
    <cellStyle name="Input 2 2 10 2 7" xfId="31425" xr:uid="{E39A1EA8-8854-4279-A41C-A858E7B1B37D}"/>
    <cellStyle name="Input 2 2 10 3" xfId="25789" xr:uid="{4DB657B5-5967-4C82-9EC4-59E31356CCA5}"/>
    <cellStyle name="Input 2 2 10 4" xfId="33048" xr:uid="{028FDC95-C9B3-4F3B-94E2-4F237334CFFA}"/>
    <cellStyle name="Input 2 2 11" xfId="23388" xr:uid="{989EE187-AEA8-4E70-A628-9CC2EDD2AF27}"/>
    <cellStyle name="Input 2 2 11 2" xfId="26040" xr:uid="{22BDB62C-234A-4CF1-881D-450319431F56}"/>
    <cellStyle name="Input 2 2 11 3" xfId="27739" xr:uid="{13795B4F-83CF-4106-8ED7-C0AF4E45299D}"/>
    <cellStyle name="Input 2 2 11 4" xfId="29340" xr:uid="{22AE3D0B-6019-47A1-A240-9BC2304D5C12}"/>
    <cellStyle name="Input 2 2 11 5" xfId="33299" xr:uid="{FA78D3F5-8633-440E-9AA5-E8972651518F}"/>
    <cellStyle name="Input 2 2 11 6" xfId="34219" xr:uid="{1A96CFD7-2B9F-469A-B4C0-788DC93D02B4}"/>
    <cellStyle name="Input 2 2 11 7" xfId="32082" xr:uid="{C4D723BA-C9DB-492E-81A3-E2E371053792}"/>
    <cellStyle name="Input 2 2 12" xfId="24373" xr:uid="{BBE0635D-5585-4D9E-8608-0504EB3248DA}"/>
    <cellStyle name="Input 2 2 12 2" xfId="27024" xr:uid="{D5F38473-FB0D-4E12-BFAA-AAC12EB20CE4}"/>
    <cellStyle name="Input 2 2 12 3" xfId="21645" xr:uid="{D35E5F21-62C7-4AEE-9407-D646FEA26E12}"/>
    <cellStyle name="Input 2 2 12 4" xfId="29858" xr:uid="{DF20A9A7-37F7-4FC7-B49E-9CD97A48D0F2}"/>
    <cellStyle name="Input 2 2 12 5" xfId="30737" xr:uid="{EF642B98-4A51-4AFC-BD4B-CB2E5BA0F529}"/>
    <cellStyle name="Input 2 2 12 6" xfId="32510" xr:uid="{9AA53057-C3DF-437F-8AFF-54DD9BC75E7C}"/>
    <cellStyle name="Input 2 2 12 7" xfId="35859" xr:uid="{36C5623E-7A27-46EB-88BA-B07C13FB17A7}"/>
    <cellStyle name="Input 2 2 12 8" xfId="36694" xr:uid="{4D00FD48-58D7-48DC-A141-CD7D0B62493D}"/>
    <cellStyle name="Input 2 2 12 9" xfId="37609" xr:uid="{2123D89F-705B-4BE4-B071-80AE7AAA42D7}"/>
    <cellStyle name="Input 2 2 13" xfId="24497" xr:uid="{E38D455D-F87D-47C0-BCE3-D8BC5235BEB0}"/>
    <cellStyle name="Input 2 2 13 2" xfId="27148" xr:uid="{3B31A703-DBE9-4699-8247-A30EAA436118}"/>
    <cellStyle name="Input 2 2 13 3" xfId="21469" xr:uid="{AEF46D6C-0226-47D8-9AD4-DF9D31B50D40}"/>
    <cellStyle name="Input 2 2 13 4" xfId="29981" xr:uid="{6B8D07CD-9C99-4F6F-B56E-71CA3BF88A42}"/>
    <cellStyle name="Input 2 2 13 5" xfId="30861" xr:uid="{416970FE-0220-4752-8AA2-F2B1AA764D04}"/>
    <cellStyle name="Input 2 2 13 6" xfId="34380" xr:uid="{7FA33678-7A45-4758-B331-452DFDE9F1E1}"/>
    <cellStyle name="Input 2 2 13 7" xfId="35982" xr:uid="{FCD0ADEC-910D-4553-9F56-6B98D173AD8A}"/>
    <cellStyle name="Input 2 2 13 8" xfId="36817" xr:uid="{1B48F5E1-292E-4E2B-A608-6C2EA2241F20}"/>
    <cellStyle name="Input 2 2 13 9" xfId="37733" xr:uid="{75C038F5-35F0-48D3-8D86-BA6935E98493}"/>
    <cellStyle name="Input 2 2 14" xfId="22194" xr:uid="{400FA066-0485-4224-ADA1-CEC3B69E1BA7}"/>
    <cellStyle name="Input 2 2 15" xfId="22323" xr:uid="{67DAB4FA-8639-4828-BA49-92BA99BC47AF}"/>
    <cellStyle name="Input 2 2 16" xfId="21091" xr:uid="{2BF5136D-997F-4F9E-8416-704AE538BB37}"/>
    <cellStyle name="Input 2 2 2" xfId="9357" xr:uid="{00000000-0005-0000-0000-000082240000}"/>
    <cellStyle name="Input 2 2 2 10" xfId="22322" xr:uid="{7E7D1F04-2ED6-4E08-A44F-BD19FF12C4EE}"/>
    <cellStyle name="Input 2 2 2 11" xfId="21092" xr:uid="{9FA0065D-C522-4699-B23D-1E4CAE318710}"/>
    <cellStyle name="Input 2 2 2 2" xfId="9358" xr:uid="{00000000-0005-0000-0000-000083240000}"/>
    <cellStyle name="Input 2 2 2 2 2" xfId="23133" xr:uid="{6AF85A32-B479-4ABA-A41D-CB5CEF316A58}"/>
    <cellStyle name="Input 2 2 2 2 2 2" xfId="24033" xr:uid="{8F8C06EE-9099-42E3-B16C-6A244192BE91}"/>
    <cellStyle name="Input 2 2 2 2 2 2 2" xfId="26685" xr:uid="{4276347A-89C8-4F5C-97CB-349C09281276}"/>
    <cellStyle name="Input 2 2 2 2 2 2 3" xfId="28039" xr:uid="{0FEDB924-CE80-46A7-9C66-B88F2C9ED126}"/>
    <cellStyle name="Input 2 2 2 2 2 2 4" xfId="29609" xr:uid="{800B06B0-ACB1-4E1A-B966-6DD9DEAA1EEA}"/>
    <cellStyle name="Input 2 2 2 2 2 2 5" xfId="33930" xr:uid="{E224F03E-E9A8-40F4-9E37-5F6882C25F52}"/>
    <cellStyle name="Input 2 2 2 2 2 2 6" xfId="35020" xr:uid="{D6D3C055-9520-4243-8718-222C0DF6D169}"/>
    <cellStyle name="Input 2 2 2 2 2 2 7" xfId="35517" xr:uid="{4A70D076-62D8-4C1E-B8A1-2DDB3C96E0C2}"/>
    <cellStyle name="Input 2 2 2 2 2 3" xfId="25787" xr:uid="{925D24A7-0C19-4B55-9D86-87CCA5EBAC4D}"/>
    <cellStyle name="Input 2 2 2 2 2 4" xfId="33046" xr:uid="{78D081AB-A2E6-4AC6-8C28-41939276BD6B}"/>
    <cellStyle name="Input 2 2 2 2 3" xfId="23390" xr:uid="{BF823247-4162-430F-A8D1-54ADE98C71F0}"/>
    <cellStyle name="Input 2 2 2 2 3 2" xfId="26042" xr:uid="{515BC4DB-65A9-4F37-903B-670E335FB006}"/>
    <cellStyle name="Input 2 2 2 2 3 3" xfId="21862" xr:uid="{A9AE4485-0701-4E7C-A611-0E1342BEBF5C}"/>
    <cellStyle name="Input 2 2 2 2 3 4" xfId="29650" xr:uid="{ED03EF0C-E6EF-4167-A3CD-297F1AEF9443}"/>
    <cellStyle name="Input 2 2 2 2 3 5" xfId="33301" xr:uid="{27CDC15D-110F-4219-B9C4-81FF0B15119A}"/>
    <cellStyle name="Input 2 2 2 2 3 6" xfId="32201" xr:uid="{4FA9B201-0702-4003-A4F6-C3DE378C3571}"/>
    <cellStyle name="Input 2 2 2 2 3 7" xfId="35637" xr:uid="{45E640DE-64A9-454C-AE77-CF7E9C297B2F}"/>
    <cellStyle name="Input 2 2 2 2 4" xfId="24375" xr:uid="{84935016-AD7F-4F01-8A1E-C34FC06127C6}"/>
    <cellStyle name="Input 2 2 2 2 4 2" xfId="27026" xr:uid="{3E6DA34F-5015-42E2-A27E-D6DD717DD8DC}"/>
    <cellStyle name="Input 2 2 2 2 4 3" xfId="21643" xr:uid="{68B22E10-243A-4DF4-8DA2-2BEF60233F82}"/>
    <cellStyle name="Input 2 2 2 2 4 4" xfId="29860" xr:uid="{0C541AA7-9D22-4A03-8450-457354AAE9D5}"/>
    <cellStyle name="Input 2 2 2 2 4 5" xfId="30739" xr:uid="{90463E6A-1004-42D7-9B04-E7CBDF76FAE5}"/>
    <cellStyle name="Input 2 2 2 2 4 6" xfId="32512" xr:uid="{44239370-0308-414B-84E7-FEAA7FA58683}"/>
    <cellStyle name="Input 2 2 2 2 4 7" xfId="35861" xr:uid="{44E3CB48-F6DA-4B87-B9F5-FAE68A8ED11F}"/>
    <cellStyle name="Input 2 2 2 2 4 8" xfId="36696" xr:uid="{CC7E9D70-FDE4-4702-B51C-FCA17ABD3184}"/>
    <cellStyle name="Input 2 2 2 2 4 9" xfId="37611" xr:uid="{7C1C718E-5E95-43E5-B1C3-A92DE33274A1}"/>
    <cellStyle name="Input 2 2 2 2 5" xfId="24495" xr:uid="{42031D5C-5201-4441-8513-346D116DBE91}"/>
    <cellStyle name="Input 2 2 2 2 5 2" xfId="27146" xr:uid="{57E83341-6F51-41FB-9503-4A6FDD03C567}"/>
    <cellStyle name="Input 2 2 2 2 5 3" xfId="21472" xr:uid="{2A34E86B-7819-4D73-BDBF-1684E205DEE1}"/>
    <cellStyle name="Input 2 2 2 2 5 4" xfId="29979" xr:uid="{37C9F4A0-D1F2-47C9-BFE0-C470474A21A4}"/>
    <cellStyle name="Input 2 2 2 2 5 5" xfId="30859" xr:uid="{833B5169-1777-4088-9B75-92FF4506CC4F}"/>
    <cellStyle name="Input 2 2 2 2 5 6" xfId="34549" xr:uid="{D824DFD9-4B55-408C-82CC-CFF4A0E84201}"/>
    <cellStyle name="Input 2 2 2 2 5 7" xfId="35980" xr:uid="{6C0A6611-5D0C-4B00-A0D5-703D41AA5079}"/>
    <cellStyle name="Input 2 2 2 2 5 8" xfId="36815" xr:uid="{45F26946-82A8-4D31-8C87-F7EB668FE4CB}"/>
    <cellStyle name="Input 2 2 2 2 5 9" xfId="37731" xr:uid="{36D0C9FE-FC0A-4E7A-B783-D95094170143}"/>
    <cellStyle name="Input 2 2 2 2 6" xfId="22196" xr:uid="{AC3763F1-F1A1-4FDE-8086-4E07E507C56E}"/>
    <cellStyle name="Input 2 2 2 2 7" xfId="22321" xr:uid="{6231737B-09B1-4A31-9DAE-F80F7ED200BD}"/>
    <cellStyle name="Input 2 2 2 2 8" xfId="21093" xr:uid="{114AFDE5-72A0-4DAE-B7E0-ADA0E6E4FD07}"/>
    <cellStyle name="Input 2 2 2 3" xfId="9359" xr:uid="{00000000-0005-0000-0000-000084240000}"/>
    <cellStyle name="Input 2 2 2 3 2" xfId="23132" xr:uid="{9C395083-ACAA-495E-8161-CF51656C095E}"/>
    <cellStyle name="Input 2 2 2 3 2 2" xfId="24032" xr:uid="{EDBB518C-6F96-4F29-812C-7169093820E3}"/>
    <cellStyle name="Input 2 2 2 3 2 2 2" xfId="26684" xr:uid="{A858CAE3-B9D2-4CAE-8F4E-F261EE96C8AD}"/>
    <cellStyle name="Input 2 2 2 3 2 2 3" xfId="27996" xr:uid="{49E1ABAB-401E-436D-B6F3-883DF6C542EA}"/>
    <cellStyle name="Input 2 2 2 3 2 2 4" xfId="29491" xr:uid="{7CDEE2AA-293A-48E0-A121-3EE0A5C4B4D4}"/>
    <cellStyle name="Input 2 2 2 3 2 2 5" xfId="33929" xr:uid="{E645C97C-164A-4452-B0EF-DB8B05BE59CD}"/>
    <cellStyle name="Input 2 2 2 3 2 2 6" xfId="33804" xr:uid="{D4C26F43-4EBF-4FF0-80B1-FFEAE91C47AF}"/>
    <cellStyle name="Input 2 2 2 3 2 2 7" xfId="35537" xr:uid="{B1A970E6-609D-4A1F-AF0A-CF08BAA1E4B8}"/>
    <cellStyle name="Input 2 2 2 3 2 3" xfId="25786" xr:uid="{FA5105AB-5C35-4FD1-A32C-EE5685FAABDF}"/>
    <cellStyle name="Input 2 2 2 3 2 4" xfId="33045" xr:uid="{4655628C-33FE-4EAB-A7A5-56A4AE3D5600}"/>
    <cellStyle name="Input 2 2 2 3 3" xfId="23391" xr:uid="{3656328A-B64A-49A3-9FA8-7E39AA897C9A}"/>
    <cellStyle name="Input 2 2 2 3 3 2" xfId="26043" xr:uid="{F1075103-1963-4655-BF42-E77498DDC7DD}"/>
    <cellStyle name="Input 2 2 2 3 3 3" xfId="22068" xr:uid="{5E3E81E8-FBAF-445E-B101-751328AE53A8}"/>
    <cellStyle name="Input 2 2 2 3 3 4" xfId="29341" xr:uid="{7B7F0797-A3A4-4E2E-9811-CB1D862B177F}"/>
    <cellStyle name="Input 2 2 2 3 3 5" xfId="33302" xr:uid="{8E03B19D-0A6B-4825-AB7A-ADB6D5CFDBA2}"/>
    <cellStyle name="Input 2 2 2 3 3 6" xfId="32202" xr:uid="{767937D0-4C20-4C30-96AB-245630B4CDAB}"/>
    <cellStyle name="Input 2 2 2 3 3 7" xfId="32107" xr:uid="{A9679236-9DF8-418C-8AC5-25BD78D9AE50}"/>
    <cellStyle name="Input 2 2 2 3 4" xfId="24376" xr:uid="{7DA8267D-FAF0-4AB0-BC45-25830D22AFA4}"/>
    <cellStyle name="Input 2 2 2 3 4 2" xfId="27027" xr:uid="{D14ABBE6-DBE8-4B3C-B865-9C4A3A6DF17B}"/>
    <cellStyle name="Input 2 2 2 3 4 3" xfId="21642" xr:uid="{715F7A57-B67E-487C-A682-1A3FFB7BFAE7}"/>
    <cellStyle name="Input 2 2 2 3 4 4" xfId="29861" xr:uid="{4F72EC10-72AA-40ED-8D43-A33FEC1AAF4B}"/>
    <cellStyle name="Input 2 2 2 3 4 5" xfId="30740" xr:uid="{FF243A2B-CB75-4541-833D-EA1F0EAADE98}"/>
    <cellStyle name="Input 2 2 2 3 4 6" xfId="32513" xr:uid="{CD9DD448-BC0E-4200-9B00-DBF284C00EEB}"/>
    <cellStyle name="Input 2 2 2 3 4 7" xfId="35862" xr:uid="{EF2DF40B-6B82-43D8-B054-E6D251F91362}"/>
    <cellStyle name="Input 2 2 2 3 4 8" xfId="36697" xr:uid="{59DE7B04-E586-49F8-BD06-F1B7C75D2770}"/>
    <cellStyle name="Input 2 2 2 3 4 9" xfId="37612" xr:uid="{9FBFFCA1-F2A3-4E5F-853F-753B94DF77BE}"/>
    <cellStyle name="Input 2 2 2 3 5" xfId="24494" xr:uid="{30EC4ECD-1250-46D8-9BF5-ACA0D9DC6469}"/>
    <cellStyle name="Input 2 2 2 3 5 2" xfId="27145" xr:uid="{FA29A560-DB9B-42C9-AE74-4591183C2F55}"/>
    <cellStyle name="Input 2 2 2 3 5 3" xfId="21474" xr:uid="{A406D5C7-89EC-4F4B-9556-D33BACB4856C}"/>
    <cellStyle name="Input 2 2 2 3 5 4" xfId="29978" xr:uid="{AEB4384E-2436-4028-BDCA-0D3C10213814}"/>
    <cellStyle name="Input 2 2 2 3 5 5" xfId="30858" xr:uid="{56E8619F-30EB-4237-B594-CDE16AB4B567}"/>
    <cellStyle name="Input 2 2 2 3 5 6" xfId="34379" xr:uid="{53C1FDCB-1C24-4062-B891-83DF0BFB08C1}"/>
    <cellStyle name="Input 2 2 2 3 5 7" xfId="35979" xr:uid="{361C117D-7978-4A82-A833-623909B6F141}"/>
    <cellStyle name="Input 2 2 2 3 5 8" xfId="36814" xr:uid="{38713C16-C36C-44FE-B776-53DA4189C478}"/>
    <cellStyle name="Input 2 2 2 3 5 9" xfId="37730" xr:uid="{5B405A05-ED36-4581-A6FA-E5A84FFA1E77}"/>
    <cellStyle name="Input 2 2 2 3 6" xfId="22197" xr:uid="{1CF1363E-174F-4B92-97E4-3EBB4D048C07}"/>
    <cellStyle name="Input 2 2 2 3 7" xfId="22320" xr:uid="{7B4A23D5-AD84-42D6-A4BF-0A8A10AE43CC}"/>
    <cellStyle name="Input 2 2 2 3 8" xfId="21094" xr:uid="{3CB0DAE5-4F8F-411D-B3FF-3A94F8A28336}"/>
    <cellStyle name="Input 2 2 2 4" xfId="9360" xr:uid="{00000000-0005-0000-0000-000085240000}"/>
    <cellStyle name="Input 2 2 2 4 2" xfId="23131" xr:uid="{C8E31E35-01F5-42CB-BF4B-A05F505462EA}"/>
    <cellStyle name="Input 2 2 2 4 2 2" xfId="24031" xr:uid="{08A9DE71-7C3B-4CB6-A48A-B991C4A61865}"/>
    <cellStyle name="Input 2 2 2 4 2 2 2" xfId="26683" xr:uid="{D3A4814D-0C5C-4097-ABA4-E8DF5E1331B9}"/>
    <cellStyle name="Input 2 2 2 4 2 2 3" xfId="27995" xr:uid="{44B206B4-550F-4B29-9AB1-E339F3D374F5}"/>
    <cellStyle name="Input 2 2 2 4 2 2 4" xfId="22803" xr:uid="{E1BB83CE-7182-41E7-9DFE-88872F3DFAE1}"/>
    <cellStyle name="Input 2 2 2 4 2 2 5" xfId="33928" xr:uid="{8C735AD6-5423-438C-85DA-7A8FD71A1FC8}"/>
    <cellStyle name="Input 2 2 2 4 2 2 6" xfId="31624" xr:uid="{FF81A65E-916D-4F50-999D-2A315F2BD7BA}"/>
    <cellStyle name="Input 2 2 2 4 2 2 7" xfId="35043" xr:uid="{012052A0-A7AD-4B89-ABAE-B3931768080D}"/>
    <cellStyle name="Input 2 2 2 4 2 3" xfId="25785" xr:uid="{D4990999-1162-469B-8EC1-C31993D60165}"/>
    <cellStyle name="Input 2 2 2 4 2 4" xfId="33044" xr:uid="{CA4E9856-478D-4B02-8C5C-973D36A76E51}"/>
    <cellStyle name="Input 2 2 2 4 3" xfId="23392" xr:uid="{BF92D052-D4A2-4028-84DB-CF33E2DF90F5}"/>
    <cellStyle name="Input 2 2 2 4 3 2" xfId="26044" xr:uid="{3895300A-DF82-49D3-8E60-F052F145043E}"/>
    <cellStyle name="Input 2 2 2 4 3 3" xfId="27740" xr:uid="{011B7B64-AAF0-45BD-ACFD-F340D425BC01}"/>
    <cellStyle name="Input 2 2 2 4 3 4" xfId="28839" xr:uid="{7CB833A7-2378-4262-8310-8D5A83B174E3}"/>
    <cellStyle name="Input 2 2 2 4 3 5" xfId="33303" xr:uid="{276B459D-AAFA-41ED-8563-962760DB7353}"/>
    <cellStyle name="Input 2 2 2 4 3 6" xfId="33844" xr:uid="{1A06DA26-245D-44C5-8C60-44CCAC463F0B}"/>
    <cellStyle name="Input 2 2 2 4 3 7" xfId="32051" xr:uid="{19F884D3-698B-459F-BA33-6B4946B46100}"/>
    <cellStyle name="Input 2 2 2 4 4" xfId="24377" xr:uid="{CA16FAD7-6D67-4392-9428-58BE0E821ABD}"/>
    <cellStyle name="Input 2 2 2 4 4 2" xfId="27028" xr:uid="{21D1C09E-8987-473E-8094-998EE4005C22}"/>
    <cellStyle name="Input 2 2 2 4 4 3" xfId="21641" xr:uid="{E4539F78-FE50-417E-97E1-842A02E91D17}"/>
    <cellStyle name="Input 2 2 2 4 4 4" xfId="29862" xr:uid="{16B791C1-4E9C-44E8-8BC3-597EF889AAA5}"/>
    <cellStyle name="Input 2 2 2 4 4 5" xfId="30741" xr:uid="{115A4003-C6D5-439D-8CAB-C77B284B9B76}"/>
    <cellStyle name="Input 2 2 2 4 4 6" xfId="32514" xr:uid="{93C4C546-4A88-4022-A6FD-486FE1436292}"/>
    <cellStyle name="Input 2 2 2 4 4 7" xfId="35863" xr:uid="{D6993B5C-2BB5-4F08-853E-E3AA13736C23}"/>
    <cellStyle name="Input 2 2 2 4 4 8" xfId="36698" xr:uid="{6509F640-6D54-4AD9-8516-A3EE777CC932}"/>
    <cellStyle name="Input 2 2 2 4 4 9" xfId="37613" xr:uid="{3FD57A1A-DF94-4204-B2A3-46645F2C5343}"/>
    <cellStyle name="Input 2 2 2 4 5" xfId="24493" xr:uid="{52E93F31-BB1A-45D4-8D98-E824C1AB3A1F}"/>
    <cellStyle name="Input 2 2 2 4 5 2" xfId="27144" xr:uid="{1C9B7535-9246-412F-B15A-C3E3E1BB63F2}"/>
    <cellStyle name="Input 2 2 2 4 5 3" xfId="21476" xr:uid="{0EA3C20E-C90A-4A71-A2E4-084110E4C720}"/>
    <cellStyle name="Input 2 2 2 4 5 4" xfId="29977" xr:uid="{215FC0EB-8E16-4118-8145-6781F6AE496C}"/>
    <cellStyle name="Input 2 2 2 4 5 5" xfId="30857" xr:uid="{B5EEABC0-0FA1-4665-8A59-3E78662565B3}"/>
    <cellStyle name="Input 2 2 2 4 5 6" xfId="32613" xr:uid="{148E9751-4518-4C64-AE50-BEECF2F83226}"/>
    <cellStyle name="Input 2 2 2 4 5 7" xfId="35978" xr:uid="{9EDBAAE8-7B38-485A-82D4-9D1A4E8812F5}"/>
    <cellStyle name="Input 2 2 2 4 5 8" xfId="36813" xr:uid="{5ED89ADD-7F48-46E1-9543-7AE91300111A}"/>
    <cellStyle name="Input 2 2 2 4 5 9" xfId="37729" xr:uid="{1C321D9F-D8F7-42C1-8579-6598C106FEFA}"/>
    <cellStyle name="Input 2 2 2 4 6" xfId="22198" xr:uid="{B061EC2D-B229-45C2-BC1D-293A94DFD43A}"/>
    <cellStyle name="Input 2 2 2 4 7" xfId="22319" xr:uid="{984EA04D-0899-44D2-93E5-E41F0C439F19}"/>
    <cellStyle name="Input 2 2 2 4 8" xfId="21095" xr:uid="{94C66FCB-1266-4B0E-A82D-ACECE49232A2}"/>
    <cellStyle name="Input 2 2 2 5" xfId="23134" xr:uid="{E917D5E8-9691-4B02-B414-8E7DA5FE4F65}"/>
    <cellStyle name="Input 2 2 2 5 2" xfId="24034" xr:uid="{3BDB6875-76D8-4C56-85D4-F28F5708C584}"/>
    <cellStyle name="Input 2 2 2 5 2 2" xfId="26686" xr:uid="{248BB421-78C6-4070-B0A3-0A4F6BD3DDE3}"/>
    <cellStyle name="Input 2 2 2 5 2 3" xfId="28484" xr:uid="{CD69A4B7-CFC7-4823-8ADF-5B93590275B2}"/>
    <cellStyle name="Input 2 2 2 5 2 4" xfId="28282" xr:uid="{7C966519-D580-453B-B28C-959C1AD6767E}"/>
    <cellStyle name="Input 2 2 2 5 2 5" xfId="33931" xr:uid="{1DB4128E-EB44-4FDB-9F44-F4A84AB180B3}"/>
    <cellStyle name="Input 2 2 2 5 2 6" xfId="34839" xr:uid="{1053D8B1-010E-4698-ABA0-FF0BF8DC98A6}"/>
    <cellStyle name="Input 2 2 2 5 2 7" xfId="31781" xr:uid="{8A00364B-DB3F-47C7-B0B4-471AC0B60BF9}"/>
    <cellStyle name="Input 2 2 2 5 3" xfId="25788" xr:uid="{EC47FB1D-78AF-471B-8E2B-61048456ED33}"/>
    <cellStyle name="Input 2 2 2 5 4" xfId="33047" xr:uid="{8B7BC79A-41E6-48AF-83E8-41762F7F22E2}"/>
    <cellStyle name="Input 2 2 2 6" xfId="23389" xr:uid="{D31EAB9F-18D5-4684-BB7F-947BCA811AC6}"/>
    <cellStyle name="Input 2 2 2 6 2" xfId="26041" xr:uid="{243F926B-6608-4491-B566-C471E3EEA206}"/>
    <cellStyle name="Input 2 2 2 6 3" xfId="22024" xr:uid="{BB03A3C4-E828-4199-B8E0-0FCAE03872C8}"/>
    <cellStyle name="Input 2 2 2 6 4" xfId="29375" xr:uid="{C89C5CD0-A328-4E17-8AEF-9E089046F7A3}"/>
    <cellStyle name="Input 2 2 2 6 5" xfId="33300" xr:uid="{1BDF4665-C40D-4E0B-AD05-F28DB24774C4}"/>
    <cellStyle name="Input 2 2 2 6 6" xfId="34117" xr:uid="{6C0D1074-6AB2-4513-82BE-3D9E642AC1B9}"/>
    <cellStyle name="Input 2 2 2 6 7" xfId="35651" xr:uid="{052FD09F-F21B-4E68-9D26-5C92ECADBBA3}"/>
    <cellStyle name="Input 2 2 2 7" xfId="24374" xr:uid="{3546634C-0397-4DED-87DB-65F06105B446}"/>
    <cellStyle name="Input 2 2 2 7 2" xfId="27025" xr:uid="{5B7FF200-FCB8-4932-A16E-2CBB804258AC}"/>
    <cellStyle name="Input 2 2 2 7 3" xfId="21644" xr:uid="{DC1AF4FE-8D79-4820-A5E9-28015DAC5848}"/>
    <cellStyle name="Input 2 2 2 7 4" xfId="29859" xr:uid="{502F69D7-0B28-46B5-9127-5561A52925AD}"/>
    <cellStyle name="Input 2 2 2 7 5" xfId="30738" xr:uid="{DF3FD27C-1BC8-44AC-9319-A6D2D41DB3AA}"/>
    <cellStyle name="Input 2 2 2 7 6" xfId="32511" xr:uid="{BB600ECE-F6FA-4D87-829D-9CB17A61124F}"/>
    <cellStyle name="Input 2 2 2 7 7" xfId="35860" xr:uid="{084EC2E3-BA71-4D0E-9E76-1DCB85732CD1}"/>
    <cellStyle name="Input 2 2 2 7 8" xfId="36695" xr:uid="{8EDF49FD-D5D3-48D6-A394-DFCF4502FF18}"/>
    <cellStyle name="Input 2 2 2 7 9" xfId="37610" xr:uid="{D07F2589-F3A2-4374-992A-B5C9021B03E2}"/>
    <cellStyle name="Input 2 2 2 8" xfId="24496" xr:uid="{BD624179-B42C-421D-8008-2B15F8AA7C8D}"/>
    <cellStyle name="Input 2 2 2 8 2" xfId="27147" xr:uid="{F603B482-A147-4BB4-9C47-7740DB8E6CAC}"/>
    <cellStyle name="Input 2 2 2 8 3" xfId="21471" xr:uid="{01AC247B-6999-49F0-B3EA-DE096D66E708}"/>
    <cellStyle name="Input 2 2 2 8 4" xfId="29980" xr:uid="{892B3F1E-A3B4-408B-B21F-12226CB9B8F5}"/>
    <cellStyle name="Input 2 2 2 8 5" xfId="30860" xr:uid="{EEE434C8-23B3-4D39-AFAE-0A87DB3CD9E5}"/>
    <cellStyle name="Input 2 2 2 8 6" xfId="32614" xr:uid="{ED2E88A7-6C73-4C70-95AC-992C100A55D3}"/>
    <cellStyle name="Input 2 2 2 8 7" xfId="35981" xr:uid="{223AC1D6-5690-4A34-83BA-26C5DDE6C55D}"/>
    <cellStyle name="Input 2 2 2 8 8" xfId="36816" xr:uid="{F758ED53-61B3-47CC-B395-70F833A66B4F}"/>
    <cellStyle name="Input 2 2 2 8 9" xfId="37732" xr:uid="{A019943C-9A1D-47B6-9B30-C822FFDCDF19}"/>
    <cellStyle name="Input 2 2 2 9" xfId="22195" xr:uid="{CAA34E7F-76AF-4588-BC07-22EAC113BE21}"/>
    <cellStyle name="Input 2 2 3" xfId="9361" xr:uid="{00000000-0005-0000-0000-000086240000}"/>
    <cellStyle name="Input 2 2 3 10" xfId="22318" xr:uid="{7E65F9CB-AFC3-44A7-B351-414C5CBB472E}"/>
    <cellStyle name="Input 2 2 3 11" xfId="21096" xr:uid="{3CE88045-47D8-4D94-82EE-5B74FE021C29}"/>
    <cellStyle name="Input 2 2 3 2" xfId="9362" xr:uid="{00000000-0005-0000-0000-000087240000}"/>
    <cellStyle name="Input 2 2 3 2 2" xfId="23129" xr:uid="{5C9D5036-D9DD-45D4-B0AA-E6BAF47156F1}"/>
    <cellStyle name="Input 2 2 3 2 2 2" xfId="24029" xr:uid="{095E6F96-47F6-43B2-A08C-07FA81D3DA3C}"/>
    <cellStyle name="Input 2 2 3 2 2 2 2" xfId="26681" xr:uid="{3A8B7F48-D0D2-45DF-901E-C6DB7E34D3B0}"/>
    <cellStyle name="Input 2 2 3 2 2 2 3" xfId="28933" xr:uid="{F0DBDFD9-493E-4575-BFD8-40F272A7FC86}"/>
    <cellStyle name="Input 2 2 3 2 2 2 4" xfId="29608" xr:uid="{5538BDA7-3526-4A95-8496-63493D356635}"/>
    <cellStyle name="Input 2 2 3 2 2 2 5" xfId="33926" xr:uid="{B993CDE0-2418-43F4-B5DC-1B7DB481549C}"/>
    <cellStyle name="Input 2 2 3 2 2 2 6" xfId="31614" xr:uid="{59F03FF2-290E-4D66-B371-9E564E6C5BDE}"/>
    <cellStyle name="Input 2 2 3 2 2 2 7" xfId="35516" xr:uid="{1B1A702C-E7D4-4A28-B382-3A59DA746E1B}"/>
    <cellStyle name="Input 2 2 3 2 2 3" xfId="25783" xr:uid="{6BB69212-7A97-4CAC-AC00-29E9A4C9C4CC}"/>
    <cellStyle name="Input 2 2 3 2 2 4" xfId="33042" xr:uid="{0EBD755A-A8D3-4693-B1CD-B2B01EB5BEB0}"/>
    <cellStyle name="Input 2 2 3 2 3" xfId="23394" xr:uid="{78024779-D297-40A7-A0AD-09A10C8903AB}"/>
    <cellStyle name="Input 2 2 3 2 3 2" xfId="26046" xr:uid="{DEC3BB58-2382-4E18-9F19-D2D298FFDCE7}"/>
    <cellStyle name="Input 2 2 3 2 3 3" xfId="21840" xr:uid="{C74C7DB0-63E6-4807-A959-8D4C7934E77E}"/>
    <cellStyle name="Input 2 2 3 2 3 4" xfId="29651" xr:uid="{7C05970D-C7C3-41B3-A282-BA84B1C4D5A1}"/>
    <cellStyle name="Input 2 2 3 2 3 5" xfId="33305" xr:uid="{6B4061BC-0F29-43DA-8DB9-B90A55A26FDF}"/>
    <cellStyle name="Input 2 2 3 2 3 6" xfId="34224" xr:uid="{CDEBEA0F-4BC5-4121-89C9-50981325F6CE}"/>
    <cellStyle name="Input 2 2 3 2 3 7" xfId="35416" xr:uid="{BCDFD803-FB8A-4E90-ABFA-5F4505DF0F36}"/>
    <cellStyle name="Input 2 2 3 2 4" xfId="24379" xr:uid="{5910679B-2760-49E5-ACC4-CB7B081F36C4}"/>
    <cellStyle name="Input 2 2 3 2 4 2" xfId="27030" xr:uid="{91189E40-E8FF-4C58-9C87-F7A5FBF95800}"/>
    <cellStyle name="Input 2 2 3 2 4 3" xfId="21639" xr:uid="{506CFAEB-1F8A-4056-97A2-732E73CBAD8F}"/>
    <cellStyle name="Input 2 2 3 2 4 4" xfId="29864" xr:uid="{182CEC3A-FBBA-4801-BCA0-FEADD968E665}"/>
    <cellStyle name="Input 2 2 3 2 4 5" xfId="30743" xr:uid="{89F78678-6B0C-4D2F-AF7A-AEDF9021F6DF}"/>
    <cellStyle name="Input 2 2 3 2 4 6" xfId="32516" xr:uid="{6E9F7B97-188B-4AB2-B533-60873A509DBA}"/>
    <cellStyle name="Input 2 2 3 2 4 7" xfId="35865" xr:uid="{50E97CB6-FB22-489D-8806-B0B5666DBACA}"/>
    <cellStyle name="Input 2 2 3 2 4 8" xfId="36700" xr:uid="{F462634C-8A51-4CF1-B5EB-1D9624CCE22B}"/>
    <cellStyle name="Input 2 2 3 2 4 9" xfId="37615" xr:uid="{892843FD-570C-478A-83C4-5431E062D6F7}"/>
    <cellStyle name="Input 2 2 3 2 5" xfId="24491" xr:uid="{89A7E462-B4C7-47DC-8F00-B1FC527F8702}"/>
    <cellStyle name="Input 2 2 3 2 5 2" xfId="27142" xr:uid="{477CEF97-691D-4A1C-B146-FB2B02AACB91}"/>
    <cellStyle name="Input 2 2 3 2 5 3" xfId="21479" xr:uid="{79DDD998-4A68-416F-9CC6-A96E0CEA787D}"/>
    <cellStyle name="Input 2 2 3 2 5 4" xfId="29975" xr:uid="{20972617-35F4-47B0-9D2A-1ABC8AB9BC8D}"/>
    <cellStyle name="Input 2 2 3 2 5 5" xfId="30855" xr:uid="{72E452F5-14BA-4CA6-91E2-045C44B082DA}"/>
    <cellStyle name="Input 2 2 3 2 5 6" xfId="34543" xr:uid="{04141C20-CACD-45B1-95DF-7C116E2BC27E}"/>
    <cellStyle name="Input 2 2 3 2 5 7" xfId="35976" xr:uid="{DC68D2C3-7274-4E50-B033-CF7586B68388}"/>
    <cellStyle name="Input 2 2 3 2 5 8" xfId="36811" xr:uid="{45AE265A-B4EB-4190-BFE6-849B963B20A8}"/>
    <cellStyle name="Input 2 2 3 2 5 9" xfId="37727" xr:uid="{E56E65E8-1221-4D74-9A06-4D3EC8F28EB4}"/>
    <cellStyle name="Input 2 2 3 2 6" xfId="22200" xr:uid="{0C5AE3F7-C2F3-4ADF-843A-87AF7EB92AFA}"/>
    <cellStyle name="Input 2 2 3 2 7" xfId="22317" xr:uid="{E8E45870-75E8-4D1C-BBF3-8172FF098629}"/>
    <cellStyle name="Input 2 2 3 2 8" xfId="21097" xr:uid="{2DFF5475-A015-4521-B3AC-F94BED46B2AC}"/>
    <cellStyle name="Input 2 2 3 3" xfId="9363" xr:uid="{00000000-0005-0000-0000-000088240000}"/>
    <cellStyle name="Input 2 2 3 3 2" xfId="23128" xr:uid="{9A26F813-81AD-4FE8-A286-6047AD1F4315}"/>
    <cellStyle name="Input 2 2 3 3 2 2" xfId="24028" xr:uid="{1B7CBC56-CADE-456D-95B2-3C4FCE78F397}"/>
    <cellStyle name="Input 2 2 3 3 2 2 2" xfId="26680" xr:uid="{8A728BB4-B964-4A28-A8EF-47ABA651A7A9}"/>
    <cellStyle name="Input 2 2 3 3 2 2 3" xfId="28442" xr:uid="{739487F8-61E5-43A7-B0B6-B3743D0F4092}"/>
    <cellStyle name="Input 2 2 3 3 2 2 4" xfId="29490" xr:uid="{EF900288-A084-460D-BD3A-92384F2804D5}"/>
    <cellStyle name="Input 2 2 3 3 2 2 5" xfId="33925" xr:uid="{E7DF77A8-4546-4061-8579-40DAF990F78A}"/>
    <cellStyle name="Input 2 2 3 3 2 2 6" xfId="34840" xr:uid="{9082227F-E45A-40FE-A5DC-0F0FA5A0CCBF}"/>
    <cellStyle name="Input 2 2 3 3 2 2 7" xfId="35538" xr:uid="{3C735995-076D-469B-9309-B8478C205BB2}"/>
    <cellStyle name="Input 2 2 3 3 2 3" xfId="25782" xr:uid="{66915951-9984-4330-8673-84174988BD4D}"/>
    <cellStyle name="Input 2 2 3 3 2 4" xfId="33041" xr:uid="{35367B40-041C-484C-8F10-E969C31EB4F7}"/>
    <cellStyle name="Input 2 2 3 3 3" xfId="23395" xr:uid="{E65F1850-90DC-4188-9158-C7B5B41E398D}"/>
    <cellStyle name="Input 2 2 3 3 3 2" xfId="26047" xr:uid="{6C994CDA-27C0-475E-B2F5-9D0CBC8A54B5}"/>
    <cellStyle name="Input 2 2 3 3 3 3" xfId="22046" xr:uid="{48166B7D-D34A-480B-B8A9-F38E2A79E967}"/>
    <cellStyle name="Input 2 2 3 3 3 4" xfId="21895" xr:uid="{FA69B14C-1D8E-41B8-AA25-987EC627EC7A}"/>
    <cellStyle name="Input 2 2 3 3 3 5" xfId="33306" xr:uid="{51FB5648-91D3-4C87-B17D-BAAA67F7CA16}"/>
    <cellStyle name="Input 2 2 3 3 3 6" xfId="34112" xr:uid="{7C2BE2AD-1CA6-47FC-8F1C-A1A765D70620}"/>
    <cellStyle name="Input 2 2 3 3 3 7" xfId="32117" xr:uid="{1BEFFCF1-AE33-4AAE-8E9F-55B51AE90D12}"/>
    <cellStyle name="Input 2 2 3 3 4" xfId="24380" xr:uid="{70B68933-6802-4AD9-9415-9D53E7706D1C}"/>
    <cellStyle name="Input 2 2 3 3 4 2" xfId="27031" xr:uid="{CEFCC004-93F4-47AA-B595-F8374634F7B4}"/>
    <cellStyle name="Input 2 2 3 3 4 3" xfId="21638" xr:uid="{500D9D01-9573-4A14-9DF6-E80FD73EB797}"/>
    <cellStyle name="Input 2 2 3 3 4 4" xfId="29865" xr:uid="{3C7DACCF-05A6-4A6C-BFF6-9FEFD9BC3B0F}"/>
    <cellStyle name="Input 2 2 3 3 4 5" xfId="30744" xr:uid="{D0F08D91-E0E8-45F4-BB4F-21F62C7A3333}"/>
    <cellStyle name="Input 2 2 3 3 4 6" xfId="32517" xr:uid="{E22A487C-F592-4E65-9FE1-0BBF5A24A41E}"/>
    <cellStyle name="Input 2 2 3 3 4 7" xfId="35866" xr:uid="{55962D79-9353-434F-BA51-7EC3DC1C0B44}"/>
    <cellStyle name="Input 2 2 3 3 4 8" xfId="36701" xr:uid="{84F979F3-E649-4511-AF0A-39F3082C0CBF}"/>
    <cellStyle name="Input 2 2 3 3 4 9" xfId="37616" xr:uid="{7EAB5AFF-2977-4F25-8662-55CB2B520A9F}"/>
    <cellStyle name="Input 2 2 3 3 5" xfId="24490" xr:uid="{06DEB8E1-73FB-4EEA-AC78-7D3FC70E4653}"/>
    <cellStyle name="Input 2 2 3 3 5 2" xfId="27141" xr:uid="{69F7D98C-5656-48D4-8C71-7D9D6F8B4F39}"/>
    <cellStyle name="Input 2 2 3 3 5 3" xfId="21481" xr:uid="{6A3C4BE6-A9AF-40AD-ABBA-F854DE75D176}"/>
    <cellStyle name="Input 2 2 3 3 5 4" xfId="29974" xr:uid="{F977C9F5-69B1-49FB-9DEA-103430633DF4}"/>
    <cellStyle name="Input 2 2 3 3 5 5" xfId="30854" xr:uid="{58D2E13B-A136-481C-A5F7-65232ED8C2EC}"/>
    <cellStyle name="Input 2 2 3 3 5 6" xfId="34373" xr:uid="{76F07AB6-9A7F-4BF4-A1F3-2AE2A83085B4}"/>
    <cellStyle name="Input 2 2 3 3 5 7" xfId="35975" xr:uid="{C48EAFCA-8C3C-4459-9CA9-40D7CA302807}"/>
    <cellStyle name="Input 2 2 3 3 5 8" xfId="36810" xr:uid="{F7175D1D-2120-41E4-BB15-7609395EE335}"/>
    <cellStyle name="Input 2 2 3 3 5 9" xfId="37726" xr:uid="{9262A10F-EE73-4B3E-B9E4-41234D5EA7C9}"/>
    <cellStyle name="Input 2 2 3 3 6" xfId="22201" xr:uid="{DDCACD34-C60B-4D85-88E6-E6DA3ECCC869}"/>
    <cellStyle name="Input 2 2 3 3 7" xfId="22316" xr:uid="{B441EEE3-1D28-4E3E-AD71-6DC950B61F82}"/>
    <cellStyle name="Input 2 2 3 3 8" xfId="21098" xr:uid="{BD8D6D56-DA33-4056-B37D-FE029FBFD79E}"/>
    <cellStyle name="Input 2 2 3 4" xfId="9364" xr:uid="{00000000-0005-0000-0000-000089240000}"/>
    <cellStyle name="Input 2 2 3 4 2" xfId="23127" xr:uid="{1EA01269-F1BF-4D6D-867F-DD130D40377D}"/>
    <cellStyle name="Input 2 2 3 4 2 2" xfId="24027" xr:uid="{70770B43-A4AD-440F-B324-741907977B7A}"/>
    <cellStyle name="Input 2 2 3 4 2 2 2" xfId="26679" xr:uid="{23CE52A5-B149-458B-A124-8486B43E2750}"/>
    <cellStyle name="Input 2 2 3 4 2 2 3" xfId="28485" xr:uid="{CC6FA3DA-87E7-4C53-ADA6-6D34B0B2CF4F}"/>
    <cellStyle name="Input 2 2 3 4 2 2 4" xfId="22804" xr:uid="{D1DBB291-54F5-4B23-BB97-3BF46B708148}"/>
    <cellStyle name="Input 2 2 3 4 2 2 5" xfId="33924" xr:uid="{FA7A6380-2EE2-46A6-AC9E-C3045BDCE2A1}"/>
    <cellStyle name="Input 2 2 3 4 2 2 6" xfId="35019" xr:uid="{FED6FADF-1706-4160-B2B9-6DBE61147BCC}"/>
    <cellStyle name="Input 2 2 3 4 2 2 7" xfId="35084" xr:uid="{F9746A0B-4BA2-430B-8266-13F609D8745D}"/>
    <cellStyle name="Input 2 2 3 4 2 3" xfId="25781" xr:uid="{EA501354-6A8F-4754-8903-DA6FBEB90F34}"/>
    <cellStyle name="Input 2 2 3 4 2 4" xfId="33040" xr:uid="{3A9EECA2-D96C-4AD9-9142-9AF2B778E121}"/>
    <cellStyle name="Input 2 2 3 4 3" xfId="23396" xr:uid="{F9E79FDD-CEC3-4952-B06F-5D04CECD235E}"/>
    <cellStyle name="Input 2 2 3 4 3 2" xfId="26048" xr:uid="{B91EF3E6-BDFE-4FBF-ACFA-5944F1D4C2D2}"/>
    <cellStyle name="Input 2 2 3 4 3 3" xfId="22025" xr:uid="{57F5005E-AF3B-403D-8682-ABEBFBB98A69}"/>
    <cellStyle name="Input 2 2 3 4 3 4" xfId="29396" xr:uid="{9D399B1E-3215-4743-B96C-E66EA4732C7B}"/>
    <cellStyle name="Input 2 2 3 4 3 5" xfId="33307" xr:uid="{D3A79E65-DF38-4B1D-BDB2-6937F258F565}"/>
    <cellStyle name="Input 2 2 3 4 3 6" xfId="32203" xr:uid="{45F52C63-0B8A-4452-AD7E-5BB87453BFF5}"/>
    <cellStyle name="Input 2 2 3 4 3 7" xfId="35654" xr:uid="{4C3ADBB7-090E-4907-BA18-1ED4EC007CC4}"/>
    <cellStyle name="Input 2 2 3 4 4" xfId="24381" xr:uid="{652EAF7E-B95F-49DE-BD25-BE132C90C5E8}"/>
    <cellStyle name="Input 2 2 3 4 4 2" xfId="27032" xr:uid="{FCB665C1-1F4B-4C06-8540-6C81A68CAA23}"/>
    <cellStyle name="Input 2 2 3 4 4 3" xfId="21637" xr:uid="{07E0125E-2D84-4EE9-A7C1-F7E98B832299}"/>
    <cellStyle name="Input 2 2 3 4 4 4" xfId="29866" xr:uid="{DAD06D85-1C30-4427-A547-907EA55A1F24}"/>
    <cellStyle name="Input 2 2 3 4 4 5" xfId="30745" xr:uid="{A1948B7B-1453-48CE-B117-F1DA5077ED3E}"/>
    <cellStyle name="Input 2 2 3 4 4 6" xfId="32518" xr:uid="{8B8CDF1D-4D85-4181-A643-0CE1217ECECD}"/>
    <cellStyle name="Input 2 2 3 4 4 7" xfId="35867" xr:uid="{756B8FC2-97AF-430A-9B8F-192C9F21BEE8}"/>
    <cellStyle name="Input 2 2 3 4 4 8" xfId="36702" xr:uid="{0FFE3F56-AF08-40D9-ADF0-789BF9B903B9}"/>
    <cellStyle name="Input 2 2 3 4 4 9" xfId="37617" xr:uid="{AB91AECC-C4DB-4D96-BCB9-61C44FA5B6F9}"/>
    <cellStyle name="Input 2 2 3 4 5" xfId="24489" xr:uid="{582BA22E-2269-41F5-A61D-03B5B5091481}"/>
    <cellStyle name="Input 2 2 3 4 5 2" xfId="27140" xr:uid="{AFDB58AC-EA47-411B-AE5E-60AF7E56EAB1}"/>
    <cellStyle name="Input 2 2 3 4 5 3" xfId="21482" xr:uid="{D637C484-D1AB-4909-922B-AC12E9A21A9F}"/>
    <cellStyle name="Input 2 2 3 4 5 4" xfId="29973" xr:uid="{BDD0C061-6455-45C1-A9AD-A2D2DEDAE879}"/>
    <cellStyle name="Input 2 2 3 4 5 5" xfId="30853" xr:uid="{05A1E536-20F0-4B22-A40D-BC297CCD4F42}"/>
    <cellStyle name="Input 2 2 3 4 5 6" xfId="34547" xr:uid="{ADA0751B-EE2A-49D8-B151-7085FAC63320}"/>
    <cellStyle name="Input 2 2 3 4 5 7" xfId="35974" xr:uid="{E95879E3-C74E-48E0-A9A1-83595A97CEA1}"/>
    <cellStyle name="Input 2 2 3 4 5 8" xfId="36809" xr:uid="{AAC50723-C079-4F80-B4B2-FB9F530DCA02}"/>
    <cellStyle name="Input 2 2 3 4 5 9" xfId="37725" xr:uid="{0AA0402C-DC83-4746-AB00-0BCCA80044CF}"/>
    <cellStyle name="Input 2 2 3 4 6" xfId="22202" xr:uid="{83939963-F5D0-4A5B-9230-C7FF6B71CF40}"/>
    <cellStyle name="Input 2 2 3 4 7" xfId="22315" xr:uid="{5E8D1CCC-7E09-42D4-9E0A-194AD6F04499}"/>
    <cellStyle name="Input 2 2 3 4 8" xfId="21099" xr:uid="{FC09B3E0-138E-4C1C-81DB-9F75E8A16534}"/>
    <cellStyle name="Input 2 2 3 5" xfId="23130" xr:uid="{3F01F41A-5611-4618-8AA6-7FC51D39E08D}"/>
    <cellStyle name="Input 2 2 3 5 2" xfId="24030" xr:uid="{D16C75E0-E154-4083-B5EE-30C739D6EA46}"/>
    <cellStyle name="Input 2 2 3 5 2 2" xfId="26682" xr:uid="{59D232FF-3EC6-44AF-977C-4940FD9BB8D0}"/>
    <cellStyle name="Input 2 2 3 5 2 3" xfId="29047" xr:uid="{0D9F1B64-982F-43BA-9482-87D9D0EE1BF5}"/>
    <cellStyle name="Input 2 2 3 5 2 4" xfId="28645" xr:uid="{1875B642-9B65-4123-B0CE-ADBD861E9B84}"/>
    <cellStyle name="Input 2 2 3 5 2 5" xfId="33927" xr:uid="{E843CD4B-DF0F-47A9-9EE8-3B132B2C2A80}"/>
    <cellStyle name="Input 2 2 3 5 2 6" xfId="34833" xr:uid="{F0F50EA7-3608-4653-8CA6-BFA18D5D7859}"/>
    <cellStyle name="Input 2 2 3 5 2 7" xfId="31782" xr:uid="{F7A1D942-263A-4254-98D4-2234A5E7B736}"/>
    <cellStyle name="Input 2 2 3 5 3" xfId="25784" xr:uid="{37803061-BE9A-4CD4-B824-5D19EF98F605}"/>
    <cellStyle name="Input 2 2 3 5 4" xfId="33043" xr:uid="{996EADCE-EBE8-41F2-9269-8EBEC0B028C9}"/>
    <cellStyle name="Input 2 2 3 6" xfId="23393" xr:uid="{17BD4F1A-5513-4B6C-B1BD-06446DDA7B15}"/>
    <cellStyle name="Input 2 2 3 6 2" xfId="26045" xr:uid="{65C727A4-91C0-4788-BE1F-0D20CC6A368D}"/>
    <cellStyle name="Input 2 2 3 6 3" xfId="22045" xr:uid="{84081F38-0DA1-4BAA-A6C4-129C1601322F}"/>
    <cellStyle name="Input 2 2 3 6 4" xfId="27717" xr:uid="{11A646BC-E03C-4C44-AF18-28D49D369410}"/>
    <cellStyle name="Input 2 2 3 6 5" xfId="33304" xr:uid="{F5E79699-554E-44DA-A80F-D3539E7F17D4}"/>
    <cellStyle name="Input 2 2 3 6 6" xfId="33386" xr:uid="{2A7A725A-805C-4E76-957F-64F6572AE1CA}"/>
    <cellStyle name="Input 2 2 3 6 7" xfId="35063" xr:uid="{319A9551-7129-45DE-BE2C-0DDA818F4681}"/>
    <cellStyle name="Input 2 2 3 7" xfId="24378" xr:uid="{D4104697-83A8-4EFB-BAEA-D95949CDC85D}"/>
    <cellStyle name="Input 2 2 3 7 2" xfId="27029" xr:uid="{8082490E-5058-4D16-821C-E26B26B212B4}"/>
    <cellStyle name="Input 2 2 3 7 3" xfId="21640" xr:uid="{E1E6F65E-7D0E-4D96-9E35-B9C061DA0A36}"/>
    <cellStyle name="Input 2 2 3 7 4" xfId="29863" xr:uid="{BD5415AA-785F-4B04-B201-15CCE391B814}"/>
    <cellStyle name="Input 2 2 3 7 5" xfId="30742" xr:uid="{F0A72440-D26F-4713-9B86-891DBD608E80}"/>
    <cellStyle name="Input 2 2 3 7 6" xfId="32515" xr:uid="{37C9A7BD-A305-424D-AC7C-FBF699A56C27}"/>
    <cellStyle name="Input 2 2 3 7 7" xfId="35864" xr:uid="{EF89E53B-24BA-4D46-AFE3-5E9461DCC19D}"/>
    <cellStyle name="Input 2 2 3 7 8" xfId="36699" xr:uid="{33431DE2-83F2-43CE-99A8-723613CF9C8A}"/>
    <cellStyle name="Input 2 2 3 7 9" xfId="37614" xr:uid="{8E3D45C6-1F1A-438F-A187-CDEDC3CB47B7}"/>
    <cellStyle name="Input 2 2 3 8" xfId="24492" xr:uid="{F4A21666-4C28-47B4-B675-31BCA0E42E47}"/>
    <cellStyle name="Input 2 2 3 8 2" xfId="27143" xr:uid="{38201D97-E30B-41F8-96DD-8559ACC61143}"/>
    <cellStyle name="Input 2 2 3 8 3" xfId="21478" xr:uid="{18C347F1-3634-4B1E-AE7E-A23912093D85}"/>
    <cellStyle name="Input 2 2 3 8 4" xfId="29976" xr:uid="{5C5CE24F-86B4-4F8D-B90F-58DDE6176A70}"/>
    <cellStyle name="Input 2 2 3 8 5" xfId="30856" xr:uid="{59C862F3-2ADA-4517-8AEA-F78BF510BF5B}"/>
    <cellStyle name="Input 2 2 3 8 6" xfId="32612" xr:uid="{3D44A7CD-CF5B-4B36-B2B6-5CC73F15DD9E}"/>
    <cellStyle name="Input 2 2 3 8 7" xfId="35977" xr:uid="{587C4392-BCB1-44EE-AF51-BFA1A9610097}"/>
    <cellStyle name="Input 2 2 3 8 8" xfId="36812" xr:uid="{C5C3C0EE-9E82-461F-9885-A32403B9737A}"/>
    <cellStyle name="Input 2 2 3 8 9" xfId="37728" xr:uid="{A89991B9-88D3-4BE1-9600-DEA452460160}"/>
    <cellStyle name="Input 2 2 3 9" xfId="22199" xr:uid="{CD4C1BEF-D89A-48DC-8860-C718B4550C5D}"/>
    <cellStyle name="Input 2 2 4" xfId="9365" xr:uid="{00000000-0005-0000-0000-00008A240000}"/>
    <cellStyle name="Input 2 2 4 10" xfId="22314" xr:uid="{28596C19-4BC3-49FC-AEC7-1DCBD784A675}"/>
    <cellStyle name="Input 2 2 4 11" xfId="21100" xr:uid="{BBFAB5B8-3A32-4A5D-BDF3-4EDF3049D65D}"/>
    <cellStyle name="Input 2 2 4 2" xfId="9366" xr:uid="{00000000-0005-0000-0000-00008B240000}"/>
    <cellStyle name="Input 2 2 4 2 2" xfId="23125" xr:uid="{C1BA13B0-CC2E-4256-BF83-0839D195A46C}"/>
    <cellStyle name="Input 2 2 4 2 2 2" xfId="24025" xr:uid="{DDBAC41F-107E-4051-8BE4-029DB0064F88}"/>
    <cellStyle name="Input 2 2 4 2 2 2 2" xfId="26677" xr:uid="{2E818CD7-68DC-47D8-8645-A69C88041325}"/>
    <cellStyle name="Input 2 2 4 2 2 2 3" xfId="27994" xr:uid="{E88D0503-DC2E-49F3-ABDE-9DEB9BA305C9}"/>
    <cellStyle name="Input 2 2 4 2 2 2 4" xfId="29607" xr:uid="{0D8B5E1B-237C-4D68-8D2E-E6903E130A48}"/>
    <cellStyle name="Input 2 2 4 2 2 2 5" xfId="33922" xr:uid="{1E5EA104-1EAE-4343-9B22-DFE3E19EB829}"/>
    <cellStyle name="Input 2 2 4 2 2 2 6" xfId="31625" xr:uid="{85C6D6D2-518E-4D08-B4E0-429DBD14FB6E}"/>
    <cellStyle name="Input 2 2 4 2 2 2 7" xfId="35515" xr:uid="{B0687A54-9141-43F7-882A-865F64B13017}"/>
    <cellStyle name="Input 2 2 4 2 2 3" xfId="25779" xr:uid="{319B37B8-8AEF-48F7-A21F-9E433FBA892B}"/>
    <cellStyle name="Input 2 2 4 2 2 4" xfId="33038" xr:uid="{A5E9BA57-5FE4-44C1-83A4-0F1FDB6516D5}"/>
    <cellStyle name="Input 2 2 4 2 3" xfId="23398" xr:uid="{C190998A-7FBE-4B24-9B02-576EEB1F2BC4}"/>
    <cellStyle name="Input 2 2 4 2 3 2" xfId="26050" xr:uid="{CE0A1850-CA90-49FB-96A5-5CBD3D8F7FF3}"/>
    <cellStyle name="Input 2 2 4 2 3 3" xfId="22067" xr:uid="{EA6D6582-D3AA-4160-B72E-AA3805028474}"/>
    <cellStyle name="Input 2 2 4 2 3 4" xfId="29652" xr:uid="{D40EDCF1-5B2C-48F6-8FC2-78E0C327D6FC}"/>
    <cellStyle name="Input 2 2 4 2 3 5" xfId="33309" xr:uid="{6096F860-300E-4C41-80B8-A602AAE63DB2}"/>
    <cellStyle name="Input 2 2 4 2 3 6" xfId="33387" xr:uid="{DBA2C49F-4F22-4A41-BD32-5FC2BB5EA0D4}"/>
    <cellStyle name="Input 2 2 4 2 3 7" xfId="32108" xr:uid="{D240663F-90B8-49AD-97C7-8BC53698A45C}"/>
    <cellStyle name="Input 2 2 4 2 4" xfId="24383" xr:uid="{F3BF5D3A-5177-492C-8966-36931EA2B0AF}"/>
    <cellStyle name="Input 2 2 4 2 4 2" xfId="27034" xr:uid="{1ED78FD4-45AD-4158-A8DF-290EE7654DF7}"/>
    <cellStyle name="Input 2 2 4 2 4 3" xfId="21635" xr:uid="{BAB440C2-89DF-4CDD-AF1D-4CDAE35199DA}"/>
    <cellStyle name="Input 2 2 4 2 4 4" xfId="29868" xr:uid="{29600E8C-5694-4AE9-B783-3AC3D64AFDBF}"/>
    <cellStyle name="Input 2 2 4 2 4 5" xfId="30747" xr:uid="{045D2854-86C5-4CBF-B3B0-A228FA3D665E}"/>
    <cellStyle name="Input 2 2 4 2 4 6" xfId="32520" xr:uid="{F6998B6E-EC81-4824-914C-F3F87ACF5DE7}"/>
    <cellStyle name="Input 2 2 4 2 4 7" xfId="35869" xr:uid="{EB50AAD1-E335-4E65-A14E-48662CD3796D}"/>
    <cellStyle name="Input 2 2 4 2 4 8" xfId="36704" xr:uid="{6DC92DB1-3FF4-4EC3-86FC-80CAB6D3F0B0}"/>
    <cellStyle name="Input 2 2 4 2 4 9" xfId="37619" xr:uid="{A666A2B7-F961-4DEF-8461-CDDE95612544}"/>
    <cellStyle name="Input 2 2 4 2 5" xfId="24487" xr:uid="{2F8CE8F7-CDF7-4BD6-BFDD-FD31357BC7B8}"/>
    <cellStyle name="Input 2 2 4 2 5 2" xfId="27138" xr:uid="{A3F28DD7-3610-467A-A25D-DEC7779D7E6A}"/>
    <cellStyle name="Input 2 2 4 2 5 3" xfId="21486" xr:uid="{FFDE2C7B-D788-49D2-B9E0-4E03A6596C3F}"/>
    <cellStyle name="Input 2 2 4 2 5 4" xfId="29971" xr:uid="{D24A21AE-697E-4F78-843F-DD74460D0307}"/>
    <cellStyle name="Input 2 2 4 2 5 5" xfId="30851" xr:uid="{3FDCA1B9-AA52-4645-9FD3-003F1B3724C8}"/>
    <cellStyle name="Input 2 2 4 2 5 6" xfId="32611" xr:uid="{8CEFCA69-3AB9-40C3-8CC4-780212B6CD58}"/>
    <cellStyle name="Input 2 2 4 2 5 7" xfId="35972" xr:uid="{A55B0BE7-0118-4490-9F1E-88D264952FEF}"/>
    <cellStyle name="Input 2 2 4 2 5 8" xfId="36807" xr:uid="{753CDCF3-6CFE-41FB-91D3-167E97D29BE6}"/>
    <cellStyle name="Input 2 2 4 2 5 9" xfId="37723" xr:uid="{CCC443FF-EC9C-4336-B220-F5B153B7BF1A}"/>
    <cellStyle name="Input 2 2 4 2 6" xfId="22204" xr:uid="{D0555216-5FB3-4D40-A58E-25E1D5937F5E}"/>
    <cellStyle name="Input 2 2 4 2 7" xfId="22313" xr:uid="{622EFCC4-F0C9-4F65-B085-2D2A64E12BB4}"/>
    <cellStyle name="Input 2 2 4 2 8" xfId="21101" xr:uid="{25DB9B9D-4538-4F36-875F-5281578DD9B2}"/>
    <cellStyle name="Input 2 2 4 3" xfId="9367" xr:uid="{00000000-0005-0000-0000-00008C240000}"/>
    <cellStyle name="Input 2 2 4 3 2" xfId="23124" xr:uid="{512CA684-736E-44DA-82CD-6AF6C22281C6}"/>
    <cellStyle name="Input 2 2 4 3 2 2" xfId="24024" xr:uid="{3BA87A97-6938-4136-BDD3-78D3E6F02890}"/>
    <cellStyle name="Input 2 2 4 3 2 2 2" xfId="26676" xr:uid="{B8C080F0-32C1-4A31-8C61-598C2C277FFB}"/>
    <cellStyle name="Input 2 2 4 3 2 2 3" xfId="29046" xr:uid="{1344D4B7-F192-4F06-8A74-DACA8FD2F50C}"/>
    <cellStyle name="Input 2 2 4 3 2 2 4" xfId="29489" xr:uid="{1A9B2736-A906-4A37-9790-7ED7BDAC0E04}"/>
    <cellStyle name="Input 2 2 4 3 2 2 5" xfId="33921" xr:uid="{7C593C93-C5F1-4B4B-8DC3-71FF733C6DB3}"/>
    <cellStyle name="Input 2 2 4 3 2 2 6" xfId="34832" xr:uid="{7D0663AC-AC92-4252-889D-A1B4F9DE5E41}"/>
    <cellStyle name="Input 2 2 4 3 2 2 7" xfId="35539" xr:uid="{590D721A-D73C-4B02-BF7E-E43FCFDC1419}"/>
    <cellStyle name="Input 2 2 4 3 2 3" xfId="25778" xr:uid="{31746D4A-4224-4A49-9E66-EBABA98D51AC}"/>
    <cellStyle name="Input 2 2 4 3 2 4" xfId="33037" xr:uid="{77E1BDD7-0DE5-40E6-A80B-36684DCD60C2}"/>
    <cellStyle name="Input 2 2 4 3 3" xfId="23399" xr:uid="{771D905A-BD35-4976-A1D7-374B989AC6CE}"/>
    <cellStyle name="Input 2 2 4 3 3 2" xfId="26051" xr:uid="{2478E838-B4CF-4110-9E20-AB4DE3604FF7}"/>
    <cellStyle name="Input 2 2 4 3 3 3" xfId="27741" xr:uid="{B408FCD4-CC72-41FB-9EFC-90B440744D01}"/>
    <cellStyle name="Input 2 2 4 3 3 4" xfId="22109" xr:uid="{5D7E9CB0-97CF-497E-8FFE-A64C443EA7E7}"/>
    <cellStyle name="Input 2 2 4 3 3 5" xfId="33310" xr:uid="{370937C7-3F3D-42CA-AB22-50D3D9B00ACB}"/>
    <cellStyle name="Input 2 2 4 3 3 6" xfId="34225" xr:uid="{BF80EB94-980B-42CE-83DB-7113B5E89456}"/>
    <cellStyle name="Input 2 2 4 3 3 7" xfId="35061" xr:uid="{D4DC16CE-D3E9-4200-AA66-644B0CFF9290}"/>
    <cellStyle name="Input 2 2 4 3 4" xfId="24384" xr:uid="{565A36A1-C08C-432D-A4F0-5B62A669831F}"/>
    <cellStyle name="Input 2 2 4 3 4 2" xfId="27035" xr:uid="{E45164E4-4660-4A56-A50E-6838B3778F6F}"/>
    <cellStyle name="Input 2 2 4 3 4 3" xfId="21634" xr:uid="{C1DFDC6B-586C-49A4-9AA2-58CC9F8891F6}"/>
    <cellStyle name="Input 2 2 4 3 4 4" xfId="29869" xr:uid="{DCDFE638-0E1F-439F-8294-C69A2CB8EF09}"/>
    <cellStyle name="Input 2 2 4 3 4 5" xfId="30748" xr:uid="{F226AF0B-C3C9-4FBF-9941-4EDB3AECD7B5}"/>
    <cellStyle name="Input 2 2 4 3 4 6" xfId="32521" xr:uid="{E5783128-A254-4C63-8D25-75D8152C78CB}"/>
    <cellStyle name="Input 2 2 4 3 4 7" xfId="35870" xr:uid="{A51035BE-2B81-4317-86D4-AE7564A8B870}"/>
    <cellStyle name="Input 2 2 4 3 4 8" xfId="36705" xr:uid="{1C5CC3F0-A5F1-418B-BC19-D69555F7B8C6}"/>
    <cellStyle name="Input 2 2 4 3 4 9" xfId="37620" xr:uid="{16A6EC47-D9EF-4183-BECE-6B1E16B467DA}"/>
    <cellStyle name="Input 2 2 4 3 5" xfId="24486" xr:uid="{C1533783-5485-4A62-926C-44B3A3FAA613}"/>
    <cellStyle name="Input 2 2 4 3 5 2" xfId="27137" xr:uid="{2C37EC19-9E96-4F06-AE4D-FA920C909E37}"/>
    <cellStyle name="Input 2 2 4 3 5 3" xfId="21488" xr:uid="{AB2361B6-788D-448F-BB61-109F3E3A734B}"/>
    <cellStyle name="Input 2 2 4 3 5 4" xfId="29970" xr:uid="{308668AF-057E-4CD9-B1F7-F32151D9CAFA}"/>
    <cellStyle name="Input 2 2 4 3 5 5" xfId="30850" xr:uid="{C1A366B9-0496-475C-865C-622CA6AFC82C}"/>
    <cellStyle name="Input 2 2 4 3 5 6" xfId="34546" xr:uid="{340B8A30-458C-4D4A-A45A-20C2DBB71C40}"/>
    <cellStyle name="Input 2 2 4 3 5 7" xfId="35971" xr:uid="{0D84E17D-FB48-4178-8F12-DE2C9DB7F0AB}"/>
    <cellStyle name="Input 2 2 4 3 5 8" xfId="36806" xr:uid="{27B2561F-DEB6-4E0B-B889-A06FC579E9F1}"/>
    <cellStyle name="Input 2 2 4 3 5 9" xfId="37722" xr:uid="{ACF2765C-90C5-4354-874C-42D6063B7E22}"/>
    <cellStyle name="Input 2 2 4 3 6" xfId="22205" xr:uid="{F03AA9B4-8F16-426D-90DE-A50B6DB534FB}"/>
    <cellStyle name="Input 2 2 4 3 7" xfId="22312" xr:uid="{78CF8642-80A1-4705-B320-B003B8ADE7AB}"/>
    <cellStyle name="Input 2 2 4 3 8" xfId="21102" xr:uid="{B2BEE8DB-7BCA-420F-89DB-3ABC5A61E140}"/>
    <cellStyle name="Input 2 2 4 4" xfId="9368" xr:uid="{00000000-0005-0000-0000-00008D240000}"/>
    <cellStyle name="Input 2 2 4 4 2" xfId="23123" xr:uid="{8A7CC1D5-8944-400F-B492-B9EB9B719163}"/>
    <cellStyle name="Input 2 2 4 4 2 2" xfId="24023" xr:uid="{B9A2E4B7-656C-4A36-AEDC-4E2D5E075EF1}"/>
    <cellStyle name="Input 2 2 4 4 2 2 2" xfId="26675" xr:uid="{DCB30250-C7BF-4803-9A90-32AEBE4F68B4}"/>
    <cellStyle name="Input 2 2 4 4 2 2 3" xfId="28932" xr:uid="{7B848A73-B989-44EB-A347-C4A702D13692}"/>
    <cellStyle name="Input 2 2 4 4 2 2 4" xfId="25915" xr:uid="{40BF9F18-4ED5-4955-B644-3F5544D5E066}"/>
    <cellStyle name="Input 2 2 4 4 2 2 5" xfId="33920" xr:uid="{3EDABD8B-E5C7-4496-A94B-76024510D81D}"/>
    <cellStyle name="Input 2 2 4 4 2 2 6" xfId="31613" xr:uid="{71E91712-36B0-4AE9-BCC1-B9F7472C2883}"/>
    <cellStyle name="Input 2 2 4 4 2 2 7" xfId="31756" xr:uid="{B5CA250F-0968-4BE5-8FDD-ABD438D39A90}"/>
    <cellStyle name="Input 2 2 4 4 2 3" xfId="25777" xr:uid="{37DDE3D3-1721-414B-A044-A6D7C617F4E3}"/>
    <cellStyle name="Input 2 2 4 4 2 4" xfId="33036" xr:uid="{82E1A609-9874-4E41-B64D-A067A6802C9D}"/>
    <cellStyle name="Input 2 2 4 4 3" xfId="23400" xr:uid="{0E7F282B-6F7F-465A-AB77-E770AB5ADC26}"/>
    <cellStyle name="Input 2 2 4 4 3 2" xfId="26052" xr:uid="{9260E32C-C889-4FCC-BCBB-1F75EA445C30}"/>
    <cellStyle name="Input 2 2 4 4 3 3" xfId="22026" xr:uid="{D2F2FE10-5035-427D-866E-75B33AA00AC4}"/>
    <cellStyle name="Input 2 2 4 4 3 4" xfId="29513" xr:uid="{B936DE9D-D31C-422D-84FD-0E63A9888BBF}"/>
    <cellStyle name="Input 2 2 4 4 3 5" xfId="33311" xr:uid="{1FF83DA0-53E2-4FD9-BD09-A5062BCBC019}"/>
    <cellStyle name="Input 2 2 4 4 3 6" xfId="34111" xr:uid="{74B0DF9C-6B3C-4F51-8270-7DC89AFB04EC}"/>
    <cellStyle name="Input 2 2 4 4 3 7" xfId="35401" xr:uid="{F6CE747C-D41D-48AC-925F-1DDFC2CBD85B}"/>
    <cellStyle name="Input 2 2 4 4 4" xfId="24385" xr:uid="{2B78B07A-F8DA-4F0C-A5D5-794C1B46EF72}"/>
    <cellStyle name="Input 2 2 4 4 4 2" xfId="27036" xr:uid="{54BBD6F0-5A90-4A12-971F-8057B2C7B166}"/>
    <cellStyle name="Input 2 2 4 4 4 3" xfId="21633" xr:uid="{C6417168-483B-4118-BEA8-6ADFACF852FD}"/>
    <cellStyle name="Input 2 2 4 4 4 4" xfId="29870" xr:uid="{C466F231-DE1B-4530-B8C9-2B11ADCC7FA4}"/>
    <cellStyle name="Input 2 2 4 4 4 5" xfId="30749" xr:uid="{845D7FDE-FAF4-44BC-A570-2B59BAB5F332}"/>
    <cellStyle name="Input 2 2 4 4 4 6" xfId="32522" xr:uid="{912395CD-64A2-476F-8D35-11880A57B1B8}"/>
    <cellStyle name="Input 2 2 4 4 4 7" xfId="35871" xr:uid="{13FBF63F-E225-440E-8779-EA50A6612CE6}"/>
    <cellStyle name="Input 2 2 4 4 4 8" xfId="36706" xr:uid="{775E3D1C-B956-44FB-BD2A-C8D781F2C9E7}"/>
    <cellStyle name="Input 2 2 4 4 4 9" xfId="37621" xr:uid="{CE25695B-D790-41BD-AAD9-7CBE1481290D}"/>
    <cellStyle name="Input 2 2 4 4 5" xfId="24485" xr:uid="{C564E40E-688A-4417-8264-8A90E2AF2EAC}"/>
    <cellStyle name="Input 2 2 4 4 5 2" xfId="27136" xr:uid="{DCDA942E-87CE-45B1-9BE6-012840F96356}"/>
    <cellStyle name="Input 2 2 4 4 5 3" xfId="21489" xr:uid="{C6F78D01-DCBE-46EC-92E6-296723ADF7C3}"/>
    <cellStyle name="Input 2 2 4 4 5 4" xfId="29969" xr:uid="{4CAA9F39-1EF8-4CE5-B48A-D35C9B801E3C}"/>
    <cellStyle name="Input 2 2 4 4 5 5" xfId="30849" xr:uid="{BEBBADFA-3393-4C25-9E60-D30617D7C943}"/>
    <cellStyle name="Input 2 2 4 4 5 6" xfId="34376" xr:uid="{134AC3EA-A773-48DB-8521-3C815F04D13A}"/>
    <cellStyle name="Input 2 2 4 4 5 7" xfId="35970" xr:uid="{AFB0C171-5D05-449D-8E73-4B59553060CF}"/>
    <cellStyle name="Input 2 2 4 4 5 8" xfId="36805" xr:uid="{AE0718C2-28E9-44EF-A218-219AABC13B0D}"/>
    <cellStyle name="Input 2 2 4 4 5 9" xfId="37721" xr:uid="{33ABD1F4-8D1E-497B-8E8E-D9DD390D52B1}"/>
    <cellStyle name="Input 2 2 4 4 6" xfId="22206" xr:uid="{35CF9256-EFAF-43AE-8974-DBA44D747F94}"/>
    <cellStyle name="Input 2 2 4 4 7" xfId="22311" xr:uid="{5CF7F02A-112C-405F-93B2-5F900B3F0F24}"/>
    <cellStyle name="Input 2 2 4 4 8" xfId="21103" xr:uid="{7F434D11-F51D-4DA3-94AF-58F757502740}"/>
    <cellStyle name="Input 2 2 4 5" xfId="23126" xr:uid="{1AB54418-D84C-4D6B-BD8A-EF9BCC66D93A}"/>
    <cellStyle name="Input 2 2 4 5 2" xfId="24026" xr:uid="{919F71C3-D4EC-4D8B-ABB5-95E8C4B3A254}"/>
    <cellStyle name="Input 2 2 4 5 2 2" xfId="26678" xr:uid="{C63C7455-4555-49E0-9E98-93BBA5263D37}"/>
    <cellStyle name="Input 2 2 4 5 2 3" xfId="28040" xr:uid="{E13C8E48-BABC-4849-88C8-2CCE060FFE06}"/>
    <cellStyle name="Input 2 2 4 5 2 4" xfId="28142" xr:uid="{5295F69F-0E93-4C23-AAAD-7C28BC5CAFC9}"/>
    <cellStyle name="Input 2 2 4 5 2 5" xfId="33923" xr:uid="{35B2328E-DC8F-4F4C-B5C9-E74C88B110E1}"/>
    <cellStyle name="Input 2 2 4 5 2 6" xfId="32269" xr:uid="{FA86EFC6-4744-4E7D-B37D-70A672D42C80}"/>
    <cellStyle name="Input 2 2 4 5 2 7" xfId="31620" xr:uid="{9A3F7D7D-57F7-4F4B-85EB-04429D6BA175}"/>
    <cellStyle name="Input 2 2 4 5 3" xfId="25780" xr:uid="{F20439CC-4A28-4C49-9BE7-84FE43858E7C}"/>
    <cellStyle name="Input 2 2 4 5 4" xfId="33039" xr:uid="{E6ED29E6-7781-4058-AF28-274FBDDC5950}"/>
    <cellStyle name="Input 2 2 4 6" xfId="23397" xr:uid="{0CCAA16A-2ABC-4CBC-AE8B-8E2CD1192C08}"/>
    <cellStyle name="Input 2 2 4 6 2" xfId="26049" xr:uid="{531E07B6-E4C7-4225-B3A2-0622AE77C017}"/>
    <cellStyle name="Input 2 2 4 6 3" xfId="21861" xr:uid="{397F7F66-FC70-4203-AF58-E2AB901DE786}"/>
    <cellStyle name="Input 2 2 4 6 4" xfId="29332" xr:uid="{B21057FF-32CF-48DF-898B-D21D77C73428}"/>
    <cellStyle name="Input 2 2 4 6 5" xfId="33308" xr:uid="{8B2FF141-6368-4E32-BC54-9C48B5190B95}"/>
    <cellStyle name="Input 2 2 4 6 6" xfId="33843" xr:uid="{BE53BA68-A733-4365-BAB3-28DB4FF2039B}"/>
    <cellStyle name="Input 2 2 4 6 7" xfId="32052" xr:uid="{68DC0BBC-A84B-4ACD-B117-6DB003631B40}"/>
    <cellStyle name="Input 2 2 4 7" xfId="24382" xr:uid="{50324E70-1F99-4C2D-A9FC-599ED86857B3}"/>
    <cellStyle name="Input 2 2 4 7 2" xfId="27033" xr:uid="{FB9D63CF-0574-425C-98D8-FF48B1BB9831}"/>
    <cellStyle name="Input 2 2 4 7 3" xfId="21636" xr:uid="{48B6D023-B56D-4134-A7E1-28E4D85A66B4}"/>
    <cellStyle name="Input 2 2 4 7 4" xfId="29867" xr:uid="{59B2A5EB-C1CA-4425-BD11-0BA4EA49BD19}"/>
    <cellStyle name="Input 2 2 4 7 5" xfId="30746" xr:uid="{EB299727-2211-4006-8E7B-904C90B37E51}"/>
    <cellStyle name="Input 2 2 4 7 6" xfId="32519" xr:uid="{88084E44-D781-480E-ADBE-A764FFF45BD0}"/>
    <cellStyle name="Input 2 2 4 7 7" xfId="35868" xr:uid="{B00F90FF-8411-40EF-8E20-0ED10B59EDEE}"/>
    <cellStyle name="Input 2 2 4 7 8" xfId="36703" xr:uid="{E97CC9DE-B26B-46F1-8A2A-B5367BC9EDC0}"/>
    <cellStyle name="Input 2 2 4 7 9" xfId="37618" xr:uid="{572486DC-4698-4303-9959-146856919390}"/>
    <cellStyle name="Input 2 2 4 8" xfId="24488" xr:uid="{3731E0EF-8BA6-46D7-8C5C-81194FCEA4FA}"/>
    <cellStyle name="Input 2 2 4 8 2" xfId="27139" xr:uid="{04677E79-ABC9-4620-8376-63EFCF62F416}"/>
    <cellStyle name="Input 2 2 4 8 3" xfId="21484" xr:uid="{A890F373-1CAF-4D20-804F-E0806EBB4EC7}"/>
    <cellStyle name="Input 2 2 4 8 4" xfId="29972" xr:uid="{2433961C-F44A-44A2-BFA5-A2AC84796D70}"/>
    <cellStyle name="Input 2 2 4 8 5" xfId="30852" xr:uid="{8DAE9D66-4BF1-46B4-BA18-B8FA50A0A4E4}"/>
    <cellStyle name="Input 2 2 4 8 6" xfId="34377" xr:uid="{7D9CA371-D440-40B4-9367-582122B21E4A}"/>
    <cellStyle name="Input 2 2 4 8 7" xfId="35973" xr:uid="{408D2C1A-B9A1-43AC-B945-D9483AEBDE76}"/>
    <cellStyle name="Input 2 2 4 8 8" xfId="36808" xr:uid="{BE08F0F5-A919-46E0-BD5C-77EC4301BCF7}"/>
    <cellStyle name="Input 2 2 4 8 9" xfId="37724" xr:uid="{8933B91C-869F-4404-9042-2AF6FC770BF6}"/>
    <cellStyle name="Input 2 2 4 9" xfId="22203" xr:uid="{0668810E-64DB-4CAE-8DFB-5DCDD6B9C684}"/>
    <cellStyle name="Input 2 2 5" xfId="9369" xr:uid="{00000000-0005-0000-0000-00008E240000}"/>
    <cellStyle name="Input 2 2 5 10" xfId="22310" xr:uid="{3C4A1702-741A-4374-8FD8-9B75D8AB5DF3}"/>
    <cellStyle name="Input 2 2 5 11" xfId="21104" xr:uid="{59A0DD09-B0F8-48B5-9D84-1B1AE72B56C7}"/>
    <cellStyle name="Input 2 2 5 2" xfId="9370" xr:uid="{00000000-0005-0000-0000-00008F240000}"/>
    <cellStyle name="Input 2 2 5 2 2" xfId="23121" xr:uid="{E6F04EDA-2921-423D-A3E1-30D8F04E49E6}"/>
    <cellStyle name="Input 2 2 5 2 2 2" xfId="24021" xr:uid="{9558623D-9F44-4982-A2B5-34AF5548856D}"/>
    <cellStyle name="Input 2 2 5 2 2 2 2" xfId="26673" xr:uid="{1D3D0930-D993-4CBE-97DC-65E483E88545}"/>
    <cellStyle name="Input 2 2 5 2 2 2 3" xfId="28486" xr:uid="{38248E33-3CEE-44B5-BEA3-0C167DFAA7DE}"/>
    <cellStyle name="Input 2 2 5 2 2 2 4" xfId="29606" xr:uid="{7708BD5A-E374-4B89-A0E4-819BBD83B774}"/>
    <cellStyle name="Input 2 2 5 2 2 2 5" xfId="33918" xr:uid="{6572F8D5-A7D7-4255-A83A-EEB9BEB1214B}"/>
    <cellStyle name="Input 2 2 5 2 2 2 6" xfId="35018" xr:uid="{F35B06A9-86EF-4455-8B1A-2A40F102C83A}"/>
    <cellStyle name="Input 2 2 5 2 2 2 7" xfId="31784" xr:uid="{88DF1245-B4F0-44C0-8454-5E9C22A20F96}"/>
    <cellStyle name="Input 2 2 5 2 2 3" xfId="25775" xr:uid="{68FBA288-7CEC-427C-A260-E7741054A016}"/>
    <cellStyle name="Input 2 2 5 2 2 4" xfId="33034" xr:uid="{87DE6E1B-82FE-4E20-86E0-994C9920220C}"/>
    <cellStyle name="Input 2 2 5 2 3" xfId="23402" xr:uid="{C37A8581-06AD-4A3E-B46C-532849BA23A6}"/>
    <cellStyle name="Input 2 2 5 2 3 2" xfId="26054" xr:uid="{72DD67E9-F88F-4D57-8A8C-DDEB5A364C50}"/>
    <cellStyle name="Input 2 2 5 2 3 3" xfId="22066" xr:uid="{7AFEEA2C-0F40-4193-881D-E218E471C5C8}"/>
    <cellStyle name="Input 2 2 5 2 3 4" xfId="29653" xr:uid="{013DCEF1-20C7-4FB8-93DE-E44268A59428}"/>
    <cellStyle name="Input 2 2 5 2 3 5" xfId="33313" xr:uid="{157320B8-5CBD-434F-A123-AB5B38F74686}"/>
    <cellStyle name="Input 2 2 5 2 3 6" xfId="33842" xr:uid="{75F3A81F-EB87-4732-BBC3-0DE64C39BA6D}"/>
    <cellStyle name="Input 2 2 5 2 3 7" xfId="35402" xr:uid="{A3A518B1-4F6E-49B3-AB07-2BAD8EC52E30}"/>
    <cellStyle name="Input 2 2 5 2 4" xfId="24387" xr:uid="{F2CC622A-0190-4D19-8054-9D3E1F402E98}"/>
    <cellStyle name="Input 2 2 5 2 4 2" xfId="27038" xr:uid="{89E60AE5-FAB8-4BD9-826E-C8AA92D054F2}"/>
    <cellStyle name="Input 2 2 5 2 4 3" xfId="21631" xr:uid="{7ADA5D52-AC9E-4594-8404-BFE9F88A7914}"/>
    <cellStyle name="Input 2 2 5 2 4 4" xfId="29872" xr:uid="{830D117A-9359-4240-AE88-B2C60DFF101C}"/>
    <cellStyle name="Input 2 2 5 2 4 5" xfId="30751" xr:uid="{C0E713F9-4BBD-4974-9A47-DC866AB2DBB7}"/>
    <cellStyle name="Input 2 2 5 2 4 6" xfId="32524" xr:uid="{72784BC3-9056-4694-BBA0-BA44ADE0F718}"/>
    <cellStyle name="Input 2 2 5 2 4 7" xfId="35873" xr:uid="{F7A652C5-BEE1-4BB9-A4C1-BD46E1E54CEE}"/>
    <cellStyle name="Input 2 2 5 2 4 8" xfId="36708" xr:uid="{50F89108-BD11-4381-A314-5CC03B28248D}"/>
    <cellStyle name="Input 2 2 5 2 4 9" xfId="37623" xr:uid="{55F1D234-8BAA-4E3D-900E-F590997B064D}"/>
    <cellStyle name="Input 2 2 5 2 5" xfId="24483" xr:uid="{CA9415C7-8B95-46AB-9550-AEB1990B7F6A}"/>
    <cellStyle name="Input 2 2 5 2 5 2" xfId="27134" xr:uid="{24163901-6904-4F31-9C9A-900F4DD6547E}"/>
    <cellStyle name="Input 2 2 5 2 5 3" xfId="21511" xr:uid="{9F3F99EA-5D4D-4FCE-82B1-BFAD4E7264EB}"/>
    <cellStyle name="Input 2 2 5 2 5 4" xfId="29967" xr:uid="{5AACEA39-B9F2-4136-A9B7-BC6C10ACA604}"/>
    <cellStyle name="Input 2 2 5 2 5 5" xfId="30847" xr:uid="{F0BD35ED-4AD8-4F74-80C4-5FD507C6CEFB}"/>
    <cellStyle name="Input 2 2 5 2 5 6" xfId="34545" xr:uid="{3B7E0523-24C6-450D-BD8F-3B215F069DE0}"/>
    <cellStyle name="Input 2 2 5 2 5 7" xfId="35968" xr:uid="{81A2E2FC-B17B-4907-837F-BF494091B905}"/>
    <cellStyle name="Input 2 2 5 2 5 8" xfId="36803" xr:uid="{189311D1-9C09-4F0B-959B-B0F20412AC5A}"/>
    <cellStyle name="Input 2 2 5 2 5 9" xfId="37719" xr:uid="{F608B968-DD29-45A6-8694-B3801231F8F2}"/>
    <cellStyle name="Input 2 2 5 2 6" xfId="22208" xr:uid="{D25783EF-7B45-4021-AD6D-6CE4D6A4433B}"/>
    <cellStyle name="Input 2 2 5 2 7" xfId="22309" xr:uid="{6F7CD2E2-BD77-4414-A125-CD4714A1EF37}"/>
    <cellStyle name="Input 2 2 5 2 8" xfId="21105" xr:uid="{234ABC28-0BB8-4F70-82EC-2751113ADA7B}"/>
    <cellStyle name="Input 2 2 5 3" xfId="9371" xr:uid="{00000000-0005-0000-0000-000090240000}"/>
    <cellStyle name="Input 2 2 5 3 2" xfId="23120" xr:uid="{65B32D92-4E04-48F0-910D-3AEBB4F0255A}"/>
    <cellStyle name="Input 2 2 5 3 2 2" xfId="24020" xr:uid="{55CE5FC5-CEF3-465A-ADA7-2EBFE13B3EA7}"/>
    <cellStyle name="Input 2 2 5 3 2 2 2" xfId="26672" xr:uid="{BC28C808-CC70-43ED-9A46-7D68B83ADD8F}"/>
    <cellStyle name="Input 2 2 5 3 2 2 3" xfId="28041" xr:uid="{C8358E0A-F3AE-49CA-AEBE-C456FD1610DD}"/>
    <cellStyle name="Input 2 2 5 3 2 2 4" xfId="29488" xr:uid="{64D7D390-7D64-4C41-AC6D-79FAD93E7108}"/>
    <cellStyle name="Input 2 2 5 3 2 2 5" xfId="33917" xr:uid="{601B1E8C-EBC6-4D7E-94DC-1408E8888C88}"/>
    <cellStyle name="Input 2 2 5 3 2 2 6" xfId="32268" xr:uid="{8D9B6E6A-92EB-412C-A503-A28B1F26D8D8}"/>
    <cellStyle name="Input 2 2 5 3 2 2 7" xfId="35514" xr:uid="{AA74D067-FA61-48A3-935C-4C6EEB80B2CE}"/>
    <cellStyle name="Input 2 2 5 3 2 3" xfId="25774" xr:uid="{0501E09A-42D3-4DB1-9693-1890D8FAC51B}"/>
    <cellStyle name="Input 2 2 5 3 2 4" xfId="33033" xr:uid="{BBE46473-CC7A-4A7D-9401-00395A6DDD5C}"/>
    <cellStyle name="Input 2 2 5 3 3" xfId="23403" xr:uid="{AFCE2EA6-E81F-4414-99A1-9A6CA2088290}"/>
    <cellStyle name="Input 2 2 5 3 3 2" xfId="26055" xr:uid="{EC6F1903-48FF-41B3-8D7B-2A5F3B6495BB}"/>
    <cellStyle name="Input 2 2 5 3 3 3" xfId="27742" xr:uid="{8719B533-7624-47D8-9C99-287AF069394D}"/>
    <cellStyle name="Input 2 2 5 3 3 4" xfId="29370" xr:uid="{E117AF10-7DF5-4282-9A8C-67AFAE1DDB0B}"/>
    <cellStyle name="Input 2 2 5 3 3 5" xfId="33314" xr:uid="{2DDF0518-FE53-4E5D-AB90-687D69A75CEE}"/>
    <cellStyle name="Input 2 2 5 3 3 6" xfId="33388" xr:uid="{7E489A06-7E15-4275-9371-8D0E01E41BCF}"/>
    <cellStyle name="Input 2 2 5 3 3 7" xfId="35636" xr:uid="{FB20BF09-3DD1-478A-B1D4-6FF4B01854F2}"/>
    <cellStyle name="Input 2 2 5 3 4" xfId="24388" xr:uid="{BA0298A3-1B7A-4437-9E46-A838B7CF0666}"/>
    <cellStyle name="Input 2 2 5 3 4 2" xfId="27039" xr:uid="{1B0E0851-7435-4498-86B2-82A88526C6F2}"/>
    <cellStyle name="Input 2 2 5 3 4 3" xfId="21630" xr:uid="{1243A86D-40BE-47A2-B8C6-5729BB297148}"/>
    <cellStyle name="Input 2 2 5 3 4 4" xfId="29873" xr:uid="{76FF8A54-EE54-4099-A0CB-0C9AAEF1568E}"/>
    <cellStyle name="Input 2 2 5 3 4 5" xfId="30752" xr:uid="{74BB10EF-9632-4D97-AA81-591A224DA116}"/>
    <cellStyle name="Input 2 2 5 3 4 6" xfId="32525" xr:uid="{B5C38E4F-5D24-4034-904D-F59BF03CF3A6}"/>
    <cellStyle name="Input 2 2 5 3 4 7" xfId="35874" xr:uid="{1CC098E5-D5BA-4818-923B-59B90087BF46}"/>
    <cellStyle name="Input 2 2 5 3 4 8" xfId="36709" xr:uid="{090D0250-1E72-4071-B2BB-DBB66B00D7DD}"/>
    <cellStyle name="Input 2 2 5 3 4 9" xfId="37624" xr:uid="{E4C4F04E-E1E9-4760-BE78-668A162116B1}"/>
    <cellStyle name="Input 2 2 5 3 5" xfId="24482" xr:uid="{A53A6ADE-EC5F-4341-A526-FD32D4991ED6}"/>
    <cellStyle name="Input 2 2 5 3 5 2" xfId="27133" xr:uid="{517D4205-A220-4AB6-BB94-75B246B99B34}"/>
    <cellStyle name="Input 2 2 5 3 5 3" xfId="21522" xr:uid="{F225A926-ECCE-49A9-A38F-F9D05393E49C}"/>
    <cellStyle name="Input 2 2 5 3 5 4" xfId="29966" xr:uid="{40E3F3E4-7E7D-4636-B0E2-D8FDBE52DEFD}"/>
    <cellStyle name="Input 2 2 5 3 5 5" xfId="30846" xr:uid="{77EC6D9A-D3DB-428B-94D0-9A08732F96ED}"/>
    <cellStyle name="Input 2 2 5 3 5 6" xfId="34375" xr:uid="{AD9ED299-B21C-49E6-A368-1D08096A470F}"/>
    <cellStyle name="Input 2 2 5 3 5 7" xfId="35967" xr:uid="{1CC923D8-D407-43CF-AFAC-95B150CF2879}"/>
    <cellStyle name="Input 2 2 5 3 5 8" xfId="36802" xr:uid="{059194B6-F682-4CB3-A6FF-5CAB255C4EAA}"/>
    <cellStyle name="Input 2 2 5 3 5 9" xfId="37718" xr:uid="{02E549BA-E6BB-4CC5-B094-EC953B6112FF}"/>
    <cellStyle name="Input 2 2 5 3 6" xfId="22209" xr:uid="{998741EF-9CA2-409B-822D-046F80C485AC}"/>
    <cellStyle name="Input 2 2 5 3 7" xfId="22308" xr:uid="{BE3AC4DF-D7E4-4E17-A3A3-0341508DC15B}"/>
    <cellStyle name="Input 2 2 5 3 8" xfId="21106" xr:uid="{F95DDF87-A92B-457A-A5A5-59E3D7683297}"/>
    <cellStyle name="Input 2 2 5 4" xfId="9372" xr:uid="{00000000-0005-0000-0000-000091240000}"/>
    <cellStyle name="Input 2 2 5 4 2" xfId="23119" xr:uid="{E9E95799-BEF3-4AC7-9DE5-5B3701AC0E5A}"/>
    <cellStyle name="Input 2 2 5 4 2 2" xfId="24019" xr:uid="{C89512ED-9D3F-45A8-9880-26E0E8E72066}"/>
    <cellStyle name="Input 2 2 5 4 2 2 2" xfId="26671" xr:uid="{B8C4F238-B281-4074-BA89-C69B17DA0BBF}"/>
    <cellStyle name="Input 2 2 5 4 2 2 3" xfId="27993" xr:uid="{A6C0FB0C-CF53-4327-827E-5AE83E72E5E7}"/>
    <cellStyle name="Input 2 2 5 4 2 2 4" xfId="22805" xr:uid="{D1174B6E-1C64-4806-A1C6-074C255CC226}"/>
    <cellStyle name="Input 2 2 5 4 2 2 5" xfId="33916" xr:uid="{9B1A37B3-CF9D-453F-B005-7943BBBA8365}"/>
    <cellStyle name="Input 2 2 5 4 2 2 6" xfId="34073" xr:uid="{DB101E8B-11C4-4248-87BB-2889F7FED279}"/>
    <cellStyle name="Input 2 2 5 4 2 2 7" xfId="35540" xr:uid="{127A1889-A4ED-4142-A9C3-8AEFFF40AEFE}"/>
    <cellStyle name="Input 2 2 5 4 2 3" xfId="25773" xr:uid="{13900BDD-E8DE-4F53-974E-E78AAB91B1D1}"/>
    <cellStyle name="Input 2 2 5 4 2 4" xfId="33032" xr:uid="{FEB79B58-204C-430C-94AC-10AB54680A0C}"/>
    <cellStyle name="Input 2 2 5 4 3" xfId="23404" xr:uid="{44C69BA8-1B59-46CB-AD68-762C64B7F87A}"/>
    <cellStyle name="Input 2 2 5 4 3 2" xfId="26056" xr:uid="{AD878B50-7EC1-48BE-975B-2DB7B5B84729}"/>
    <cellStyle name="Input 2 2 5 4 3 3" xfId="22027" xr:uid="{50459A87-4F8D-411B-8BDB-A2CE8F5509F3}"/>
    <cellStyle name="Input 2 2 5 4 3 4" xfId="22625" xr:uid="{3EBEEB44-E4A3-48AD-BF40-01A352E98C8E}"/>
    <cellStyle name="Input 2 2 5 4 3 5" xfId="33315" xr:uid="{B7FD8968-74D9-4C85-93D4-D05A2DFA3407}"/>
    <cellStyle name="Input 2 2 5 4 3 6" xfId="34226" xr:uid="{5A4B31F3-D808-4237-B3A7-7CF977E5344E}"/>
    <cellStyle name="Input 2 2 5 4 3 7" xfId="32015" xr:uid="{868BE7E6-4099-4016-A61C-9380AD629BEC}"/>
    <cellStyle name="Input 2 2 5 4 4" xfId="24389" xr:uid="{6C484057-393D-4747-913D-52A07B7327B2}"/>
    <cellStyle name="Input 2 2 5 4 4 2" xfId="27040" xr:uid="{A6431577-A23B-4DD7-B48C-837D79D3A620}"/>
    <cellStyle name="Input 2 2 5 4 4 3" xfId="21629" xr:uid="{DC5F237E-C75B-4B5B-9A43-BECF6F0AC835}"/>
    <cellStyle name="Input 2 2 5 4 4 4" xfId="29874" xr:uid="{FCF427F2-0AA0-4073-B5F0-C645853E53E2}"/>
    <cellStyle name="Input 2 2 5 4 4 5" xfId="30753" xr:uid="{66D35334-3205-45C0-8C29-85E18717514A}"/>
    <cellStyle name="Input 2 2 5 4 4 6" xfId="32526" xr:uid="{00DBF870-29E4-4A65-9059-D4CCA4D21AC8}"/>
    <cellStyle name="Input 2 2 5 4 4 7" xfId="35875" xr:uid="{E97672FC-1991-4BE5-A2A0-63F45FBBA151}"/>
    <cellStyle name="Input 2 2 5 4 4 8" xfId="36710" xr:uid="{C18E748F-A9AC-4D3D-8618-61D4477B1AF0}"/>
    <cellStyle name="Input 2 2 5 4 4 9" xfId="37625" xr:uid="{7DEEC62B-EE11-4B19-BA96-9B6C98C8E27E}"/>
    <cellStyle name="Input 2 2 5 4 5" xfId="24481" xr:uid="{143D3792-70DF-4494-B621-E04F50BA1B0E}"/>
    <cellStyle name="Input 2 2 5 4 5 2" xfId="27132" xr:uid="{0240797F-0E51-4015-A0F6-B34AAA11F896}"/>
    <cellStyle name="Input 2 2 5 4 5 3" xfId="21529" xr:uid="{759899B4-28EA-468E-B153-E1203E5A384C}"/>
    <cellStyle name="Input 2 2 5 4 5 4" xfId="29965" xr:uid="{F33F0DD8-9D98-41B9-950C-6D35DC7B6792}"/>
    <cellStyle name="Input 2 2 5 4 5 5" xfId="30845" xr:uid="{C87FEB55-DA6F-4289-9425-2A1EA1191733}"/>
    <cellStyle name="Input 2 2 5 4 5 6" xfId="32609" xr:uid="{D71919C2-4E6D-46C5-AC6A-F0BFA510D44D}"/>
    <cellStyle name="Input 2 2 5 4 5 7" xfId="35966" xr:uid="{251D144B-F445-41A8-A034-E39A2DAA0CB4}"/>
    <cellStyle name="Input 2 2 5 4 5 8" xfId="36801" xr:uid="{99978A1F-69E4-4371-99DF-9220D5E0FAE1}"/>
    <cellStyle name="Input 2 2 5 4 5 9" xfId="37717" xr:uid="{7C0EF4B7-5BC9-4B93-BC82-7627D0844EF9}"/>
    <cellStyle name="Input 2 2 5 4 6" xfId="22210" xr:uid="{6B78786F-C6FD-4FC2-8746-F0EC18FA0B40}"/>
    <cellStyle name="Input 2 2 5 4 7" xfId="22307" xr:uid="{340DB7AA-FAA1-41B3-BCED-E9C2E1BC4AD7}"/>
    <cellStyle name="Input 2 2 5 4 8" xfId="21107" xr:uid="{0BBBDA97-634F-4923-9B7D-2F82AA087E39}"/>
    <cellStyle name="Input 2 2 5 5" xfId="23122" xr:uid="{08859B60-5ECF-4937-9C7F-B85E717363EF}"/>
    <cellStyle name="Input 2 2 5 5 2" xfId="24022" xr:uid="{942A1006-6AB4-4DB5-BF94-242F4D10BB8E}"/>
    <cellStyle name="Input 2 2 5 5 2 2" xfId="26674" xr:uid="{7484E6DF-4C9F-48DF-84D2-4B5361DBF540}"/>
    <cellStyle name="Input 2 2 5 5 2 3" xfId="28441" xr:uid="{D23231D4-DF0E-4111-BF37-B195C49E11E3}"/>
    <cellStyle name="Input 2 2 5 5 2 4" xfId="22786" xr:uid="{DDC8E8DE-0342-44A4-A168-0A4F9218926C}"/>
    <cellStyle name="Input 2 2 5 5 2 5" xfId="33919" xr:uid="{7E8EF3C0-BDCC-4C71-9727-1CBC2539E26F}"/>
    <cellStyle name="Input 2 2 5 5 2 6" xfId="34841" xr:uid="{A84237B3-C935-41F9-8A97-0A51C7AB50DC}"/>
    <cellStyle name="Input 2 2 5 5 2 7" xfId="31783" xr:uid="{5C7BDCD5-BAFD-44A7-891E-B03437DA13C2}"/>
    <cellStyle name="Input 2 2 5 5 3" xfId="25776" xr:uid="{CAFC546A-C002-41CC-BB10-E5A2BE9D605E}"/>
    <cellStyle name="Input 2 2 5 5 4" xfId="33035" xr:uid="{30F83BDD-6F93-48E1-85A1-411AD67A8200}"/>
    <cellStyle name="Input 2 2 5 6" xfId="23401" xr:uid="{48371BCF-EE4B-4552-AEE4-F4AD5F8EEC75}"/>
    <cellStyle name="Input 2 2 5 6 2" xfId="26053" xr:uid="{A2225BC1-2308-49E5-A98E-60C90D6FB813}"/>
    <cellStyle name="Input 2 2 5 6 3" xfId="21860" xr:uid="{50E84CF6-6A30-41D3-9D30-8AD86F0F3325}"/>
    <cellStyle name="Input 2 2 5 6 4" xfId="29377" xr:uid="{0FD3B442-1EBF-4C20-9938-30E82D8CB1DD}"/>
    <cellStyle name="Input 2 2 5 6 5" xfId="33312" xr:uid="{53A65DC2-09FD-4726-BD70-3F5641F3D105}"/>
    <cellStyle name="Input 2 2 5 6 6" xfId="32204" xr:uid="{DCA6E5D3-DBD0-4596-B24E-D8A32AA84D74}"/>
    <cellStyle name="Input 2 2 5 6 7" xfId="32053" xr:uid="{34C5098C-CDE5-4B0B-9767-23A489382B64}"/>
    <cellStyle name="Input 2 2 5 7" xfId="24386" xr:uid="{B3C6F7DB-B5D1-40B8-823C-8AFBC3664EAF}"/>
    <cellStyle name="Input 2 2 5 7 2" xfId="27037" xr:uid="{29A9AE02-0A1D-4F42-A294-0141AA23D17B}"/>
    <cellStyle name="Input 2 2 5 7 3" xfId="21632" xr:uid="{2C3992DA-6965-4DED-82C5-926BC7D563D8}"/>
    <cellStyle name="Input 2 2 5 7 4" xfId="29871" xr:uid="{EB22CC94-AD53-4A58-B28A-5E64196D22FB}"/>
    <cellStyle name="Input 2 2 5 7 5" xfId="30750" xr:uid="{E3CFFB88-991F-4A2C-923B-330A97D82C3C}"/>
    <cellStyle name="Input 2 2 5 7 6" xfId="32523" xr:uid="{7A11857B-8A30-45C9-8310-E7611871FCBD}"/>
    <cellStyle name="Input 2 2 5 7 7" xfId="35872" xr:uid="{1ED49311-3D25-45DD-8913-88961FC1DF1F}"/>
    <cellStyle name="Input 2 2 5 7 8" xfId="36707" xr:uid="{B1AAAA9B-A1B3-46CF-9FE1-4BBA92F16C08}"/>
    <cellStyle name="Input 2 2 5 7 9" xfId="37622" xr:uid="{8A63B5FB-CEBA-4198-A11D-889FC6FACE08}"/>
    <cellStyle name="Input 2 2 5 8" xfId="24484" xr:uid="{71ED0EAD-4270-49EC-8100-22B7565209AB}"/>
    <cellStyle name="Input 2 2 5 8 2" xfId="27135" xr:uid="{93241F80-C41B-4379-A7C9-474C3F4E8CDF}"/>
    <cellStyle name="Input 2 2 5 8 3" xfId="21494" xr:uid="{E3C904C0-DC1D-4901-BB18-EEE4ACC520E0}"/>
    <cellStyle name="Input 2 2 5 8 4" xfId="29968" xr:uid="{ED63667D-C88E-4CB2-92C1-FD7B76F63CB6}"/>
    <cellStyle name="Input 2 2 5 8 5" xfId="30848" xr:uid="{4BA3DE20-5664-42DC-A749-22918CD01467}"/>
    <cellStyle name="Input 2 2 5 8 6" xfId="32610" xr:uid="{27A6B982-F0D0-45F8-B15B-FA52DBF48A61}"/>
    <cellStyle name="Input 2 2 5 8 7" xfId="35969" xr:uid="{6A13DF1C-6621-48D6-8883-0D84825F12A6}"/>
    <cellStyle name="Input 2 2 5 8 8" xfId="36804" xr:uid="{C6B661F2-7022-44A7-9175-061F43A3EDFF}"/>
    <cellStyle name="Input 2 2 5 8 9" xfId="37720" xr:uid="{1348C4EE-9A9B-46D3-99FD-A06D9068B3FC}"/>
    <cellStyle name="Input 2 2 5 9" xfId="22207" xr:uid="{9F381AEE-0CE4-4B41-85F8-CAC5F8D6DE53}"/>
    <cellStyle name="Input 2 2 6" xfId="9373" xr:uid="{00000000-0005-0000-0000-000092240000}"/>
    <cellStyle name="Input 2 2 6 2" xfId="23118" xr:uid="{8FB9FCA7-AE24-4D38-8820-9C8BCECE25C3}"/>
    <cellStyle name="Input 2 2 6 2 2" xfId="24018" xr:uid="{760E7214-D712-4C02-A981-053FAD885D90}"/>
    <cellStyle name="Input 2 2 6 2 2 2" xfId="26670" xr:uid="{625E8729-8F9D-4E0D-A898-4A381BA07265}"/>
    <cellStyle name="Input 2 2 6 2 2 3" xfId="29045" xr:uid="{0100ED5B-B5A9-4E23-882B-505E3BAE8AF9}"/>
    <cellStyle name="Input 2 2 6 2 2 4" xfId="28719" xr:uid="{3E9829F9-BCD4-434F-813F-4231BD0BECB2}"/>
    <cellStyle name="Input 2 2 6 2 2 5" xfId="33915" xr:uid="{BB80D787-A8D2-4C64-BBA3-3782B848D04B}"/>
    <cellStyle name="Input 2 2 6 2 2 6" xfId="31627" xr:uid="{0C247B3F-E87E-4FE4-9F61-16D93F901174}"/>
    <cellStyle name="Input 2 2 6 2 2 7" xfId="31755" xr:uid="{107963A3-D208-4D78-A163-7D686FADB6A9}"/>
    <cellStyle name="Input 2 2 6 2 3" xfId="25772" xr:uid="{49BD4A35-BA0B-427A-B1B4-F936D323A5F0}"/>
    <cellStyle name="Input 2 2 6 2 4" xfId="33031" xr:uid="{700A897A-08C1-4272-B5EA-C405C90E6C9D}"/>
    <cellStyle name="Input 2 2 6 3" xfId="23405" xr:uid="{B51CF640-6DC4-48F9-9513-E4E5542C1106}"/>
    <cellStyle name="Input 2 2 6 3 2" xfId="26057" xr:uid="{28ADF937-40B4-4010-A0AE-B23EAF4A7768}"/>
    <cellStyle name="Input 2 2 6 3 3" xfId="21859" xr:uid="{C1C50969-93A0-4DAB-9DAC-570E3179DB8F}"/>
    <cellStyle name="Input 2 2 6 3 4" xfId="28185" xr:uid="{7A48E16B-6447-4588-8EDD-E9E14393CEE4}"/>
    <cellStyle name="Input 2 2 6 3 5" xfId="33316" xr:uid="{24AD1484-FCD9-425D-A820-469775A345BA}"/>
    <cellStyle name="Input 2 2 6 3 6" xfId="34110" xr:uid="{A8461101-80A3-4496-B8C4-B699774E42BB}"/>
    <cellStyle name="Input 2 2 6 3 7" xfId="32054" xr:uid="{DE7A20A3-65BE-484C-90B3-C3D383447475}"/>
    <cellStyle name="Input 2 2 6 4" xfId="24390" xr:uid="{91123117-A931-4314-B287-5AE02EB30D32}"/>
    <cellStyle name="Input 2 2 6 4 2" xfId="27041" xr:uid="{5CCAE62E-382B-469C-AA5D-BFA7F0E2577B}"/>
    <cellStyle name="Input 2 2 6 4 3" xfId="21628" xr:uid="{36EE3F6D-373F-4932-8F46-87CF34DE17B3}"/>
    <cellStyle name="Input 2 2 6 4 4" xfId="29875" xr:uid="{08377390-D84D-4FB5-9B7C-7E4B00D4875E}"/>
    <cellStyle name="Input 2 2 6 4 5" xfId="30754" xr:uid="{408C1285-E013-4338-B832-96E1796C37C5}"/>
    <cellStyle name="Input 2 2 6 4 6" xfId="32527" xr:uid="{15382D36-04BC-4C4C-8F59-6E05197A03B8}"/>
    <cellStyle name="Input 2 2 6 4 7" xfId="35876" xr:uid="{4C9DCE87-9C9D-4EE6-A8A4-7CB1FAFB3118}"/>
    <cellStyle name="Input 2 2 6 4 8" xfId="36711" xr:uid="{66BE8F74-15C7-4F5B-B4CD-0F27793647CA}"/>
    <cellStyle name="Input 2 2 6 4 9" xfId="37626" xr:uid="{4D3C5E3C-D406-4D47-B6F4-BDE36AB8B326}"/>
    <cellStyle name="Input 2 2 6 5" xfId="24480" xr:uid="{E0151DC2-F3AF-40EA-8E90-F6B2462A6153}"/>
    <cellStyle name="Input 2 2 6 5 2" xfId="27131" xr:uid="{B66E9229-0346-4C21-A1F7-9BFC2B3D4B22}"/>
    <cellStyle name="Input 2 2 6 5 3" xfId="21534" xr:uid="{FD1D8505-30F5-46C9-9C9C-8905A7F52D41}"/>
    <cellStyle name="Input 2 2 6 5 4" xfId="29964" xr:uid="{201A0EC3-2AD6-418C-9485-B2BFF76255BC}"/>
    <cellStyle name="Input 2 2 6 5 5" xfId="30844" xr:uid="{6C2E64A5-A1DA-448D-B088-DD0B62AE5EE6}"/>
    <cellStyle name="Input 2 2 6 5 6" xfId="34544" xr:uid="{DF12325A-44DA-4D87-916C-3FEC6B8EE90C}"/>
    <cellStyle name="Input 2 2 6 5 7" xfId="35965" xr:uid="{85A12076-498D-4149-919E-FD31212F4B44}"/>
    <cellStyle name="Input 2 2 6 5 8" xfId="36800" xr:uid="{47CA11FF-1958-4926-8002-5E60A3F06743}"/>
    <cellStyle name="Input 2 2 6 5 9" xfId="37716" xr:uid="{C78D5D1C-E3FF-4CED-AFEC-A871ABB7A64C}"/>
    <cellStyle name="Input 2 2 6 6" xfId="22211" xr:uid="{196940A6-E260-423F-A396-FF771E81FC6F}"/>
    <cellStyle name="Input 2 2 6 7" xfId="22306" xr:uid="{A1E65407-A6F1-465F-8C54-E5AAFC4B61DC}"/>
    <cellStyle name="Input 2 2 6 8" xfId="21108" xr:uid="{34235A78-1AFE-485D-90E4-33571C41163D}"/>
    <cellStyle name="Input 2 2 7" xfId="9374" xr:uid="{00000000-0005-0000-0000-000093240000}"/>
    <cellStyle name="Input 2 2 7 2" xfId="23117" xr:uid="{0888F914-4EEA-42E9-8836-6116D1D97703}"/>
    <cellStyle name="Input 2 2 7 2 2" xfId="24017" xr:uid="{4DD4FC29-9711-4D64-B949-9594E71D0B86}"/>
    <cellStyle name="Input 2 2 7 2 2 2" xfId="26669" xr:uid="{C145B989-0100-4669-B632-98715E31EEAE}"/>
    <cellStyle name="Input 2 2 7 2 2 3" xfId="28931" xr:uid="{299E1BF9-ACF2-42BA-B213-6A2BFB6D4045}"/>
    <cellStyle name="Input 2 2 7 2 2 4" xfId="28828" xr:uid="{80C47448-2198-4C55-80B3-23F312DF2D4C}"/>
    <cellStyle name="Input 2 2 7 2 2 5" xfId="33914" xr:uid="{8A71F9E3-B8A2-4385-BBCB-76EF207FDC65}"/>
    <cellStyle name="Input 2 2 7 2 2 6" xfId="34830" xr:uid="{37F06217-D9E3-4299-95B2-DC9D7213519C}"/>
    <cellStyle name="Input 2 2 7 2 2 7" xfId="31785" xr:uid="{8E568C5A-B707-4BFD-9E27-A8B4D63709FD}"/>
    <cellStyle name="Input 2 2 7 2 3" xfId="25771" xr:uid="{65584237-8BC2-46B8-985A-A3CFDF6E2158}"/>
    <cellStyle name="Input 2 2 7 2 4" xfId="33030" xr:uid="{3BB28AAF-2849-421E-8992-1D0C28A19DB3}"/>
    <cellStyle name="Input 2 2 7 3" xfId="23406" xr:uid="{FBBC0AF4-E7A5-4797-9B01-2A19983D579C}"/>
    <cellStyle name="Input 2 2 7 3 2" xfId="26058" xr:uid="{859C1473-336F-4CCD-BF1B-8290BA8394AE}"/>
    <cellStyle name="Input 2 2 7 3 3" xfId="22065" xr:uid="{33E0837E-9CE2-4E7B-8710-43E55D4FA7DE}"/>
    <cellStyle name="Input 2 2 7 3 4" xfId="21898" xr:uid="{1D6E2F0D-33A1-4DB9-AEF8-957714B9B715}"/>
    <cellStyle name="Input 2 2 7 3 5" xfId="33317" xr:uid="{7E06FA4C-1951-4101-9698-C7566D865DA6}"/>
    <cellStyle name="Input 2 2 7 3 6" xfId="32205" xr:uid="{6DDCF29B-AC5E-4839-9E70-9D9B1B78B905}"/>
    <cellStyle name="Input 2 2 7 3 7" xfId="35652" xr:uid="{9E081B03-333C-44C3-9790-158DD6F7EAAC}"/>
    <cellStyle name="Input 2 2 7 4" xfId="24391" xr:uid="{CCE334D6-1ADE-42F0-BCD8-9C89842617DB}"/>
    <cellStyle name="Input 2 2 7 4 2" xfId="27042" xr:uid="{56063FD1-DFD7-4EB3-A53D-09AC6D10BDC6}"/>
    <cellStyle name="Input 2 2 7 4 3" xfId="21627" xr:uid="{F6EE76E7-9B2D-43FA-AD3B-722833652FDD}"/>
    <cellStyle name="Input 2 2 7 4 4" xfId="29876" xr:uid="{A6A176CB-EF8D-4E7B-9AF0-5730971DAA91}"/>
    <cellStyle name="Input 2 2 7 4 5" xfId="30755" xr:uid="{DDB573AF-5921-4E18-B436-B45B9510A91B}"/>
    <cellStyle name="Input 2 2 7 4 6" xfId="32528" xr:uid="{39193E9B-9E72-4AEF-8DEC-F9570D75C92E}"/>
    <cellStyle name="Input 2 2 7 4 7" xfId="35877" xr:uid="{A4DC014C-03E2-41C5-A710-20E2D26746B0}"/>
    <cellStyle name="Input 2 2 7 4 8" xfId="36712" xr:uid="{8E9D3FC6-B3CE-4356-9714-6394B54155CF}"/>
    <cellStyle name="Input 2 2 7 4 9" xfId="37627" xr:uid="{BBE2071A-9E0F-4CC5-BDFF-3DC662682E27}"/>
    <cellStyle name="Input 2 2 7 5" xfId="24479" xr:uid="{5385D779-EB3A-492B-9835-9C35092490A2}"/>
    <cellStyle name="Input 2 2 7 5 2" xfId="27130" xr:uid="{25899783-678C-45B9-9BD6-6F852742DCA5}"/>
    <cellStyle name="Input 2 2 7 5 3" xfId="21539" xr:uid="{C7681FC6-D968-4A30-B1C2-AC3CFA085BB5}"/>
    <cellStyle name="Input 2 2 7 5 4" xfId="29963" xr:uid="{B8BABB3A-E890-40C3-9E77-873A45FB22BD}"/>
    <cellStyle name="Input 2 2 7 5 5" xfId="30843" xr:uid="{34D7D240-33B1-4EC3-B673-ECDCF479BABC}"/>
    <cellStyle name="Input 2 2 7 5 6" xfId="34374" xr:uid="{A9890BDA-39FD-4CEC-80AD-4D5AD5516C62}"/>
    <cellStyle name="Input 2 2 7 5 7" xfId="35964" xr:uid="{1E791903-015F-4C5A-99B1-1B904AF5E899}"/>
    <cellStyle name="Input 2 2 7 5 8" xfId="36799" xr:uid="{8A9BEEDD-BC67-4E8C-A986-5EE938B01F64}"/>
    <cellStyle name="Input 2 2 7 5 9" xfId="37715" xr:uid="{D336C766-692F-4954-8D9F-B32D97F9C2CD}"/>
    <cellStyle name="Input 2 2 7 6" xfId="22212" xr:uid="{BAFC98CB-C345-451F-86F2-483E82A9DDCB}"/>
    <cellStyle name="Input 2 2 7 7" xfId="22305" xr:uid="{B1FF464F-9EE0-4057-8EA3-20DC5D8B8A78}"/>
    <cellStyle name="Input 2 2 7 8" xfId="21109" xr:uid="{2D335447-F9C0-443A-BAC7-7105CCE86EC5}"/>
    <cellStyle name="Input 2 2 8" xfId="9375" xr:uid="{00000000-0005-0000-0000-000094240000}"/>
    <cellStyle name="Input 2 2 8 2" xfId="23116" xr:uid="{3B30F995-9842-44E4-820F-28D98A110C79}"/>
    <cellStyle name="Input 2 2 8 2 2" xfId="24016" xr:uid="{DD81037C-E933-4586-8C31-820385AEDF0A}"/>
    <cellStyle name="Input 2 2 8 2 2 2" xfId="26668" xr:uid="{964D8A22-83FD-4CF2-B143-F3381402112F}"/>
    <cellStyle name="Input 2 2 8 2 2 3" xfId="28440" xr:uid="{A38E4934-8D76-40AF-B60E-846173669180}"/>
    <cellStyle name="Input 2 2 8 2 2 4" xfId="29605" xr:uid="{5CC4D608-831B-40D0-8F38-27B180ABDA6E}"/>
    <cellStyle name="Input 2 2 8 2 2 5" xfId="33913" xr:uid="{E14EB1CF-3B12-4C52-A3CD-531CD307C3E2}"/>
    <cellStyle name="Input 2 2 8 2 2 6" xfId="31611" xr:uid="{786FC41E-2274-45F4-BFAE-56524722EFFC}"/>
    <cellStyle name="Input 2 2 8 2 2 7" xfId="35513" xr:uid="{CD41C040-84F5-414E-904E-FDE0AF770DAB}"/>
    <cellStyle name="Input 2 2 8 2 3" xfId="25770" xr:uid="{34916D20-5A1D-48D2-9992-0B3B6CD3D8CC}"/>
    <cellStyle name="Input 2 2 8 2 4" xfId="33029" xr:uid="{9DA2C1DC-4936-4B14-8D12-57EC15B90F98}"/>
    <cellStyle name="Input 2 2 8 3" xfId="23407" xr:uid="{86C8E086-14B7-41F3-B359-3D21F9D8B2E2}"/>
    <cellStyle name="Input 2 2 8 3 2" xfId="26059" xr:uid="{F0B48EAD-EC51-4449-B924-D4563DB68E3A}"/>
    <cellStyle name="Input 2 2 8 3 3" xfId="27743" xr:uid="{21A40499-A9C9-4951-80D1-13148170F6A5}"/>
    <cellStyle name="Input 2 2 8 3 4" xfId="29659" xr:uid="{ED7BC73E-6EA0-40E1-B7B3-191B4BE10872}"/>
    <cellStyle name="Input 2 2 8 3 5" xfId="33318" xr:uid="{627DE740-3755-4390-B701-39B2A4559A42}"/>
    <cellStyle name="Input 2 2 8 3 6" xfId="33841" xr:uid="{98B67868-C2D0-46E5-8668-E41B42CE64D8}"/>
    <cellStyle name="Input 2 2 8 3 7" xfId="35417" xr:uid="{90D78C03-7990-4843-B56D-4D8884B4B51A}"/>
    <cellStyle name="Input 2 2 8 4" xfId="24392" xr:uid="{602547E8-58EF-4B98-BBD7-110DD64261BA}"/>
    <cellStyle name="Input 2 2 8 4 2" xfId="27043" xr:uid="{F2DABA1C-FE4B-4ABA-90D4-0F85E9E13AD7}"/>
    <cellStyle name="Input 2 2 8 4 3" xfId="21626" xr:uid="{F4162EDD-7D20-4033-9152-DEFDDC2D41D8}"/>
    <cellStyle name="Input 2 2 8 4 4" xfId="29877" xr:uid="{A89BC362-539F-4576-B219-F0D375878329}"/>
    <cellStyle name="Input 2 2 8 4 5" xfId="30756" xr:uid="{F4B45E67-F28E-44F5-AB6C-56239BA3B986}"/>
    <cellStyle name="Input 2 2 8 4 6" xfId="32529" xr:uid="{CAD83D29-3F3E-4B2E-B5A6-AADB36EE2005}"/>
    <cellStyle name="Input 2 2 8 4 7" xfId="35878" xr:uid="{54CD38B4-6346-4389-9882-6434A6C72AD4}"/>
    <cellStyle name="Input 2 2 8 4 8" xfId="36713" xr:uid="{59217106-CC21-4F65-A090-4D47622FD2F6}"/>
    <cellStyle name="Input 2 2 8 4 9" xfId="37628" xr:uid="{653A3ABA-B5B5-48B9-8E65-03ED66454496}"/>
    <cellStyle name="Input 2 2 8 5" xfId="24478" xr:uid="{DBC550B6-36B7-43A4-8B66-1B483BD68FE6}"/>
    <cellStyle name="Input 2 2 8 5 2" xfId="27129" xr:uid="{60570C7B-179A-4CAA-8CC3-F32463847421}"/>
    <cellStyle name="Input 2 2 8 5 3" xfId="21544" xr:uid="{C489CFC6-8DA7-4727-97B6-64B85F414E7E}"/>
    <cellStyle name="Input 2 2 8 5 4" xfId="29962" xr:uid="{D92C1FA2-7FD9-4986-9B53-BF9AFC483E93}"/>
    <cellStyle name="Input 2 2 8 5 5" xfId="30842" xr:uid="{C26C4B7A-58B1-46BB-B092-3265E12D2895}"/>
    <cellStyle name="Input 2 2 8 5 6" xfId="32608" xr:uid="{EC979B3B-B370-436C-A886-8E89FD696728}"/>
    <cellStyle name="Input 2 2 8 5 7" xfId="35963" xr:uid="{AAA57696-90A1-4E5C-A8AE-B49112D74F69}"/>
    <cellStyle name="Input 2 2 8 5 8" xfId="36798" xr:uid="{D2224D7B-1CD8-4095-A8ED-66984CEF36FA}"/>
    <cellStyle name="Input 2 2 8 5 9" xfId="37714" xr:uid="{F3F4E58C-BA47-47D4-975E-484BC814FA56}"/>
    <cellStyle name="Input 2 2 8 6" xfId="22213" xr:uid="{C348E542-C928-4FAC-A44F-27CC5D7A8931}"/>
    <cellStyle name="Input 2 2 8 7" xfId="22304" xr:uid="{D398A83F-FB42-4EFA-AEF0-93A614D50C04}"/>
    <cellStyle name="Input 2 2 8 8" xfId="21110" xr:uid="{A2185ACA-BBD8-4B9E-BF47-9E815B988796}"/>
    <cellStyle name="Input 2 2 9" xfId="9376" xr:uid="{00000000-0005-0000-0000-000095240000}"/>
    <cellStyle name="Input 2 2 9 2" xfId="23115" xr:uid="{4655BDB3-8C47-4962-99FA-D18EB1A4CCA5}"/>
    <cellStyle name="Input 2 2 9 2 2" xfId="24015" xr:uid="{267E0B88-5B4B-424F-B68B-6AFB659637B0}"/>
    <cellStyle name="Input 2 2 9 2 2 2" xfId="26667" xr:uid="{B912A98D-5FA6-480C-A5CC-47C4187C2091}"/>
    <cellStyle name="Input 2 2 9 2 2 3" xfId="28487" xr:uid="{B8C7869D-4BFC-4EA5-8960-DA76538AFE67}"/>
    <cellStyle name="Input 2 2 9 2 2 4" xfId="29487" xr:uid="{4ADB75A3-A26D-4B58-AFB6-D2187983B7C5}"/>
    <cellStyle name="Input 2 2 9 2 2 5" xfId="33912" xr:uid="{2CD938B5-6B59-469E-8C7E-5D01535B9020}"/>
    <cellStyle name="Input 2 2 9 2 2 6" xfId="34843" xr:uid="{E76D05EC-84B6-45B9-A8D5-9519A1688DFD}"/>
    <cellStyle name="Input 2 2 9 2 2 7" xfId="35541" xr:uid="{2F4188F9-159A-42B5-A343-85BFC13C3EB4}"/>
    <cellStyle name="Input 2 2 9 2 3" xfId="25769" xr:uid="{B42A27DF-E921-4044-BC70-DEEB53A3FEF8}"/>
    <cellStyle name="Input 2 2 9 2 4" xfId="33028" xr:uid="{ED0D293D-53E6-4B1F-94D1-762ECD39D8AA}"/>
    <cellStyle name="Input 2 2 9 3" xfId="23408" xr:uid="{AD9666C8-4365-4A7E-82B6-DAC32F16AD19}"/>
    <cellStyle name="Input 2 2 9 3 2" xfId="26060" xr:uid="{499FBD89-2A9A-4BE8-8DBD-DA466B9CDBA9}"/>
    <cellStyle name="Input 2 2 9 3 3" xfId="22031" xr:uid="{9300D900-2258-478B-9F1F-632E916060E2}"/>
    <cellStyle name="Input 2 2 9 3 4" xfId="28109" xr:uid="{70B46978-D050-48A2-93BD-05B3723E63E8}"/>
    <cellStyle name="Input 2 2 9 3 5" xfId="33319" xr:uid="{18F8701B-A487-4CF4-96E9-A5032E142FA8}"/>
    <cellStyle name="Input 2 2 9 3 6" xfId="33389" xr:uid="{F31279A9-E0D7-4A2B-8879-628A52EF2E76}"/>
    <cellStyle name="Input 2 2 9 3 7" xfId="34183" xr:uid="{AFB60635-5173-49DF-9AFA-852D03DE25EA}"/>
    <cellStyle name="Input 2 2 9 4" xfId="24393" xr:uid="{07FD101A-6594-4D28-9E7F-15410CE824F7}"/>
    <cellStyle name="Input 2 2 9 4 2" xfId="27044" xr:uid="{295F6907-AD3D-4D35-9318-71FB224C49FA}"/>
    <cellStyle name="Input 2 2 9 4 3" xfId="21625" xr:uid="{B27ECBAB-FD99-4E09-8063-2151B99AFF10}"/>
    <cellStyle name="Input 2 2 9 4 4" xfId="29878" xr:uid="{18E7F517-A69A-47C3-9555-15F3FFB8BED8}"/>
    <cellStyle name="Input 2 2 9 4 5" xfId="30757" xr:uid="{B0E5E552-E5F5-4CDF-9DD1-8B059AFEFBE6}"/>
    <cellStyle name="Input 2 2 9 4 6" xfId="32530" xr:uid="{17E3F8BA-7CF6-4A7E-8D31-522BB9194A9E}"/>
    <cellStyle name="Input 2 2 9 4 7" xfId="35879" xr:uid="{1BC37CF2-B12A-484D-8CF4-DCFAA961AF00}"/>
    <cellStyle name="Input 2 2 9 4 8" xfId="36714" xr:uid="{89334E85-7ECA-4094-9A10-06BAD7EA9856}"/>
    <cellStyle name="Input 2 2 9 4 9" xfId="37629" xr:uid="{B37354E3-84F4-4A1E-8FC8-6EC8C283A65B}"/>
    <cellStyle name="Input 2 2 9 5" xfId="24477" xr:uid="{B56ABAD7-735E-48D7-8B07-00BAB1387744}"/>
    <cellStyle name="Input 2 2 9 5 2" xfId="27128" xr:uid="{3D095C07-F86E-4F12-8466-B9BEB4E1CFBE}"/>
    <cellStyle name="Input 2 2 9 5 3" xfId="21546" xr:uid="{86D6B554-7749-48FC-9C82-FEFED69BAFC9}"/>
    <cellStyle name="Input 2 2 9 5 4" xfId="29961" xr:uid="{5B50F49E-D3E4-47D0-A84B-248E9932CBA3}"/>
    <cellStyle name="Input 2 2 9 5 5" xfId="30841" xr:uid="{694F2241-F252-468E-B5D5-56F49444C248}"/>
    <cellStyle name="Input 2 2 9 5 6" xfId="32607" xr:uid="{E47678A8-5E72-429B-B9CA-B87955AEECB2}"/>
    <cellStyle name="Input 2 2 9 5 7" xfId="35962" xr:uid="{26C478E0-FB3C-4372-ADC7-E8A42685EE5C}"/>
    <cellStyle name="Input 2 2 9 5 8" xfId="36797" xr:uid="{120D4B40-F2D7-42AD-8AAD-A2944EA99C22}"/>
    <cellStyle name="Input 2 2 9 5 9" xfId="37713" xr:uid="{AD54F964-A34C-474B-81CE-5E46848AB994}"/>
    <cellStyle name="Input 2 2 9 6" xfId="22214" xr:uid="{A6561FE5-436B-4B1A-B656-6BB5D6286CA6}"/>
    <cellStyle name="Input 2 2 9 7" xfId="22303" xr:uid="{A0E80DF4-6F83-41DF-9A51-030A6656255D}"/>
    <cellStyle name="Input 2 2 9 8" xfId="21111" xr:uid="{A88884D4-55A7-4BFD-9BE5-BB6A5E83A0AC}"/>
    <cellStyle name="Input 2 20" xfId="24519" xr:uid="{D229BE9D-A24A-4427-9770-2322383D1D99}"/>
    <cellStyle name="Input 2 20 2" xfId="27170" xr:uid="{592B4F7C-20A7-42B0-8764-015A522DF114}"/>
    <cellStyle name="Input 2 20 3" xfId="21420" xr:uid="{02A7B07D-C29D-4EAF-BE62-4B7BC736F6DB}"/>
    <cellStyle name="Input 2 20 4" xfId="30003" xr:uid="{183F7411-A215-4C35-B06B-530CED4547B6}"/>
    <cellStyle name="Input 2 20 5" xfId="30883" xr:uid="{AC916E41-FAFF-4788-BDBF-2470EA0DDCB6}"/>
    <cellStyle name="Input 2 20 6" xfId="32621" xr:uid="{251E881F-E013-4900-AD5C-326532ED42C9}"/>
    <cellStyle name="Input 2 20 7" xfId="36004" xr:uid="{F39F1760-00C8-4D2A-AF08-2A57C400BFFE}"/>
    <cellStyle name="Input 2 20 8" xfId="36839" xr:uid="{619B4B69-97F8-43F0-942A-69E0E31052B0}"/>
    <cellStyle name="Input 2 20 9" xfId="37755" xr:uid="{66730B0F-2C45-46DB-BBD3-2E640E692264}"/>
    <cellStyle name="Input 2 21" xfId="22172" xr:uid="{F8EAB0BD-7486-42DD-8D25-C05B6EB17812}"/>
    <cellStyle name="Input 2 22" xfId="22345" xr:uid="{C77F60FB-4345-4146-A121-D345136DE5C6}"/>
    <cellStyle name="Input 2 23" xfId="21069" xr:uid="{4966F873-82A2-4709-8AF7-601708E7D6ED}"/>
    <cellStyle name="Input 2 3" xfId="9377" xr:uid="{00000000-0005-0000-0000-000096240000}"/>
    <cellStyle name="Input 2 3 2" xfId="9378" xr:uid="{00000000-0005-0000-0000-000097240000}"/>
    <cellStyle name="Input 2 3 2 2" xfId="23114" xr:uid="{F205A794-8B05-4961-904E-16E91B840224}"/>
    <cellStyle name="Input 2 3 2 2 2" xfId="24014" xr:uid="{688E2700-2C49-4D54-8D45-D3CB6F8AC547}"/>
    <cellStyle name="Input 2 3 2 2 2 2" xfId="26666" xr:uid="{A9ADDB54-7697-4B20-A4CD-C04A4EF86FFF}"/>
    <cellStyle name="Input 2 3 2 2 2 3" xfId="28042" xr:uid="{7E96E428-C445-4858-A1B7-1E70A9F78CE2}"/>
    <cellStyle name="Input 2 3 2 2 2 4" xfId="27686" xr:uid="{6C4B78AE-8793-441F-9E3B-B5446B36D42D}"/>
    <cellStyle name="Input 2 3 2 2 2 5" xfId="33911" xr:uid="{61F77A09-B2C4-4E16-9B50-43EF84189CCB}"/>
    <cellStyle name="Input 2 3 2 2 2 6" xfId="35016" xr:uid="{905C385B-9BAC-4E42-8907-8F663A6EA5C1}"/>
    <cellStyle name="Input 2 3 2 2 2 7" xfId="31732" xr:uid="{CB83A62F-0055-4103-9D79-BA4655357F0A}"/>
    <cellStyle name="Input 2 3 2 2 3" xfId="25768" xr:uid="{12B089B0-480D-4ABE-888B-F77D4FE879FC}"/>
    <cellStyle name="Input 2 3 2 2 4" xfId="33027" xr:uid="{5483CE59-D459-480F-B633-420866A4CBD8}"/>
    <cellStyle name="Input 2 3 2 3" xfId="23409" xr:uid="{526703BB-AA18-4DE7-9172-27C1EF1948AF}"/>
    <cellStyle name="Input 2 3 2 3 2" xfId="26061" xr:uid="{577858E8-FF66-469D-817A-EFFCAC14F0E9}"/>
    <cellStyle name="Input 2 3 2 3 3" xfId="21855" xr:uid="{D5F2C0B2-01AF-4A18-AA6C-561AEDB949C0}"/>
    <cellStyle name="Input 2 3 2 3 4" xfId="28775" xr:uid="{B380B2D4-893E-46AB-9C83-CAD9F576A43B}"/>
    <cellStyle name="Input 2 3 2 3 5" xfId="33320" xr:uid="{FB796600-F2F1-40EC-BEB0-04304A01DB6B}"/>
    <cellStyle name="Input 2 3 2 3 6" xfId="34227" xr:uid="{17ACDE4E-1082-4AE8-9B31-50B13A7BE9B2}"/>
    <cellStyle name="Input 2 3 2 3 7" xfId="32055" xr:uid="{D8D3869F-7B77-4216-B172-F37B9B64A7B5}"/>
    <cellStyle name="Input 2 3 2 4" xfId="24394" xr:uid="{E16F9A5B-1CCD-4E0D-A5BE-2248B174B402}"/>
    <cellStyle name="Input 2 3 2 4 2" xfId="27045" xr:uid="{3F04A77B-1109-4257-B77C-29027A54EAD2}"/>
    <cellStyle name="Input 2 3 2 4 3" xfId="21624" xr:uid="{1C47876C-650A-4F61-B2B2-2FA0C81BA542}"/>
    <cellStyle name="Input 2 3 2 4 4" xfId="29879" xr:uid="{91908CA9-C905-47B8-9472-4E01C68C7A9D}"/>
    <cellStyle name="Input 2 3 2 4 5" xfId="30758" xr:uid="{88487B72-0225-4520-BF52-A007B707732C}"/>
    <cellStyle name="Input 2 3 2 4 6" xfId="32531" xr:uid="{622FD5A1-DCD1-4177-90F1-D239FCEA6419}"/>
    <cellStyle name="Input 2 3 2 4 7" xfId="35880" xr:uid="{F53C1936-57E3-486D-9FD5-4062E511BA7C}"/>
    <cellStyle name="Input 2 3 2 4 8" xfId="36715" xr:uid="{AF61C94E-2640-4821-B0A8-BDAEE1BE72A7}"/>
    <cellStyle name="Input 2 3 2 4 9" xfId="37630" xr:uid="{9ACDDC03-2127-4200-B242-5BA42D70B605}"/>
    <cellStyle name="Input 2 3 2 5" xfId="24476" xr:uid="{337CCED5-2250-482C-9C46-B8DC4681BED9}"/>
    <cellStyle name="Input 2 3 2 5 2" xfId="27127" xr:uid="{A9654872-0CAC-48E9-9E9B-8A2614E1B5DC}"/>
    <cellStyle name="Input 2 3 2 5 3" xfId="22809" xr:uid="{BE1EC42B-8E91-49B7-A015-A00215D11D62}"/>
    <cellStyle name="Input 2 3 2 5 4" xfId="29960" xr:uid="{0FDEBAB3-DEBF-4B1A-9254-E531D5E879B4}"/>
    <cellStyle name="Input 2 3 2 5 5" xfId="30840" xr:uid="{9C5A10EA-6E91-4E37-951D-48E47A1A3BAA}"/>
    <cellStyle name="Input 2 3 2 5 6" xfId="34542" xr:uid="{E60B42A1-A73B-40C6-99F4-5BE9DB066F98}"/>
    <cellStyle name="Input 2 3 2 5 7" xfId="35961" xr:uid="{BE3B0EB0-5059-492C-9369-FF0F3D82A8DB}"/>
    <cellStyle name="Input 2 3 2 5 8" xfId="36796" xr:uid="{F7822694-21D8-4C9D-965B-23C3D77F1C86}"/>
    <cellStyle name="Input 2 3 2 5 9" xfId="37712" xr:uid="{F026F4C3-AF33-4108-99E8-E5BD5F31294A}"/>
    <cellStyle name="Input 2 3 2 6" xfId="22215" xr:uid="{ADF54CC3-41A6-43A2-8EA9-3C439F08C2BB}"/>
    <cellStyle name="Input 2 3 2 7" xfId="22302" xr:uid="{B710CCA9-C70C-442E-92F2-2A3362F3D673}"/>
    <cellStyle name="Input 2 3 2 8" xfId="21112" xr:uid="{A4F52EA4-BEE6-4C36-B8C7-E50FCC8263C7}"/>
    <cellStyle name="Input 2 3 3" xfId="9379" xr:uid="{00000000-0005-0000-0000-000098240000}"/>
    <cellStyle name="Input 2 3 3 2" xfId="23113" xr:uid="{F08B00F5-31CD-42DC-B838-18C7F8A3D1C7}"/>
    <cellStyle name="Input 2 3 3 2 2" xfId="24013" xr:uid="{3EF0F348-3CB9-4341-BA32-F3D6CA0CB6F7}"/>
    <cellStyle name="Input 2 3 3 2 2 2" xfId="26665" xr:uid="{ABC454B8-9099-462D-9439-61FE07E1A6DD}"/>
    <cellStyle name="Input 2 3 3 2 2 3" xfId="27992" xr:uid="{383B8CDD-8565-4E8A-93F6-A0ED029A1937}"/>
    <cellStyle name="Input 2 3 3 2 2 4" xfId="28281" xr:uid="{6BC98538-34F4-4C1D-9C80-A6D33B47F508}"/>
    <cellStyle name="Input 2 3 3 2 2 5" xfId="33910" xr:uid="{ED498C2F-10C2-476B-B859-E40A6F245AED}"/>
    <cellStyle name="Input 2 3 3 2 2 6" xfId="34262" xr:uid="{1206AA55-3F79-4A99-B1F5-B87F388E85D4}"/>
    <cellStyle name="Input 2 3 3 2 2 7" xfId="31786" xr:uid="{0AA9A698-EE38-4270-BEED-F986BCFED482}"/>
    <cellStyle name="Input 2 3 3 2 3" xfId="25767" xr:uid="{9473F0BB-01D4-44F3-98D7-EC64985E6FD4}"/>
    <cellStyle name="Input 2 3 3 2 4" xfId="33026" xr:uid="{263FC93A-13D8-4CB3-B0DB-B8C242912B4C}"/>
    <cellStyle name="Input 2 3 3 3" xfId="23410" xr:uid="{E8EB7A09-29CA-497B-8630-3CE30E95F219}"/>
    <cellStyle name="Input 2 3 3 3 2" xfId="26062" xr:uid="{3E038154-7FA1-405B-B6FE-DE0D735F9A6E}"/>
    <cellStyle name="Input 2 3 3 3 3" xfId="22061" xr:uid="{008D2719-C815-4A16-8281-13A233704B5E}"/>
    <cellStyle name="Input 2 3 3 3 4" xfId="29655" xr:uid="{F46931D1-7B7B-4C40-9D7A-7F9F58EA2AE8}"/>
    <cellStyle name="Input 2 3 3 3 5" xfId="33321" xr:uid="{920FA5E1-44A1-404D-B6E2-B6C755E581A4}"/>
    <cellStyle name="Input 2 3 3 3 6" xfId="34109" xr:uid="{537429F0-83D8-450B-9867-3ABD579E43EA}"/>
    <cellStyle name="Input 2 3 3 3 7" xfId="35104" xr:uid="{01260576-0E93-4A3C-BBF2-00EC75C7DEBC}"/>
    <cellStyle name="Input 2 3 3 4" xfId="24395" xr:uid="{E7BC19A7-36B9-4BAB-BF61-09B620C83EF4}"/>
    <cellStyle name="Input 2 3 3 4 2" xfId="27046" xr:uid="{C1323F81-07F9-4E69-947A-A074B88FE37A}"/>
    <cellStyle name="Input 2 3 3 4 3" xfId="21623" xr:uid="{D90CD8D2-DA01-46B6-BD95-E567DF251BF1}"/>
    <cellStyle name="Input 2 3 3 4 4" xfId="29880" xr:uid="{ECC1BCC5-4851-4A09-A8FD-C8318C5C2EA2}"/>
    <cellStyle name="Input 2 3 3 4 5" xfId="30759" xr:uid="{9B95780A-4B69-4EC9-A054-A5555947FDE3}"/>
    <cellStyle name="Input 2 3 3 4 6" xfId="32532" xr:uid="{64CB4C94-F112-40EE-A70A-BEB02640C4DD}"/>
    <cellStyle name="Input 2 3 3 4 7" xfId="35881" xr:uid="{6CA4AC7D-6399-4134-97DD-550D0A1F93D5}"/>
    <cellStyle name="Input 2 3 3 4 8" xfId="36716" xr:uid="{8481A50B-1BD4-429D-8FE1-C6989A1D9556}"/>
    <cellStyle name="Input 2 3 3 4 9" xfId="37631" xr:uid="{5739CF71-F78A-466F-B3B9-E38B717EB258}"/>
    <cellStyle name="Input 2 3 3 5" xfId="24475" xr:uid="{41F6D5CE-3B1F-40CE-B550-D26128F71630}"/>
    <cellStyle name="Input 2 3 3 5 2" xfId="27126" xr:uid="{62039E43-98DA-4216-AB33-8F54CCAC051C}"/>
    <cellStyle name="Input 2 3 3 5 3" xfId="22807" xr:uid="{CF46B518-C8F8-4306-8446-3AAECA5E5B62}"/>
    <cellStyle name="Input 2 3 3 5 4" xfId="29959" xr:uid="{239E678F-D89B-493D-8653-B07460944E68}"/>
    <cellStyle name="Input 2 3 3 5 5" xfId="30839" xr:uid="{E3F17AAD-2FFB-4E56-B240-00CA435F6846}"/>
    <cellStyle name="Input 2 3 3 5 6" xfId="34372" xr:uid="{82D830F6-7CC8-4406-82CD-457E43B1071A}"/>
    <cellStyle name="Input 2 3 3 5 7" xfId="35960" xr:uid="{BFA5C87C-9CA3-4F41-B3D9-63B9BDED7994}"/>
    <cellStyle name="Input 2 3 3 5 8" xfId="36795" xr:uid="{9C1090E4-C2E8-4A0A-9EAC-7894D103D1A3}"/>
    <cellStyle name="Input 2 3 3 5 9" xfId="37711" xr:uid="{769F159D-E860-41BF-8B38-B240DD593ED2}"/>
    <cellStyle name="Input 2 3 3 6" xfId="22216" xr:uid="{5EB3D08A-3C24-40B9-A8D6-962EFFFE9F60}"/>
    <cellStyle name="Input 2 3 3 7" xfId="22301" xr:uid="{5951388C-1507-489B-AAF6-D2FA063075E6}"/>
    <cellStyle name="Input 2 3 3 8" xfId="21113" xr:uid="{25347FA0-5CD3-4DD6-9178-33C2A07046D4}"/>
    <cellStyle name="Input 2 3 4" xfId="9380" xr:uid="{00000000-0005-0000-0000-000099240000}"/>
    <cellStyle name="Input 2 3 4 2" xfId="23112" xr:uid="{7C81D779-794A-44B0-AD4F-C4E706E416FA}"/>
    <cellStyle name="Input 2 3 4 2 2" xfId="24012" xr:uid="{56C214EA-2B99-4F70-A221-A219195AB35E}"/>
    <cellStyle name="Input 2 3 4 2 2 2" xfId="26664" xr:uid="{E6EA0A8C-7A7F-44C3-B52B-0CE1ED660EAF}"/>
    <cellStyle name="Input 2 3 4 2 2 3" xfId="29044" xr:uid="{1CCCC3D5-0C88-4B5B-9D53-FE81A5225E00}"/>
    <cellStyle name="Input 2 3 4 2 2 4" xfId="29604" xr:uid="{4301BE04-6C10-409F-A1A0-6700E86CBBFF}"/>
    <cellStyle name="Input 2 3 4 2 2 5" xfId="33909" xr:uid="{2DA38820-F30F-494E-B780-03F7A3C57FE0}"/>
    <cellStyle name="Input 2 3 4 2 2 6" xfId="31628" xr:uid="{2E206C37-AFA4-45A7-A74D-A08AF975A1A7}"/>
    <cellStyle name="Input 2 3 4 2 2 7" xfId="35512" xr:uid="{59540387-6485-4028-B575-C2387483E475}"/>
    <cellStyle name="Input 2 3 4 2 3" xfId="25766" xr:uid="{54354562-26B7-41FB-986B-78436BFA1FDD}"/>
    <cellStyle name="Input 2 3 4 2 4" xfId="33025" xr:uid="{EC8A0A6D-8694-4B86-9D58-391007E58AA3}"/>
    <cellStyle name="Input 2 3 4 3" xfId="23411" xr:uid="{5F66FE0C-1D36-4D1B-91A1-06A20C95BFF9}"/>
    <cellStyle name="Input 2 3 4 3 2" xfId="26063" xr:uid="{7BB32991-C3C1-4B2F-A48F-883A89AA9E84}"/>
    <cellStyle name="Input 2 3 4 3 3" xfId="22028" xr:uid="{9522ED15-38F4-426B-82A1-C66572818AF5}"/>
    <cellStyle name="Input 2 3 4 3 4" xfId="22103" xr:uid="{8997ED97-9AC3-4FC4-B13F-71858B1704B3}"/>
    <cellStyle name="Input 2 3 4 3 5" xfId="33322" xr:uid="{A7345ABB-42E4-4091-8433-C56A78E82210}"/>
    <cellStyle name="Input 2 3 4 3 6" xfId="32206" xr:uid="{C566A1FC-A4D2-4A9E-9C94-25ED3215D4CE}"/>
    <cellStyle name="Input 2 3 4 3 7" xfId="35067" xr:uid="{93F62448-D1F1-485A-A388-C8529488819E}"/>
    <cellStyle name="Input 2 3 4 4" xfId="24396" xr:uid="{B130B1C9-C269-4B5A-89A9-912C09A71062}"/>
    <cellStyle name="Input 2 3 4 4 2" xfId="27047" xr:uid="{088EB25E-EAF2-402C-8C02-AD8AE879E8F1}"/>
    <cellStyle name="Input 2 3 4 4 3" xfId="21622" xr:uid="{E3547D54-8E2A-437D-AE6E-96CD558D7D06}"/>
    <cellStyle name="Input 2 3 4 4 4" xfId="29881" xr:uid="{C13F2F1D-FF9A-4B96-B38F-22CB58228C97}"/>
    <cellStyle name="Input 2 3 4 4 5" xfId="30760" xr:uid="{2957F716-B377-4BE3-B051-0511304037F1}"/>
    <cellStyle name="Input 2 3 4 4 6" xfId="32533" xr:uid="{C9A23768-934C-4356-AA8C-97545F3C38F6}"/>
    <cellStyle name="Input 2 3 4 4 7" xfId="35882" xr:uid="{D98AFCBA-D6D9-45DC-A6B4-BD2BE02779F3}"/>
    <cellStyle name="Input 2 3 4 4 8" xfId="36717" xr:uid="{652794A9-4992-4D25-A9FD-8344E301DBBA}"/>
    <cellStyle name="Input 2 3 4 4 9" xfId="37632" xr:uid="{9D04E897-4DC0-419C-8792-A65B9F66DCE0}"/>
    <cellStyle name="Input 2 3 4 5" xfId="24474" xr:uid="{75B49877-1F9E-4B8F-BBB7-D3F9A1436CC2}"/>
    <cellStyle name="Input 2 3 4 5 2" xfId="27125" xr:uid="{5FEA1564-C881-4FD4-8D1F-2667F91C492B}"/>
    <cellStyle name="Input 2 3 4 5 3" xfId="22806" xr:uid="{CB53F38C-04AB-415E-A4B7-06DA85B2BC06}"/>
    <cellStyle name="Input 2 3 4 5 4" xfId="29958" xr:uid="{940A1EB4-196B-4A58-B535-A8FEA52BB724}"/>
    <cellStyle name="Input 2 3 4 5 5" xfId="30838" xr:uid="{F047528F-3D16-4079-B695-0A36EDDD73CB}"/>
    <cellStyle name="Input 2 3 4 5 6" xfId="32606" xr:uid="{3835CC6D-18AC-4F35-ACD2-6B11D38EAEFA}"/>
    <cellStyle name="Input 2 3 4 5 7" xfId="35959" xr:uid="{483D5104-3C7A-4EF3-9D60-2CA2C59EC650}"/>
    <cellStyle name="Input 2 3 4 5 8" xfId="36794" xr:uid="{73DD5258-D0BE-470D-9DE0-65F74967CC8C}"/>
    <cellStyle name="Input 2 3 4 5 9" xfId="37710" xr:uid="{EEF1C5C4-C195-4BC2-99F4-4D807F3D4361}"/>
    <cellStyle name="Input 2 3 4 6" xfId="22217" xr:uid="{8B786612-BEFC-4720-9D7B-1B329CBEEEEB}"/>
    <cellStyle name="Input 2 3 4 7" xfId="22300" xr:uid="{86E0F72F-43B0-491D-8D98-0825BEAD411D}"/>
    <cellStyle name="Input 2 3 4 8" xfId="21114" xr:uid="{B973120A-2F6B-4077-93FD-791E6E0265CC}"/>
    <cellStyle name="Input 2 3 5" xfId="9381" xr:uid="{00000000-0005-0000-0000-00009A240000}"/>
    <cellStyle name="Input 2 3 5 2" xfId="23111" xr:uid="{3AEB7580-F216-4B0B-859E-6CA4441E3E46}"/>
    <cellStyle name="Input 2 3 5 2 2" xfId="24011" xr:uid="{4F32377F-0F79-4EEF-A52C-A4BEBCB11C37}"/>
    <cellStyle name="Input 2 3 5 2 2 2" xfId="26663" xr:uid="{455F3B1B-B9E1-4983-9550-5DE6C8AAD7D4}"/>
    <cellStyle name="Input 2 3 5 2 2 3" xfId="28930" xr:uid="{FB8254C4-13B2-4AF0-8EF4-6B455E845AAD}"/>
    <cellStyle name="Input 2 3 5 2 2 4" xfId="29486" xr:uid="{90901D3A-6936-4434-8B2D-BDCD3E8C5E50}"/>
    <cellStyle name="Input 2 3 5 2 2 5" xfId="33908" xr:uid="{D05CED66-A583-4318-A270-65512B29E729}"/>
    <cellStyle name="Input 2 3 5 2 2 6" xfId="34829" xr:uid="{C6764FB1-0367-4F2F-B807-0170B699B45C}"/>
    <cellStyle name="Input 2 3 5 2 2 7" xfId="35542" xr:uid="{61EB7854-91EE-4A3E-A8F1-39C8F793DF5D}"/>
    <cellStyle name="Input 2 3 5 2 3" xfId="25765" xr:uid="{7C6F219E-F5EC-4DD8-B5BA-082829EA987E}"/>
    <cellStyle name="Input 2 3 5 2 4" xfId="33024" xr:uid="{EEA0F235-1CC7-4449-AD09-B7DBD241AEE8}"/>
    <cellStyle name="Input 2 3 5 3" xfId="23412" xr:uid="{57329B81-2C76-4B84-A0C3-BFEA53DEE6A9}"/>
    <cellStyle name="Input 2 3 5 3 2" xfId="26064" xr:uid="{A1C84694-42EB-4BCD-AD92-93BC9CE7FE70}"/>
    <cellStyle name="Input 2 3 5 3 3" xfId="21858" xr:uid="{47243EE6-7E0D-4108-823C-791B7EEDF3AA}"/>
    <cellStyle name="Input 2 3 5 3 4" xfId="28132" xr:uid="{BD6571DC-B923-4F5F-BA65-A975C39BAC44}"/>
    <cellStyle name="Input 2 3 5 3 5" xfId="33323" xr:uid="{682577D5-2CA0-4107-92D3-2847293BA8D5}"/>
    <cellStyle name="Input 2 3 5 3 6" xfId="32207" xr:uid="{C487FD69-FF07-44F7-ADF7-F8063F2549A3}"/>
    <cellStyle name="Input 2 3 5 3 7" xfId="32118" xr:uid="{38075972-582A-4BAF-9955-CAE049CD9FEC}"/>
    <cellStyle name="Input 2 3 5 4" xfId="24397" xr:uid="{44AE25EC-AA3E-4621-873C-BD4F01EBC5CF}"/>
    <cellStyle name="Input 2 3 5 4 2" xfId="27048" xr:uid="{FB05D626-BFAF-42BF-A589-69AE326F3E39}"/>
    <cellStyle name="Input 2 3 5 4 3" xfId="21621" xr:uid="{5A20826A-0C5C-47D2-BE5E-A96923B1DC80}"/>
    <cellStyle name="Input 2 3 5 4 4" xfId="29882" xr:uid="{AA9244E4-5068-4D02-80C5-C3212289B1A0}"/>
    <cellStyle name="Input 2 3 5 4 5" xfId="30761" xr:uid="{909B1626-7662-4F76-9189-CD6E77143300}"/>
    <cellStyle name="Input 2 3 5 4 6" xfId="32534" xr:uid="{1D7DFFF8-A3E5-4EB3-A31C-1EE9765BB5F8}"/>
    <cellStyle name="Input 2 3 5 4 7" xfId="35883" xr:uid="{CE5772E2-6E59-45F3-B9B3-686D62159B3C}"/>
    <cellStyle name="Input 2 3 5 4 8" xfId="36718" xr:uid="{4B47F823-F40B-4BC0-8249-A79B4AEB23C9}"/>
    <cellStyle name="Input 2 3 5 4 9" xfId="37633" xr:uid="{31F75723-C77E-4D9C-A1A0-F6F25CF54AA7}"/>
    <cellStyle name="Input 2 3 5 5" xfId="24473" xr:uid="{817BCBB5-2078-416F-AD0E-2073F6B2B1BD}"/>
    <cellStyle name="Input 2 3 5 5 2" xfId="27124" xr:uid="{862752D3-F3A9-4D96-BC67-666D6FA15F5E}"/>
    <cellStyle name="Input 2 3 5 5 3" xfId="22810" xr:uid="{FFB28BDF-44B3-4AA2-A733-5E859E794834}"/>
    <cellStyle name="Input 2 3 5 5 4" xfId="29957" xr:uid="{51C701A5-D167-4F80-B8BE-B9F5B62D3F7B}"/>
    <cellStyle name="Input 2 3 5 5 5" xfId="30837" xr:uid="{AC2F546F-230A-462F-BEA9-4E3953D9703E}"/>
    <cellStyle name="Input 2 3 5 5 6" xfId="34541" xr:uid="{8DDB248D-B012-4314-8E21-F73B573231F9}"/>
    <cellStyle name="Input 2 3 5 5 7" xfId="35958" xr:uid="{B553B37B-FF67-4E43-BC79-710C624C5C71}"/>
    <cellStyle name="Input 2 3 5 5 8" xfId="36793" xr:uid="{775C6651-F58A-4ACF-B7D4-08CB8284FD46}"/>
    <cellStyle name="Input 2 3 5 5 9" xfId="37709" xr:uid="{DDD9A9F9-881F-49E1-A866-EFE269A46FEB}"/>
    <cellStyle name="Input 2 3 5 6" xfId="22218" xr:uid="{ACDCE14C-32E5-45B3-B2BE-B54527102AAA}"/>
    <cellStyle name="Input 2 3 5 7" xfId="22299" xr:uid="{813FE218-6356-4894-9DD3-9DB1FE8E7C32}"/>
    <cellStyle name="Input 2 3 5 8" xfId="21115" xr:uid="{078D1E9B-B954-4BB3-BB31-3AD6EE8778A1}"/>
    <cellStyle name="Input 2 4" xfId="9382" xr:uid="{00000000-0005-0000-0000-00009B240000}"/>
    <cellStyle name="Input 2 4 2" xfId="9383" xr:uid="{00000000-0005-0000-0000-00009C240000}"/>
    <cellStyle name="Input 2 4 2 2" xfId="23110" xr:uid="{0FF76979-B213-46B4-BA22-64F559B582FD}"/>
    <cellStyle name="Input 2 4 2 2 2" xfId="24010" xr:uid="{52E98A30-6075-4098-8FAD-8CE97958E0BD}"/>
    <cellStyle name="Input 2 4 2 2 2 2" xfId="26662" xr:uid="{3D8E7D64-D4F0-4F27-BCA3-99ECB480CB50}"/>
    <cellStyle name="Input 2 4 2 2 2 3" xfId="28439" xr:uid="{82C86033-E1F8-4F01-8B58-F08C3706184D}"/>
    <cellStyle name="Input 2 4 2 2 2 4" xfId="27687" xr:uid="{AEA88E5A-8182-4AD7-8112-AE8CFE6A22E8}"/>
    <cellStyle name="Input 2 4 2 2 2 5" xfId="33907" xr:uid="{19619539-AA66-4E6E-AEFC-20BDA0BC0DBE}"/>
    <cellStyle name="Input 2 4 2 2 2 6" xfId="31610" xr:uid="{D9565CF9-0070-4817-929D-CDEC6DC044EF}"/>
    <cellStyle name="Input 2 4 2 2 2 7" xfId="34638" xr:uid="{FBAAFA82-A2B9-4342-B33E-54EEA5588BE8}"/>
    <cellStyle name="Input 2 4 2 2 3" xfId="25764" xr:uid="{E860B08B-F84B-4310-8F7E-68BAB07040FF}"/>
    <cellStyle name="Input 2 4 2 2 4" xfId="33023" xr:uid="{50888392-6181-4348-9EEC-CB4EFC5D4626}"/>
    <cellStyle name="Input 2 4 2 3" xfId="23413" xr:uid="{A31FF643-4802-48DA-ADDF-F4E7995DF160}"/>
    <cellStyle name="Input 2 4 2 3 2" xfId="26065" xr:uid="{5EAF58FB-E3F5-46F7-B295-92F6B74CD6EC}"/>
    <cellStyle name="Input 2 4 2 3 3" xfId="22064" xr:uid="{9EE44ABD-81C5-4552-8AF3-2FC199A15ED5}"/>
    <cellStyle name="Input 2 4 2 3 4" xfId="28862" xr:uid="{D8A537EC-3CCE-45F5-9BFE-755D8A9AE597}"/>
    <cellStyle name="Input 2 4 2 3 5" xfId="33324" xr:uid="{57A0FD27-3568-4BA3-9112-59BDA58BE570}"/>
    <cellStyle name="Input 2 4 2 3 6" xfId="33839" xr:uid="{9779AB93-3F82-4EEF-9709-F2A068120CE8}"/>
    <cellStyle name="Input 2 4 2 3 7" xfId="31406" xr:uid="{5FFFA20A-A09A-48A9-8101-C9599237945E}"/>
    <cellStyle name="Input 2 4 2 4" xfId="24398" xr:uid="{017F0EF1-AF7D-45A7-8E0E-BC8C3561B0D8}"/>
    <cellStyle name="Input 2 4 2 4 2" xfId="27049" xr:uid="{3A1F8A67-39EF-4592-8C1B-709519E8E61B}"/>
    <cellStyle name="Input 2 4 2 4 3" xfId="21620" xr:uid="{09CFDA1E-651A-4103-9174-83B67355C7A9}"/>
    <cellStyle name="Input 2 4 2 4 4" xfId="29883" xr:uid="{CEA85CA5-C221-481B-AB8D-3C5284086B37}"/>
    <cellStyle name="Input 2 4 2 4 5" xfId="30762" xr:uid="{ECB34C51-A8FB-4C76-93E3-40AF53451835}"/>
    <cellStyle name="Input 2 4 2 4 6" xfId="32535" xr:uid="{163653F9-8AEC-431D-A628-72E741663A77}"/>
    <cellStyle name="Input 2 4 2 4 7" xfId="35884" xr:uid="{8C5104D6-FF2E-4E45-8610-0CACEF42170A}"/>
    <cellStyle name="Input 2 4 2 4 8" xfId="36719" xr:uid="{FC80C61B-6507-44D6-80A0-2F9446ED7836}"/>
    <cellStyle name="Input 2 4 2 4 9" xfId="37634" xr:uid="{F1699313-4343-41B8-BF5D-E00E94D23C45}"/>
    <cellStyle name="Input 2 4 2 5" xfId="24472" xr:uid="{5801977B-8684-4592-8668-7AE254B3B873}"/>
    <cellStyle name="Input 2 4 2 5 2" xfId="27123" xr:uid="{DD2AC537-8E99-4C51-A61D-8EEC897C0C9F}"/>
    <cellStyle name="Input 2 4 2 5 3" xfId="21547" xr:uid="{5B39D047-C2BE-414E-B851-49AB18CA82B0}"/>
    <cellStyle name="Input 2 4 2 5 4" xfId="29956" xr:uid="{9288E2C0-0FA6-4086-AEC8-EA2493DAB265}"/>
    <cellStyle name="Input 2 4 2 5 5" xfId="30836" xr:uid="{6223CCC0-80E9-45BB-983E-FC040CEDEC58}"/>
    <cellStyle name="Input 2 4 2 5 6" xfId="34371" xr:uid="{7E78AD52-F429-4CBE-9751-24D04C3BE493}"/>
    <cellStyle name="Input 2 4 2 5 7" xfId="35957" xr:uid="{A637A19F-3CC7-4AEA-8254-5DDF6653F0A3}"/>
    <cellStyle name="Input 2 4 2 5 8" xfId="36792" xr:uid="{A8DA07A1-F116-439F-AD31-86075CE4C170}"/>
    <cellStyle name="Input 2 4 2 5 9" xfId="37708" xr:uid="{EECC5713-4021-440D-82F6-BE33E4DEF3B9}"/>
    <cellStyle name="Input 2 4 2 6" xfId="22219" xr:uid="{F4C9A1EA-606F-43A6-A783-D3B77062D2CB}"/>
    <cellStyle name="Input 2 4 2 7" xfId="22298" xr:uid="{8B8D56E0-CC48-4305-8117-5B96EAD1B518}"/>
    <cellStyle name="Input 2 4 2 8" xfId="21116" xr:uid="{A57062AE-B401-4699-8843-A9CF494E553E}"/>
    <cellStyle name="Input 2 4 3" xfId="9384" xr:uid="{00000000-0005-0000-0000-00009D240000}"/>
    <cellStyle name="Input 2 4 3 2" xfId="23109" xr:uid="{84B8F2F6-3115-43D6-A68D-1856AC9C2ABB}"/>
    <cellStyle name="Input 2 4 3 2 2" xfId="24009" xr:uid="{B324C642-8B83-4692-B11F-6D61FD2AF16C}"/>
    <cellStyle name="Input 2 4 3 2 2 2" xfId="26661" xr:uid="{7947B35C-2EDE-4BCD-828F-8514E8EDDD06}"/>
    <cellStyle name="Input 2 4 3 2 2 3" xfId="28488" xr:uid="{24054C41-9637-48F8-9D10-DB7AC3E5CBF2}"/>
    <cellStyle name="Input 2 4 3 2 2 4" xfId="28646" xr:uid="{E022DD9D-E3E4-4CCD-9736-D41CA3A87D54}"/>
    <cellStyle name="Input 2 4 3 2 2 5" xfId="33906" xr:uid="{FFED58F0-8C17-40F0-9DF9-E7E307356F2A}"/>
    <cellStyle name="Input 2 4 3 2 2 6" xfId="34844" xr:uid="{956C7663-6E2A-4F0C-9981-E1CC9A21548B}"/>
    <cellStyle name="Input 2 4 3 2 2 7" xfId="31787" xr:uid="{6C9E79D6-B7D1-4958-98C1-B4DBA0DCE5A9}"/>
    <cellStyle name="Input 2 4 3 2 3" xfId="25763" xr:uid="{00BD016A-7E4D-4D6C-B37B-D460CE22E5E1}"/>
    <cellStyle name="Input 2 4 3 2 4" xfId="33022" xr:uid="{B3AA460D-BCB8-4DD7-B7F8-E8EB0E4102C7}"/>
    <cellStyle name="Input 2 4 3 3" xfId="23414" xr:uid="{812730AD-F3F4-4821-A9AA-F6749EA78586}"/>
    <cellStyle name="Input 2 4 3 3 2" xfId="26066" xr:uid="{36BB0429-91C3-4B9A-98A9-72981F01F84F}"/>
    <cellStyle name="Input 2 4 3 3 3" xfId="27744" xr:uid="{AF0F0019-F73B-44BF-A09F-7CAA2E18FFB3}"/>
    <cellStyle name="Input 2 4 3 3 4" xfId="29656" xr:uid="{6C9D7BD4-317A-4797-A2FB-C4FE158CE9E0}"/>
    <cellStyle name="Input 2 4 3 3 5" xfId="33325" xr:uid="{2C7F9B39-E225-40EE-86BF-391B5D76F8C0}"/>
    <cellStyle name="Input 2 4 3 3 6" xfId="33391" xr:uid="{44942985-E0D9-4641-87AB-0A8E2F648D9A}"/>
    <cellStyle name="Input 2 4 3 3 7" xfId="35635" xr:uid="{E8525405-8AF3-4CBF-BF6D-EE873F75844A}"/>
    <cellStyle name="Input 2 4 3 4" xfId="24399" xr:uid="{6C3DDB6E-09CC-4CA3-8042-4D0B418C5157}"/>
    <cellStyle name="Input 2 4 3 4 2" xfId="27050" xr:uid="{962F9F78-C937-4260-9723-59FE1FF77D4B}"/>
    <cellStyle name="Input 2 4 3 4 3" xfId="21619" xr:uid="{384E683B-2071-45F4-B020-16A68A182743}"/>
    <cellStyle name="Input 2 4 3 4 4" xfId="29884" xr:uid="{0D938CC2-88DF-46EA-BB75-1FC8107B9C9E}"/>
    <cellStyle name="Input 2 4 3 4 5" xfId="30763" xr:uid="{8F4400B5-A9F3-42ED-A2E8-D345F85D854B}"/>
    <cellStyle name="Input 2 4 3 4 6" xfId="32536" xr:uid="{B0CDF785-FC48-40B9-B52E-B048D7636086}"/>
    <cellStyle name="Input 2 4 3 4 7" xfId="35885" xr:uid="{254BA4DD-DE9D-4484-B8A9-47F49830EBC1}"/>
    <cellStyle name="Input 2 4 3 4 8" xfId="36720" xr:uid="{F171E748-F45E-4F79-AAE0-C38CFBBCD452}"/>
    <cellStyle name="Input 2 4 3 4 9" xfId="37635" xr:uid="{313A065E-0604-4A8C-8B53-4DE6CCF735AC}"/>
    <cellStyle name="Input 2 4 3 5" xfId="24471" xr:uid="{91FE4746-80D2-401D-A531-5DEC485F405B}"/>
    <cellStyle name="Input 2 4 3 5 2" xfId="27122" xr:uid="{70F329CD-EB14-43BF-8F98-28AC690E1CE9}"/>
    <cellStyle name="Input 2 4 3 5 3" xfId="21548" xr:uid="{D15B915A-A04F-453B-9B4A-55B36B7843A8}"/>
    <cellStyle name="Input 2 4 3 5 4" xfId="29955" xr:uid="{1F1A67D6-5C57-484F-9C56-3ED9B3C5C4F2}"/>
    <cellStyle name="Input 2 4 3 5 5" xfId="30835" xr:uid="{9E034CA3-1098-4636-975D-E234F2F79130}"/>
    <cellStyle name="Input 2 4 3 5 6" xfId="32605" xr:uid="{8714B9DC-588C-41EF-BF0A-CA1FB5FF83DD}"/>
    <cellStyle name="Input 2 4 3 5 7" xfId="35956" xr:uid="{3EF5FD8A-22CC-446C-953E-32742417E6BA}"/>
    <cellStyle name="Input 2 4 3 5 8" xfId="36791" xr:uid="{47674D8A-4B32-4CBD-B206-8CD6EA09AEB0}"/>
    <cellStyle name="Input 2 4 3 5 9" xfId="37707" xr:uid="{A0D4E1DF-4DCF-4060-8781-AFA43A8E9B3C}"/>
    <cellStyle name="Input 2 4 3 6" xfId="22220" xr:uid="{EE2071EA-AA7D-4D99-9AA1-CB51B522F22E}"/>
    <cellStyle name="Input 2 4 3 7" xfId="22297" xr:uid="{6C00159A-3D17-4D08-AD1F-09A3150E38A4}"/>
    <cellStyle name="Input 2 4 3 8" xfId="21117" xr:uid="{4A50C761-5F16-45B3-A89C-FC50566631A9}"/>
    <cellStyle name="Input 2 4 4" xfId="9385" xr:uid="{00000000-0005-0000-0000-00009E240000}"/>
    <cellStyle name="Input 2 4 4 2" xfId="23108" xr:uid="{5434787E-931D-451D-A800-880973BD7E2D}"/>
    <cellStyle name="Input 2 4 4 2 2" xfId="24008" xr:uid="{0FB8FF09-44C0-43E8-B619-87F64390229B}"/>
    <cellStyle name="Input 2 4 4 2 2 2" xfId="26660" xr:uid="{D32DB7E6-7354-4BE8-8E4F-C80A78BD10CC}"/>
    <cellStyle name="Input 2 4 4 2 2 3" xfId="28043" xr:uid="{90A671D4-08B5-488D-A54E-C2358DC07B7D}"/>
    <cellStyle name="Input 2 4 4 2 2 4" xfId="29603" xr:uid="{84AC419D-ABFB-4A59-BD1F-FB16303275C4}"/>
    <cellStyle name="Input 2 4 4 2 2 5" xfId="33905" xr:uid="{95F1B1F5-950E-43F9-AA40-BC27068B4CAD}"/>
    <cellStyle name="Input 2 4 4 2 2 6" xfId="35015" xr:uid="{41799F2D-6AB0-4C1E-8D7A-3034289641E7}"/>
    <cellStyle name="Input 2 4 4 2 2 7" xfId="35511" xr:uid="{5435DA55-253C-493A-94F2-D64B1D596012}"/>
    <cellStyle name="Input 2 4 4 2 3" xfId="25762" xr:uid="{18C9BDBC-54BE-40B1-9EB3-F14C2258D843}"/>
    <cellStyle name="Input 2 4 4 2 4" xfId="33021" xr:uid="{264C062F-92F8-4C88-99E3-4A6747EFD01D}"/>
    <cellStyle name="Input 2 4 4 3" xfId="23415" xr:uid="{22710780-A3F6-40F9-BA25-2721D8BC87AA}"/>
    <cellStyle name="Input 2 4 4 3 2" xfId="26067" xr:uid="{6823241E-8A60-4F5D-80A7-110252AF8F94}"/>
    <cellStyle name="Input 2 4 4 3 3" xfId="22029" xr:uid="{A21E4499-9735-473F-9C64-4B503F1E9655}"/>
    <cellStyle name="Input 2 4 4 3 4" xfId="28779" xr:uid="{F6E6388D-6D87-42C5-9DCE-13221BFDEAFB}"/>
    <cellStyle name="Input 2 4 4 3 5" xfId="33326" xr:uid="{2BB91252-B409-4C3B-A8AD-8C58E20288B4}"/>
    <cellStyle name="Input 2 4 4 3 6" xfId="34229" xr:uid="{CB2C3855-CA2A-468B-9FE8-90D08FA2086A}"/>
    <cellStyle name="Input 2 4 4 3 7" xfId="35418" xr:uid="{4C65B31B-8914-49BF-8D38-3DC727B5415E}"/>
    <cellStyle name="Input 2 4 4 4" xfId="24400" xr:uid="{4EDA3AEE-B70C-4713-8AB8-80E11207BDB7}"/>
    <cellStyle name="Input 2 4 4 4 2" xfId="27051" xr:uid="{4775068C-2296-4219-B195-FB801D7B7E18}"/>
    <cellStyle name="Input 2 4 4 4 3" xfId="21618" xr:uid="{F8AD3C82-A2DA-45B1-A3A8-92972FD10BE0}"/>
    <cellStyle name="Input 2 4 4 4 4" xfId="29885" xr:uid="{12C679A4-7271-4BCE-9BEB-A80BBD9D01D0}"/>
    <cellStyle name="Input 2 4 4 4 5" xfId="30764" xr:uid="{C155D4F3-CA39-4064-8313-67B95919F4B1}"/>
    <cellStyle name="Input 2 4 4 4 6" xfId="32537" xr:uid="{F24841BC-3461-4E09-AEE6-1DC20540B3DB}"/>
    <cellStyle name="Input 2 4 4 4 7" xfId="35886" xr:uid="{73A3AA42-16FF-4798-9972-7C31F9D1764A}"/>
    <cellStyle name="Input 2 4 4 4 8" xfId="36721" xr:uid="{AC9150C0-C14C-464B-94B1-E299C46E1C4E}"/>
    <cellStyle name="Input 2 4 4 4 9" xfId="37636" xr:uid="{683CEA72-3D10-4529-8392-119208F576F1}"/>
    <cellStyle name="Input 2 4 4 5" xfId="24470" xr:uid="{9BAFCAA5-1638-41BE-865E-0D353941C45F}"/>
    <cellStyle name="Input 2 4 4 5 2" xfId="27121" xr:uid="{734E192F-B1BE-40AE-A686-057C9E8F5CF6}"/>
    <cellStyle name="Input 2 4 4 5 3" xfId="21549" xr:uid="{729174AC-302C-4DAC-9DB9-73851D3C2599}"/>
    <cellStyle name="Input 2 4 4 5 4" xfId="29954" xr:uid="{0DC8CC56-DC0C-4ACE-9732-9B35C8CAD6E2}"/>
    <cellStyle name="Input 2 4 4 5 5" xfId="30834" xr:uid="{391BF7F8-674C-4E65-A353-3B48CC218573}"/>
    <cellStyle name="Input 2 4 4 5 6" xfId="34540" xr:uid="{DDC513E7-9AD1-4CB9-AA16-A571B25C5769}"/>
    <cellStyle name="Input 2 4 4 5 7" xfId="35955" xr:uid="{90179441-50B9-4750-AE23-0E201137F5B6}"/>
    <cellStyle name="Input 2 4 4 5 8" xfId="36790" xr:uid="{774D5E54-44D0-488E-85FC-7FEED56428EA}"/>
    <cellStyle name="Input 2 4 4 5 9" xfId="37706" xr:uid="{1D280BAF-3707-4AFB-AA10-92F9AAEA43B4}"/>
    <cellStyle name="Input 2 4 4 6" xfId="22221" xr:uid="{1F306A29-14FB-44EF-8086-C8FC03F1C9A0}"/>
    <cellStyle name="Input 2 4 4 7" xfId="22296" xr:uid="{E3D8CA20-DEED-4519-9222-B0B07F7E758D}"/>
    <cellStyle name="Input 2 4 4 8" xfId="21118" xr:uid="{E929EC33-7DD3-4207-9C2E-28F46E6758DB}"/>
    <cellStyle name="Input 2 4 5" xfId="9386" xr:uid="{00000000-0005-0000-0000-00009F240000}"/>
    <cellStyle name="Input 2 4 5 2" xfId="23107" xr:uid="{07BB7349-B30C-4A21-AE78-DEF8CB7679E5}"/>
    <cellStyle name="Input 2 4 5 2 2" xfId="24007" xr:uid="{0629B9ED-240D-4583-B670-74F8C9F2C0DD}"/>
    <cellStyle name="Input 2 4 5 2 2 2" xfId="26659" xr:uid="{E88B1DE2-3381-434D-B0CD-A442C9FF553E}"/>
    <cellStyle name="Input 2 4 5 2 2 3" xfId="27991" xr:uid="{6AE1D241-432F-472E-B1E0-70FC4D6307D7}"/>
    <cellStyle name="Input 2 4 5 2 2 4" xfId="29485" xr:uid="{55E7CA07-56AD-47A5-BDB6-A1AA49FF1394}"/>
    <cellStyle name="Input 2 4 5 2 2 5" xfId="33904" xr:uid="{E756F89B-BC45-4372-B39D-29D3715ECA5A}"/>
    <cellStyle name="Input 2 4 5 2 2 6" xfId="33425" xr:uid="{A188F57C-DFBC-44B0-8DCE-FFE14B53D9B0}"/>
    <cellStyle name="Input 2 4 5 2 2 7" xfId="35543" xr:uid="{73B5A70D-961E-4B7E-8A14-F2DADD038BB9}"/>
    <cellStyle name="Input 2 4 5 2 3" xfId="25761" xr:uid="{783AD857-E928-4599-8FC5-C82CD695D364}"/>
    <cellStyle name="Input 2 4 5 2 4" xfId="33020" xr:uid="{0DE9C870-5FD0-4461-982E-CF8397F14315}"/>
    <cellStyle name="Input 2 4 5 3" xfId="23416" xr:uid="{6E448846-C243-4CD0-8CE2-649C869C2643}"/>
    <cellStyle name="Input 2 4 5 3 2" xfId="26068" xr:uid="{E69B64FD-EC67-4A5C-8D04-F05C0A048187}"/>
    <cellStyle name="Input 2 4 5 3 3" xfId="21857" xr:uid="{38FB6E2F-A515-44B9-AEFC-4B4290C071B9}"/>
    <cellStyle name="Input 2 4 5 3 4" xfId="29397" xr:uid="{9C513F44-F1FC-4D5F-9E4A-1D0A15E8FEA4}"/>
    <cellStyle name="Input 2 4 5 3 5" xfId="33327" xr:uid="{933072CF-B67D-4679-978E-41513A3AB721}"/>
    <cellStyle name="Input 2 4 5 3 6" xfId="34107" xr:uid="{C858FF90-B548-4B87-B18F-813EBAF88CFD}"/>
    <cellStyle name="Input 2 4 5 3 7" xfId="31970" xr:uid="{043B8C67-9FD5-4982-85D7-6B740B183D18}"/>
    <cellStyle name="Input 2 4 5 4" xfId="24401" xr:uid="{93AD13AF-0031-495B-8B6F-D6248D80505F}"/>
    <cellStyle name="Input 2 4 5 4 2" xfId="27052" xr:uid="{1C8D25C1-79CF-4B1B-B595-5A9BA50BAAD6}"/>
    <cellStyle name="Input 2 4 5 4 3" xfId="21617" xr:uid="{98287C99-EF8D-4B00-991D-617E203003E2}"/>
    <cellStyle name="Input 2 4 5 4 4" xfId="29886" xr:uid="{AD1D3577-A151-44D9-AB83-2727D1F68C7C}"/>
    <cellStyle name="Input 2 4 5 4 5" xfId="30765" xr:uid="{7BDB39C1-5AE5-4810-8A29-768705549306}"/>
    <cellStyle name="Input 2 4 5 4 6" xfId="32538" xr:uid="{F5B55E5C-192F-42F2-BF9E-A3869F6F86DC}"/>
    <cellStyle name="Input 2 4 5 4 7" xfId="35887" xr:uid="{B966B496-2480-46A8-B6EC-E5D417627BB4}"/>
    <cellStyle name="Input 2 4 5 4 8" xfId="36722" xr:uid="{8C5D813D-E5DE-473C-83AF-559D390D9A6E}"/>
    <cellStyle name="Input 2 4 5 4 9" xfId="37637" xr:uid="{C60F5246-69AB-4344-BBA7-4DAABD49321A}"/>
    <cellStyle name="Input 2 4 5 5" xfId="24469" xr:uid="{A78E3612-7EF9-43C5-8CBC-09169EFD2C73}"/>
    <cellStyle name="Input 2 4 5 5 2" xfId="27120" xr:uid="{F30A76E3-9757-471D-92E8-77B8E0A8978B}"/>
    <cellStyle name="Input 2 4 5 5 3" xfId="21550" xr:uid="{FCA9D2D0-3666-4BBF-97D7-61730C16438B}"/>
    <cellStyle name="Input 2 4 5 5 4" xfId="29953" xr:uid="{0D84A2F0-6004-49DA-9E9C-91FC7E6BB0F8}"/>
    <cellStyle name="Input 2 4 5 5 5" xfId="30833" xr:uid="{93B78898-CB75-4BB5-B5EF-053B0E0200E9}"/>
    <cellStyle name="Input 2 4 5 5 6" xfId="34370" xr:uid="{5DFD2AE6-639E-4E86-BB83-87B4BC6BE4AC}"/>
    <cellStyle name="Input 2 4 5 5 7" xfId="35954" xr:uid="{21FF3449-EFCE-483F-8931-ED0386D1A3E4}"/>
    <cellStyle name="Input 2 4 5 5 8" xfId="36789" xr:uid="{06989AD7-BE1B-4224-BB66-E9D43B9E1074}"/>
    <cellStyle name="Input 2 4 5 5 9" xfId="37705" xr:uid="{CAC1E5B0-3623-4089-A68F-314ACAC2209D}"/>
    <cellStyle name="Input 2 4 5 6" xfId="22222" xr:uid="{8142728E-3510-4F3F-B9E1-6C162C0E9750}"/>
    <cellStyle name="Input 2 4 5 7" xfId="22295" xr:uid="{352E71DD-3743-4ECB-A7BE-699A81F048E8}"/>
    <cellStyle name="Input 2 4 5 8" xfId="21119" xr:uid="{D0C9558C-D261-403F-8FEB-6E4B450A1775}"/>
    <cellStyle name="Input 2 5" xfId="9387" xr:uid="{00000000-0005-0000-0000-0000A0240000}"/>
    <cellStyle name="Input 2 5 2" xfId="9388" xr:uid="{00000000-0005-0000-0000-0000A1240000}"/>
    <cellStyle name="Input 2 5 2 2" xfId="23106" xr:uid="{D39C0A17-993A-4395-B10F-3D12E2CC6B99}"/>
    <cellStyle name="Input 2 5 2 2 2" xfId="24006" xr:uid="{B8C0927A-4D7A-4A85-901D-594097641707}"/>
    <cellStyle name="Input 2 5 2 2 2 2" xfId="26658" xr:uid="{509180BA-77D4-426C-98CA-C4CF4FAA6613}"/>
    <cellStyle name="Input 2 5 2 2 2 3" xfId="27990" xr:uid="{E672FB19-F5C7-49B1-AD19-12DC1CFC6D78}"/>
    <cellStyle name="Input 2 5 2 2 2 4" xfId="28838" xr:uid="{F90EA2BF-0A1E-4B26-938D-25D48A991C4F}"/>
    <cellStyle name="Input 2 5 2 2 2 5" xfId="33903" xr:uid="{AB26E848-D29D-4665-8328-85D33C9BCD43}"/>
    <cellStyle name="Input 2 5 2 2 2 6" xfId="31629" xr:uid="{6D854D78-E5A7-4AEC-B284-D101BDC87B3F}"/>
    <cellStyle name="Input 2 5 2 2 2 7" xfId="31421" xr:uid="{3F5FC94F-0C9D-45E0-8ECF-E193B7C12AEF}"/>
    <cellStyle name="Input 2 5 2 2 3" xfId="25760" xr:uid="{8A9B1C0B-C472-4079-AFC5-50B577526C75}"/>
    <cellStyle name="Input 2 5 2 2 4" xfId="33019" xr:uid="{0541C5AF-AA0F-418E-9A50-9F9F4473DB10}"/>
    <cellStyle name="Input 2 5 2 3" xfId="23417" xr:uid="{F100D3A9-85D5-45D1-B5C8-BF2F1AE0537E}"/>
    <cellStyle name="Input 2 5 2 3 2" xfId="26069" xr:uid="{0E205C1A-321A-400B-ABE0-4E36568C6948}"/>
    <cellStyle name="Input 2 5 2 3 3" xfId="22063" xr:uid="{4684B64F-4F87-4D82-83FE-D10BE3685337}"/>
    <cellStyle name="Input 2 5 2 3 4" xfId="29336" xr:uid="{65A823A4-10E8-4234-97F4-5F523EB406E9}"/>
    <cellStyle name="Input 2 5 2 3 5" xfId="33328" xr:uid="{B2D9ED68-7A45-4E7C-B8A6-274179C6A588}"/>
    <cellStyle name="Input 2 5 2 3 6" xfId="32208" xr:uid="{E1B598C5-3663-4E35-A04E-95307A71A09D}"/>
    <cellStyle name="Input 2 5 2 3 7" xfId="34624" xr:uid="{6E83C1D1-FBD8-4D01-8193-7850EACF69B8}"/>
    <cellStyle name="Input 2 5 2 4" xfId="24402" xr:uid="{E41232D0-BF76-4339-AE70-F404EBF91152}"/>
    <cellStyle name="Input 2 5 2 4 2" xfId="27053" xr:uid="{625D1DA0-C946-4214-86F0-A15051900C79}"/>
    <cellStyle name="Input 2 5 2 4 3" xfId="21616" xr:uid="{8102C055-1F95-47B7-A21F-2BB19BF58EC2}"/>
    <cellStyle name="Input 2 5 2 4 4" xfId="29887" xr:uid="{A28E8ED3-D14D-4E0F-A6D4-F46780AA56BA}"/>
    <cellStyle name="Input 2 5 2 4 5" xfId="30766" xr:uid="{E9795FDD-13F7-4641-9004-B479A62B2E08}"/>
    <cellStyle name="Input 2 5 2 4 6" xfId="32539" xr:uid="{74B8CA4F-6E25-4596-9C05-BD9D127A0ACC}"/>
    <cellStyle name="Input 2 5 2 4 7" xfId="35888" xr:uid="{4DA93DD9-1F62-4A23-9280-8165E3923D0D}"/>
    <cellStyle name="Input 2 5 2 4 8" xfId="36723" xr:uid="{0E9F2B17-81E1-4909-83B4-6B80175710AD}"/>
    <cellStyle name="Input 2 5 2 4 9" xfId="37638" xr:uid="{7668507D-0CFF-4C30-90C1-7C37E52208A5}"/>
    <cellStyle name="Input 2 5 2 5" xfId="24468" xr:uid="{6192C1E3-75BC-4973-96F1-0372DB90E7F3}"/>
    <cellStyle name="Input 2 5 2 5 2" xfId="27119" xr:uid="{3B1B932F-796F-4AEB-8E16-54670515F59D}"/>
    <cellStyle name="Input 2 5 2 5 3" xfId="21551" xr:uid="{236F5B33-82F6-41C1-A6BD-4EDD1A5D1DFD}"/>
    <cellStyle name="Input 2 5 2 5 4" xfId="29952" xr:uid="{CE0B880B-9B56-4D1A-A75D-4BF3BA25414A}"/>
    <cellStyle name="Input 2 5 2 5 5" xfId="30832" xr:uid="{635C8B79-D57B-40B4-9CD4-D48EA33E9EA8}"/>
    <cellStyle name="Input 2 5 2 5 6" xfId="32604" xr:uid="{3FB57AAA-63B8-42D1-ABA7-F2C885A1EA62}"/>
    <cellStyle name="Input 2 5 2 5 7" xfId="35953" xr:uid="{58BF1454-2CE0-4F1D-9EA1-CC7229CF79EF}"/>
    <cellStyle name="Input 2 5 2 5 8" xfId="36788" xr:uid="{3019D348-2785-4FD9-9B89-FB8BFBC49357}"/>
    <cellStyle name="Input 2 5 2 5 9" xfId="37704" xr:uid="{D1D0F0D0-CB76-466D-8BBC-2E3FF40AFBAC}"/>
    <cellStyle name="Input 2 5 2 6" xfId="22223" xr:uid="{1F58D987-5067-40D0-AFD3-7BD75E7DDA10}"/>
    <cellStyle name="Input 2 5 2 7" xfId="22294" xr:uid="{DF0332E6-9DD8-4D1F-A661-02586E1D8C70}"/>
    <cellStyle name="Input 2 5 2 8" xfId="21120" xr:uid="{87739BB6-1598-4D45-BC26-A2DC9FCCD812}"/>
    <cellStyle name="Input 2 5 3" xfId="9389" xr:uid="{00000000-0005-0000-0000-0000A2240000}"/>
    <cellStyle name="Input 2 5 3 2" xfId="23105" xr:uid="{FE7A66B2-239D-4160-802B-93791893B37D}"/>
    <cellStyle name="Input 2 5 3 2 2" xfId="24005" xr:uid="{1DB9C05F-FF73-4C24-9B3E-3E0DA30F67B5}"/>
    <cellStyle name="Input 2 5 3 2 2 2" xfId="26657" xr:uid="{32FDAACD-3215-4247-8EF2-D09DD307CC50}"/>
    <cellStyle name="Input 2 5 3 2 2 3" xfId="29043" xr:uid="{BD7D3FD6-34A6-4D19-BF60-4F68E2C8CCFE}"/>
    <cellStyle name="Input 2 5 3 2 2 4" xfId="28143" xr:uid="{DD4F7583-1B94-4209-B3FE-684EFC1018D4}"/>
    <cellStyle name="Input 2 5 3 2 2 5" xfId="33902" xr:uid="{FB0306AC-F378-4BB5-97F7-37E8A1D18CC3}"/>
    <cellStyle name="Input 2 5 3 2 2 6" xfId="34828" xr:uid="{621F1659-8AE2-45AB-985A-38F280678AFB}"/>
    <cellStyle name="Input 2 5 3 2 2 7" xfId="31788" xr:uid="{AC7F71C7-98D3-4F7B-9B75-51265738E654}"/>
    <cellStyle name="Input 2 5 3 2 3" xfId="25759" xr:uid="{D3324572-15E8-4D2D-8D94-4EA9E51D39F1}"/>
    <cellStyle name="Input 2 5 3 2 4" xfId="33018" xr:uid="{02B7E764-F00D-478C-8BC7-CB347E08DB42}"/>
    <cellStyle name="Input 2 5 3 3" xfId="23418" xr:uid="{A2A90166-2C60-45F7-A041-238146860CD2}"/>
    <cellStyle name="Input 2 5 3 3 2" xfId="26070" xr:uid="{D4DD867C-29CE-43F1-9663-7990723F8E1C}"/>
    <cellStyle name="Input 2 5 3 3 3" xfId="25463" xr:uid="{E4CDA7BC-0EC9-410F-921F-F797982059FF}"/>
    <cellStyle name="Input 2 5 3 3 4" xfId="29657" xr:uid="{A5257BCB-3CAF-4C50-AF90-16FDF7774C92}"/>
    <cellStyle name="Input 2 5 3 3 5" xfId="33329" xr:uid="{B7BF87E8-F5E7-4D5F-9A09-3CAFB2D25274}"/>
    <cellStyle name="Input 2 5 3 3 6" xfId="33838" xr:uid="{9B66C38C-7971-4D36-866A-0AC58354171C}"/>
    <cellStyle name="Input 2 5 3 3 7" xfId="35634" xr:uid="{FDF7CE01-5447-440A-81CA-3EDBC69CA1D3}"/>
    <cellStyle name="Input 2 5 3 4" xfId="24403" xr:uid="{85EB6AFD-3A83-4838-AF79-E497B6C1D77C}"/>
    <cellStyle name="Input 2 5 3 4 2" xfId="27054" xr:uid="{6347414F-425C-4790-8E17-EC3E45518492}"/>
    <cellStyle name="Input 2 5 3 4 3" xfId="21615" xr:uid="{74A88C88-C294-4462-A3B2-DF7D503E39F7}"/>
    <cellStyle name="Input 2 5 3 4 4" xfId="29888" xr:uid="{54E94B8D-3A45-4109-9E89-6316FB729B93}"/>
    <cellStyle name="Input 2 5 3 4 5" xfId="30767" xr:uid="{E0928A40-07AD-4F43-8DF5-898DA8F1CAE2}"/>
    <cellStyle name="Input 2 5 3 4 6" xfId="32540" xr:uid="{CE5FC268-925A-4445-9A9F-A44E7234533B}"/>
    <cellStyle name="Input 2 5 3 4 7" xfId="35889" xr:uid="{B50E10DC-2C23-443D-BB77-478D5A98067C}"/>
    <cellStyle name="Input 2 5 3 4 8" xfId="36724" xr:uid="{B9BB8CDA-F7E4-4CF9-88B6-B59DF92E5E47}"/>
    <cellStyle name="Input 2 5 3 4 9" xfId="37639" xr:uid="{D9F0B444-A2BA-42DA-A53B-7B60BBD53FED}"/>
    <cellStyle name="Input 2 5 3 5" xfId="24467" xr:uid="{9120E174-0B9B-4C03-93E6-664C0A898E95}"/>
    <cellStyle name="Input 2 5 3 5 2" xfId="27118" xr:uid="{E64D8B41-DEF7-43F4-9F97-93A3B418B75A}"/>
    <cellStyle name="Input 2 5 3 5 3" xfId="21552" xr:uid="{73398829-AA10-46BB-83DD-3B40D391D45E}"/>
    <cellStyle name="Input 2 5 3 5 4" xfId="29951" xr:uid="{5F941933-D3D5-4B0C-9382-66F5E55475DD}"/>
    <cellStyle name="Input 2 5 3 5 5" xfId="30831" xr:uid="{87090177-06A9-484E-8004-CC39592C714D}"/>
    <cellStyle name="Input 2 5 3 5 6" xfId="34539" xr:uid="{BC572C0F-E2C2-49E2-AC3B-29E09DA9E8AE}"/>
    <cellStyle name="Input 2 5 3 5 7" xfId="35952" xr:uid="{E5E35409-9A94-4012-A038-8691E3AC1AA2}"/>
    <cellStyle name="Input 2 5 3 5 8" xfId="36787" xr:uid="{67A36D7B-4964-4AD7-A9BA-1799CC457ABD}"/>
    <cellStyle name="Input 2 5 3 5 9" xfId="37703" xr:uid="{870F70D8-273E-47C4-86CD-30E5436390D5}"/>
    <cellStyle name="Input 2 5 3 6" xfId="22224" xr:uid="{D22656DC-FA3C-4499-A744-4FBD2D9D832A}"/>
    <cellStyle name="Input 2 5 3 7" xfId="22293" xr:uid="{D37910CB-32EF-4ADE-993B-EB28F673A64D}"/>
    <cellStyle name="Input 2 5 3 8" xfId="21121" xr:uid="{1D68C26D-C52D-498D-BED9-709A3216347E}"/>
    <cellStyle name="Input 2 5 4" xfId="9390" xr:uid="{00000000-0005-0000-0000-0000A3240000}"/>
    <cellStyle name="Input 2 5 4 2" xfId="23104" xr:uid="{A8536116-55B8-4D8D-B398-7E43D1A0D367}"/>
    <cellStyle name="Input 2 5 4 2 2" xfId="24004" xr:uid="{6CAAAAF3-453A-46B4-AE9F-E5759DEAABE7}"/>
    <cellStyle name="Input 2 5 4 2 2 2" xfId="26656" xr:uid="{E420F8F9-4595-4833-985C-48130E5E4ED0}"/>
    <cellStyle name="Input 2 5 4 2 2 3" xfId="28929" xr:uid="{093C3D62-4AE8-4BE5-99BA-137DF5983491}"/>
    <cellStyle name="Input 2 5 4 2 2 4" xfId="29602" xr:uid="{998102C1-4A2C-4F58-9501-D7BC322A4949}"/>
    <cellStyle name="Input 2 5 4 2 2 5" xfId="33901" xr:uid="{F790D868-C69C-456C-9637-955CDA64A177}"/>
    <cellStyle name="Input 2 5 4 2 2 6" xfId="31609" xr:uid="{68F4ABFF-0A8C-4055-BD5A-828600DED8CE}"/>
    <cellStyle name="Input 2 5 4 2 2 7" xfId="31789" xr:uid="{9095B66E-C9B4-44D3-B57B-89F55A57422B}"/>
    <cellStyle name="Input 2 5 4 2 3" xfId="25758" xr:uid="{B43999A9-0AD2-4392-A054-B4CD776E54E2}"/>
    <cellStyle name="Input 2 5 4 2 4" xfId="33017" xr:uid="{4639EC5D-B266-45AB-8ABF-C6D0CDAEFDA3}"/>
    <cellStyle name="Input 2 5 4 3" xfId="23419" xr:uid="{84C15EAE-E082-400A-91CB-FC26D25F3264}"/>
    <cellStyle name="Input 2 5 4 3 2" xfId="26071" xr:uid="{323232A1-447D-40C3-BB79-6BC54CE5554B}"/>
    <cellStyle name="Input 2 5 4 3 3" xfId="22030" xr:uid="{C981A0D5-CD9D-4564-AC72-D9F1B73FDC93}"/>
    <cellStyle name="Input 2 5 4 3 4" xfId="29371" xr:uid="{4315B307-A4CD-4B8E-AECB-912FFAEC20DD}"/>
    <cellStyle name="Input 2 5 4 3 5" xfId="33330" xr:uid="{A07D7CF5-C545-487B-8506-F4D40E8E8BEB}"/>
    <cellStyle name="Input 2 5 4 3 6" xfId="33392" xr:uid="{35792B15-F19C-4F1D-99F0-7193A5FBC074}"/>
    <cellStyle name="Input 2 5 4 3 7" xfId="35419" xr:uid="{4215F4FE-757A-4678-98FC-9084F024220D}"/>
    <cellStyle name="Input 2 5 4 4" xfId="24404" xr:uid="{85179198-36E7-4576-8D7B-A95D6AA05355}"/>
    <cellStyle name="Input 2 5 4 4 2" xfId="27055" xr:uid="{DB9803D2-B82D-45F5-A97E-5569FC96659E}"/>
    <cellStyle name="Input 2 5 4 4 3" xfId="21614" xr:uid="{123F8102-49D9-452F-891E-D342B5964FAB}"/>
    <cellStyle name="Input 2 5 4 4 4" xfId="29889" xr:uid="{01502619-3F87-4BF5-A680-3F6FA5708D9B}"/>
    <cellStyle name="Input 2 5 4 4 5" xfId="30768" xr:uid="{2C38086A-C5FC-4B2D-9284-691AC0AA408E}"/>
    <cellStyle name="Input 2 5 4 4 6" xfId="32541" xr:uid="{91C4B7C9-820D-4FB1-BA6E-16C5595755EF}"/>
    <cellStyle name="Input 2 5 4 4 7" xfId="35890" xr:uid="{3EEB58EE-42D6-42B9-A084-9F24FBBF81DE}"/>
    <cellStyle name="Input 2 5 4 4 8" xfId="36725" xr:uid="{B7B4753D-35C6-48E9-A0B5-73451DCC9331}"/>
    <cellStyle name="Input 2 5 4 4 9" xfId="37640" xr:uid="{0AC00226-8112-4A9D-9750-39812E0E9CDA}"/>
    <cellStyle name="Input 2 5 4 5" xfId="24466" xr:uid="{5EBE2046-38C5-4EE5-999F-2C93BAB7EEEB}"/>
    <cellStyle name="Input 2 5 4 5 2" xfId="27117" xr:uid="{CF2E4BF9-9010-4705-86F9-682C4CE6920D}"/>
    <cellStyle name="Input 2 5 4 5 3" xfId="21553" xr:uid="{5D2E2406-1D4E-4491-BD4B-95E5545A5041}"/>
    <cellStyle name="Input 2 5 4 5 4" xfId="29950" xr:uid="{0796B183-39F6-44C9-83AF-B2FDF3786718}"/>
    <cellStyle name="Input 2 5 4 5 5" xfId="30830" xr:uid="{6515E474-6959-4A4B-BDBD-CB91323A8AAE}"/>
    <cellStyle name="Input 2 5 4 5 6" xfId="34369" xr:uid="{218F8C00-EDBB-4CFE-96E7-5126D53F8418}"/>
    <cellStyle name="Input 2 5 4 5 7" xfId="35951" xr:uid="{F6496E66-3D29-4DBD-A41B-384A3281B4EE}"/>
    <cellStyle name="Input 2 5 4 5 8" xfId="36786" xr:uid="{31BAEA74-E150-455C-A75B-C7C01C99A506}"/>
    <cellStyle name="Input 2 5 4 5 9" xfId="37702" xr:uid="{92D98B69-4493-4820-B683-904018F3390A}"/>
    <cellStyle name="Input 2 5 4 6" xfId="22225" xr:uid="{D2FA4D8D-FDFC-4FAF-988E-FC54ECD299B1}"/>
    <cellStyle name="Input 2 5 4 7" xfId="22292" xr:uid="{40DA7211-599D-48CA-9753-2D3CD825B4A4}"/>
    <cellStyle name="Input 2 5 4 8" xfId="21122" xr:uid="{8288A21F-3570-4A4C-9185-DF9500EAECAA}"/>
    <cellStyle name="Input 2 5 5" xfId="9391" xr:uid="{00000000-0005-0000-0000-0000A4240000}"/>
    <cellStyle name="Input 2 5 5 2" xfId="23103" xr:uid="{DDA421FA-FABF-4CCC-9C4C-D79BAD318F44}"/>
    <cellStyle name="Input 2 5 5 2 2" xfId="24003" xr:uid="{2831EBB3-F755-4613-B5C7-F705296D5CB9}"/>
    <cellStyle name="Input 2 5 5 2 2 2" xfId="26655" xr:uid="{E9991C78-C368-4D7C-AC9D-A9072276DCBD}"/>
    <cellStyle name="Input 2 5 5 2 2 3" xfId="28438" xr:uid="{B0C1170E-1DA1-491C-A25E-1043F6D10C93}"/>
    <cellStyle name="Input 2 5 5 2 2 4" xfId="29484" xr:uid="{24692994-24DF-47DA-8F70-71E0B9EBC5BF}"/>
    <cellStyle name="Input 2 5 5 2 2 5" xfId="33900" xr:uid="{F6AFA6D4-DAA6-45FD-BFED-4BBECBFA4968}"/>
    <cellStyle name="Input 2 5 5 2 2 6" xfId="34845" xr:uid="{566B0746-0436-4CE9-834E-A139BA93FFD1}"/>
    <cellStyle name="Input 2 5 5 2 2 7" xfId="35510" xr:uid="{A71DBB24-43AA-494C-B514-0840C18B0FC1}"/>
    <cellStyle name="Input 2 5 5 2 3" xfId="25757" xr:uid="{178201E7-9D0B-404E-AFEB-C9A7E3EE8EC2}"/>
    <cellStyle name="Input 2 5 5 2 4" xfId="33016" xr:uid="{42155547-21D9-4E0F-9ABA-93BA895D16D7}"/>
    <cellStyle name="Input 2 5 5 3" xfId="23420" xr:uid="{26ADFEAE-8832-43C6-AB17-92CC06A3A23F}"/>
    <cellStyle name="Input 2 5 5 3 2" xfId="26072" xr:uid="{8F19D56D-2121-44CD-A8B3-4BD162557040}"/>
    <cellStyle name="Input 2 5 5 3 3" xfId="21856" xr:uid="{115AF791-95C3-4F3B-8206-DC2AB9A1956C}"/>
    <cellStyle name="Input 2 5 5 3 4" xfId="29514" xr:uid="{99E4F2DF-6613-48EF-AF6F-8E30791969DC}"/>
    <cellStyle name="Input 2 5 5 3 5" xfId="33331" xr:uid="{CFEDB697-2378-4FDB-A997-9AA3EDFF46AD}"/>
    <cellStyle name="Input 2 5 5 3 6" xfId="34230" xr:uid="{12EE8516-2013-43DB-822C-6C72A650AE3F}"/>
    <cellStyle name="Input 2 5 5 3 7" xfId="31969" xr:uid="{C5AF3364-F7FB-43EE-95BD-EB856CE3F7F3}"/>
    <cellStyle name="Input 2 5 5 4" xfId="24405" xr:uid="{3B8B86E6-570F-4802-823B-9624DBBD3231}"/>
    <cellStyle name="Input 2 5 5 4 2" xfId="27056" xr:uid="{60DC3426-8B44-401E-9AB0-A5380748347D}"/>
    <cellStyle name="Input 2 5 5 4 3" xfId="21613" xr:uid="{D5B7E7B4-A39F-4AD2-B28C-090C045A76C4}"/>
    <cellStyle name="Input 2 5 5 4 4" xfId="29890" xr:uid="{031DE64C-4CA0-41A4-883B-2ABE197FFDEE}"/>
    <cellStyle name="Input 2 5 5 4 5" xfId="30769" xr:uid="{A5E5273B-7F2D-4921-9538-EEF73100615E}"/>
    <cellStyle name="Input 2 5 5 4 6" xfId="32542" xr:uid="{319843F9-75D5-4EBE-A458-94F6CB94285D}"/>
    <cellStyle name="Input 2 5 5 4 7" xfId="35891" xr:uid="{EABCCD2A-66F4-4EC3-AD4B-6C1DC7B3A1EF}"/>
    <cellStyle name="Input 2 5 5 4 8" xfId="36726" xr:uid="{C5987C4F-EA16-4990-B680-B4944BCAF467}"/>
    <cellStyle name="Input 2 5 5 4 9" xfId="37641" xr:uid="{27D40A5D-689C-4C96-B023-DD2C45B6C093}"/>
    <cellStyle name="Input 2 5 5 5" xfId="24465" xr:uid="{FF8AD6A9-FC14-446E-AA35-7612A6657ABF}"/>
    <cellStyle name="Input 2 5 5 5 2" xfId="27116" xr:uid="{48D2EBD7-E004-47AB-B452-207A83F712EA}"/>
    <cellStyle name="Input 2 5 5 5 3" xfId="21554" xr:uid="{1F301D46-9439-4A89-B50D-05F6F83312EE}"/>
    <cellStyle name="Input 2 5 5 5 4" xfId="29949" xr:uid="{D7EF6F1C-B6CD-4C9B-833E-CC0C29CC10DE}"/>
    <cellStyle name="Input 2 5 5 5 5" xfId="30829" xr:uid="{A8F53F6C-0121-4723-821C-913B453A724F}"/>
    <cellStyle name="Input 2 5 5 5 6" xfId="32603" xr:uid="{4BC9A00B-B9A9-48BE-A955-751D314EBCDD}"/>
    <cellStyle name="Input 2 5 5 5 7" xfId="35950" xr:uid="{8A9740E0-3CBB-4EBF-8DB2-DF6EDCC64D90}"/>
    <cellStyle name="Input 2 5 5 5 8" xfId="36785" xr:uid="{CAF35588-E75E-4E9B-94B6-8C194195CFCD}"/>
    <cellStyle name="Input 2 5 5 5 9" xfId="37701" xr:uid="{8F5F8B02-76E3-433E-A0F2-0AB11603E2F6}"/>
    <cellStyle name="Input 2 5 5 6" xfId="22226" xr:uid="{B72C50C5-8C7A-4C2D-9010-C734D5715E46}"/>
    <cellStyle name="Input 2 5 5 7" xfId="22291" xr:uid="{AC4C23BD-5523-42AB-96F7-F6CE56A95139}"/>
    <cellStyle name="Input 2 5 5 8" xfId="21123" xr:uid="{FE8E5C7E-68EE-4308-8C9D-0A3DE32DA0A7}"/>
    <cellStyle name="Input 2 6" xfId="9392" xr:uid="{00000000-0005-0000-0000-0000A5240000}"/>
    <cellStyle name="Input 2 6 2" xfId="9393" xr:uid="{00000000-0005-0000-0000-0000A6240000}"/>
    <cellStyle name="Input 2 6 2 2" xfId="23102" xr:uid="{80E28201-9461-4025-BBD4-766FA5B8B6A5}"/>
    <cellStyle name="Input 2 6 2 2 2" xfId="24002" xr:uid="{799B4ACD-82F8-48BC-B467-53280717FC57}"/>
    <cellStyle name="Input 2 6 2 2 2 2" xfId="26654" xr:uid="{6C1DC981-68C6-4F45-BAC6-EAF4CFF6FAE6}"/>
    <cellStyle name="Input 2 6 2 2 2 3" xfId="28489" xr:uid="{1762E4D5-E5B7-431F-B976-4ADA34E4AD1F}"/>
    <cellStyle name="Input 2 6 2 2 2 4" xfId="27689" xr:uid="{CCA1ED92-C163-4AC8-AD87-CD2B9C0B73BF}"/>
    <cellStyle name="Input 2 6 2 2 2 5" xfId="33899" xr:uid="{E4C6750F-477F-45FF-B18A-F24CABE86527}"/>
    <cellStyle name="Input 2 6 2 2 2 6" xfId="35014" xr:uid="{925D51EB-BE80-41E4-96BB-B892B8831351}"/>
    <cellStyle name="Input 2 6 2 2 2 7" xfId="35544" xr:uid="{2CED01FE-2C64-4804-AF75-4668A532705A}"/>
    <cellStyle name="Input 2 6 2 2 3" xfId="25756" xr:uid="{4A6B1386-C876-4874-B353-32A252FEF1FD}"/>
    <cellStyle name="Input 2 6 2 2 4" xfId="33015" xr:uid="{35316020-48E8-4CC5-99BE-CDCBB506B643}"/>
    <cellStyle name="Input 2 6 2 3" xfId="23421" xr:uid="{746AC67C-BD3A-47A2-B6C4-60137E9A20FC}"/>
    <cellStyle name="Input 2 6 2 3 2" xfId="26073" xr:uid="{079C52D6-19E6-4831-85AD-825CBE664D2D}"/>
    <cellStyle name="Input 2 6 2 3 3" xfId="22062" xr:uid="{707A3A92-5BAB-4A42-8B4F-CED082CA46F8}"/>
    <cellStyle name="Input 2 6 2 3 4" xfId="29374" xr:uid="{A19359CE-EB22-45FC-B767-6F839CF3C637}"/>
    <cellStyle name="Input 2 6 2 3 5" xfId="33332" xr:uid="{27966F1F-3B85-47D2-9309-1662D95F0B05}"/>
    <cellStyle name="Input 2 6 2 3 6" xfId="34106" xr:uid="{8B826990-D63F-49F3-A78E-A5622731393F}"/>
    <cellStyle name="Input 2 6 2 3 7" xfId="31737" xr:uid="{15E5EEFE-676C-4BBD-BDF3-AB890BA43C06}"/>
    <cellStyle name="Input 2 6 2 4" xfId="24406" xr:uid="{EB6E4AB3-F50D-4C3F-9DFA-4E8A18495135}"/>
    <cellStyle name="Input 2 6 2 4 2" xfId="27057" xr:uid="{B51C4218-73A7-4B5E-8DB4-9CE9CA305805}"/>
    <cellStyle name="Input 2 6 2 4 3" xfId="21612" xr:uid="{315231E4-6F92-4ADB-AB7E-FAA6E73ECD0E}"/>
    <cellStyle name="Input 2 6 2 4 4" xfId="29891" xr:uid="{14A1302B-33CD-4C77-B76A-72DD6AFB1338}"/>
    <cellStyle name="Input 2 6 2 4 5" xfId="30770" xr:uid="{95DDA47D-ADB0-4E97-AECA-A9379860CB29}"/>
    <cellStyle name="Input 2 6 2 4 6" xfId="32543" xr:uid="{9599C7FF-4415-4E4D-B1DB-85DCEED333E9}"/>
    <cellStyle name="Input 2 6 2 4 7" xfId="35892" xr:uid="{FF27063E-CC22-486D-89C8-AB8CF9A1B0BD}"/>
    <cellStyle name="Input 2 6 2 4 8" xfId="36727" xr:uid="{A15C953B-3C87-462C-B973-C61022BD350B}"/>
    <cellStyle name="Input 2 6 2 4 9" xfId="37642" xr:uid="{8144B6EC-9A44-4AC6-B89A-E75F00BD52CE}"/>
    <cellStyle name="Input 2 6 2 5" xfId="24464" xr:uid="{5B7F92A5-1E65-4D7E-B98A-D24D1EF1C181}"/>
    <cellStyle name="Input 2 6 2 5 2" xfId="27115" xr:uid="{83DE4AB3-7950-4F08-B5E5-511B91524EA5}"/>
    <cellStyle name="Input 2 6 2 5 3" xfId="21555" xr:uid="{C33BE810-300A-42B4-A565-FCC17702BF7D}"/>
    <cellStyle name="Input 2 6 2 5 4" xfId="29948" xr:uid="{05F2B015-1200-4420-B8C1-1E2DE1120E75}"/>
    <cellStyle name="Input 2 6 2 5 5" xfId="30828" xr:uid="{F8ECE5F0-0EBC-4A30-A580-62939EE1291C}"/>
    <cellStyle name="Input 2 6 2 5 6" xfId="32602" xr:uid="{FBF97763-30D0-48ED-A045-465839950267}"/>
    <cellStyle name="Input 2 6 2 5 7" xfId="35949" xr:uid="{8B67EC0A-6E6E-4C9C-BCE6-3F9A336DBFD7}"/>
    <cellStyle name="Input 2 6 2 5 8" xfId="36784" xr:uid="{CCCA3E47-D6CC-497F-B604-51896172E0D1}"/>
    <cellStyle name="Input 2 6 2 5 9" xfId="37700" xr:uid="{5D0667C5-E6EA-4757-BEA4-5C32768A4BDC}"/>
    <cellStyle name="Input 2 6 2 6" xfId="22227" xr:uid="{BF90AC36-7FBF-4DD3-94A9-31170E23B999}"/>
    <cellStyle name="Input 2 6 2 7" xfId="22290" xr:uid="{3FD5BFB0-D8B4-4B0E-86F9-E96259A6D4AC}"/>
    <cellStyle name="Input 2 6 2 8" xfId="21124" xr:uid="{93A5E2E6-A5FF-488F-9AA4-149C08F0C194}"/>
    <cellStyle name="Input 2 6 3" xfId="9394" xr:uid="{00000000-0005-0000-0000-0000A7240000}"/>
    <cellStyle name="Input 2 6 3 2" xfId="23101" xr:uid="{80277BC7-23E5-458E-AF67-D8A09AFA92D4}"/>
    <cellStyle name="Input 2 6 3 2 2" xfId="24001" xr:uid="{827B4515-D8D9-4FE7-83D0-A934D0B40FF7}"/>
    <cellStyle name="Input 2 6 3 2 2 2" xfId="26653" xr:uid="{2FF7D6E7-A064-460C-AFE1-283B7671C45C}"/>
    <cellStyle name="Input 2 6 3 2 2 3" xfId="28044" xr:uid="{F177C3C1-F456-44D0-ADE8-297B137B4E11}"/>
    <cellStyle name="Input 2 6 3 2 2 4" xfId="22768" xr:uid="{BDFFCABA-D316-465F-ABED-59285486F42F}"/>
    <cellStyle name="Input 2 6 3 2 2 5" xfId="33898" xr:uid="{3AF0CEE1-863B-48E9-98C6-7EF1DB019A38}"/>
    <cellStyle name="Input 2 6 3 2 2 6" xfId="33805" xr:uid="{BCE21CBE-886B-4DE4-84E2-2EB1CC648271}"/>
    <cellStyle name="Input 2 6 3 2 2 7" xfId="35046" xr:uid="{F8CE8589-83FB-4ECA-AD23-AF8C11DD0753}"/>
    <cellStyle name="Input 2 6 3 2 3" xfId="25755" xr:uid="{2A8048A2-9DC5-4E16-B522-7D63F265D9A4}"/>
    <cellStyle name="Input 2 6 3 2 4" xfId="33014" xr:uid="{79035FF2-00FE-47E5-8D0B-33B24D18BA13}"/>
    <cellStyle name="Input 2 6 3 3" xfId="23422" xr:uid="{0126A4FB-B1C7-464D-9779-8ACC84A8C9FD}"/>
    <cellStyle name="Input 2 6 3 3 2" xfId="26074" xr:uid="{205400F5-0C62-48A1-A510-93558301C435}"/>
    <cellStyle name="Input 2 6 3 3 3" xfId="27745" xr:uid="{D186BA49-5F11-4DE3-B375-50438D601D10}"/>
    <cellStyle name="Input 2 6 3 3 4" xfId="29658" xr:uid="{F2C61FAA-C7F3-4E6E-8ED3-06C4F8AC8764}"/>
    <cellStyle name="Input 2 6 3 3 5" xfId="33333" xr:uid="{99FA19F5-83A1-4D29-AE72-4BF0CEA7A9A5}"/>
    <cellStyle name="Input 2 6 3 3 6" xfId="32209" xr:uid="{E367BA6A-EB84-4CDE-AAEC-42DA3B6F649F}"/>
    <cellStyle name="Input 2 6 3 3 7" xfId="35633" xr:uid="{CBA3DD86-9C93-4145-8233-170A9D9FD13E}"/>
    <cellStyle name="Input 2 6 3 4" xfId="24407" xr:uid="{0C1398BE-BE75-4167-B08F-B20B206FB058}"/>
    <cellStyle name="Input 2 6 3 4 2" xfId="27058" xr:uid="{2AFB082B-8986-4232-A12B-7128C9ADD884}"/>
    <cellStyle name="Input 2 6 3 4 3" xfId="21611" xr:uid="{F70CEAB0-3C1C-46E7-BB7D-C1B80B87F262}"/>
    <cellStyle name="Input 2 6 3 4 4" xfId="29892" xr:uid="{7635FC65-CC27-41E1-8124-11EAD9B0628D}"/>
    <cellStyle name="Input 2 6 3 4 5" xfId="30771" xr:uid="{762E07D0-ED44-483B-92F7-E84D1C2C560C}"/>
    <cellStyle name="Input 2 6 3 4 6" xfId="32544" xr:uid="{5D829908-E52A-451F-A7E3-5D34F5156724}"/>
    <cellStyle name="Input 2 6 3 4 7" xfId="35893" xr:uid="{90B3E2DB-09F7-440E-8FFF-4FD8A5F542FC}"/>
    <cellStyle name="Input 2 6 3 4 8" xfId="36728" xr:uid="{768A5946-B0C9-4257-BE9C-02AA38D39753}"/>
    <cellStyle name="Input 2 6 3 4 9" xfId="37643" xr:uid="{5318E1BA-7246-4340-80B1-CA423F5A8F32}"/>
    <cellStyle name="Input 2 6 3 5" xfId="24463" xr:uid="{991A2A63-1C6C-4114-9B70-AB791A1825AE}"/>
    <cellStyle name="Input 2 6 3 5 2" xfId="27114" xr:uid="{76BC823F-5A50-49A4-A591-1CFF74B1B443}"/>
    <cellStyle name="Input 2 6 3 5 3" xfId="21556" xr:uid="{028895E8-531C-4481-8E9B-39D410EE450E}"/>
    <cellStyle name="Input 2 6 3 5 4" xfId="29947" xr:uid="{263A411C-1B23-4280-B085-4AD4CC07849F}"/>
    <cellStyle name="Input 2 6 3 5 5" xfId="30827" xr:uid="{FB8E35FD-2144-4075-AAB2-D78F664F86A3}"/>
    <cellStyle name="Input 2 6 3 5 6" xfId="32601" xr:uid="{B9B305E1-2B9F-42C5-84EF-2D4B48735FDE}"/>
    <cellStyle name="Input 2 6 3 5 7" xfId="35948" xr:uid="{FFD71604-EE5E-4124-AF2E-D18646CA3F70}"/>
    <cellStyle name="Input 2 6 3 5 8" xfId="36783" xr:uid="{8271DBAB-6692-4317-9EDB-B51EFE81A094}"/>
    <cellStyle name="Input 2 6 3 5 9" xfId="37699" xr:uid="{452CDAA7-603B-4E00-9C0C-FBB8F7D6385E}"/>
    <cellStyle name="Input 2 6 3 6" xfId="22228" xr:uid="{E3C1D836-FF59-423A-90F0-B9E7114CB77E}"/>
    <cellStyle name="Input 2 6 3 7" xfId="22289" xr:uid="{7196C4A0-8F83-45CE-8454-639A099B6C07}"/>
    <cellStyle name="Input 2 6 3 8" xfId="21125" xr:uid="{07D6923A-E128-42C9-AEA0-0B050C6604FC}"/>
    <cellStyle name="Input 2 6 4" xfId="9395" xr:uid="{00000000-0005-0000-0000-0000A8240000}"/>
    <cellStyle name="Input 2 6 4 2" xfId="23100" xr:uid="{86D478B1-57AA-4616-BF7A-BDB9E487A22E}"/>
    <cellStyle name="Input 2 6 4 2 2" xfId="24000" xr:uid="{E65A063C-877C-44D1-8079-652EF63796A7}"/>
    <cellStyle name="Input 2 6 4 2 2 2" xfId="26652" xr:uid="{52223F7E-60C2-4352-A1AC-DDD5F2A68685}"/>
    <cellStyle name="Input 2 6 4 2 2 3" xfId="27989" xr:uid="{D0F9EC31-D88C-4233-8F4F-C17ACAA6100F}"/>
    <cellStyle name="Input 2 6 4 2 2 4" xfId="22763" xr:uid="{CCB1B98E-3D03-434A-8D5F-2DB54CDFDB09}"/>
    <cellStyle name="Input 2 6 4 2 2 5" xfId="33897" xr:uid="{2F68D1EA-910A-4B90-AA54-FF60E759BF34}"/>
    <cellStyle name="Input 2 6 4 2 2 6" xfId="31630" xr:uid="{0E0CEDE8-D9F4-48F9-ACCA-000AFCBD58CF}"/>
    <cellStyle name="Input 2 6 4 2 2 7" xfId="31790" xr:uid="{E71F5238-3057-43D1-8BF5-46EBDE2AEB46}"/>
    <cellStyle name="Input 2 6 4 2 3" xfId="25754" xr:uid="{0EA145A0-99D5-44FB-85FE-AD38F42E81E7}"/>
    <cellStyle name="Input 2 6 4 2 4" xfId="33013" xr:uid="{D32092DE-E48F-4E64-B49D-1F3DE03EA0FB}"/>
    <cellStyle name="Input 2 6 4 3" xfId="23423" xr:uid="{6BE019CF-21A2-44AD-A577-4DDAD101F2F7}"/>
    <cellStyle name="Input 2 6 4 3 2" xfId="26075" xr:uid="{99E935A2-7BDB-4939-B148-7373496F7CF3}"/>
    <cellStyle name="Input 2 6 4 3 3" xfId="27746" xr:uid="{2E476C47-EEDF-4B78-962A-5B1174D16FD9}"/>
    <cellStyle name="Input 2 6 4 3 4" xfId="29339" xr:uid="{6E8A6560-6A45-4F62-B734-BAA6067117F6}"/>
    <cellStyle name="Input 2 6 4 3 5" xfId="33334" xr:uid="{30F90703-526B-4DC3-8D30-FCEC87E68726}"/>
    <cellStyle name="Input 2 6 4 3 6" xfId="33837" xr:uid="{1863C17E-61F0-4511-AD77-25BB386B731A}"/>
    <cellStyle name="Input 2 6 4 3 7" xfId="35420" xr:uid="{D84B5945-FED0-4311-A555-3B99A69E67F4}"/>
    <cellStyle name="Input 2 6 4 4" xfId="24408" xr:uid="{E116222B-A97B-47BF-83BE-55B5135724D9}"/>
    <cellStyle name="Input 2 6 4 4 2" xfId="27059" xr:uid="{5D74C50B-A8CC-4AE3-B8D0-83A525F9A95F}"/>
    <cellStyle name="Input 2 6 4 4 3" xfId="21610" xr:uid="{84D371A7-E04C-4832-9E9F-EBD7B0EC5973}"/>
    <cellStyle name="Input 2 6 4 4 4" xfId="29893" xr:uid="{CCB41A67-79BB-4707-B4E0-E5E621C66054}"/>
    <cellStyle name="Input 2 6 4 4 5" xfId="30772" xr:uid="{8EBACEB1-2713-48B0-9314-6ABCAE379D74}"/>
    <cellStyle name="Input 2 6 4 4 6" xfId="32545" xr:uid="{3A5B1595-0A58-4283-9D5C-F16F3271D1B5}"/>
    <cellStyle name="Input 2 6 4 4 7" xfId="35894" xr:uid="{21D3AB41-BE39-4B22-892E-7F2AABEB3B1B}"/>
    <cellStyle name="Input 2 6 4 4 8" xfId="36729" xr:uid="{A3A08A29-5F82-4806-9A67-A15C55484C9A}"/>
    <cellStyle name="Input 2 6 4 4 9" xfId="37644" xr:uid="{098804BB-70D8-4802-839C-B87E757E267D}"/>
    <cellStyle name="Input 2 6 4 5" xfId="24462" xr:uid="{9293A89B-E9F0-48E0-ADA4-E31385EFFDEF}"/>
    <cellStyle name="Input 2 6 4 5 2" xfId="27113" xr:uid="{EC7A4F23-6382-4908-AFD8-091FEF4DDA49}"/>
    <cellStyle name="Input 2 6 4 5 3" xfId="21557" xr:uid="{0763D8B0-F0BA-4279-80C3-7EC6E657ED9D}"/>
    <cellStyle name="Input 2 6 4 5 4" xfId="29946" xr:uid="{16D62687-2347-430D-969A-6409B3EBC446}"/>
    <cellStyle name="Input 2 6 4 5 5" xfId="30826" xr:uid="{3FAA42FA-3860-4427-8FAC-74A98F2D3907}"/>
    <cellStyle name="Input 2 6 4 5 6" xfId="32600" xr:uid="{FE26155B-4B51-400C-B41E-959647896ABD}"/>
    <cellStyle name="Input 2 6 4 5 7" xfId="35947" xr:uid="{B6FDB7DD-4209-483D-92FF-DC04CCC252B9}"/>
    <cellStyle name="Input 2 6 4 5 8" xfId="36782" xr:uid="{43B6D3D9-BF7D-48FC-B79C-78136BEAED78}"/>
    <cellStyle name="Input 2 6 4 5 9" xfId="37698" xr:uid="{2EB73D67-8BD1-4AE0-AADE-E14F9668A40A}"/>
    <cellStyle name="Input 2 6 4 6" xfId="22229" xr:uid="{5F99972E-1CE9-432A-965B-D56C8A0B40C7}"/>
    <cellStyle name="Input 2 6 4 7" xfId="22288" xr:uid="{CB9BB6A6-0B65-42DD-8E57-0592497D1AFB}"/>
    <cellStyle name="Input 2 6 4 8" xfId="21126" xr:uid="{D4B92BAD-5509-478A-975C-13604B7EF64C}"/>
    <cellStyle name="Input 2 6 5" xfId="9396" xr:uid="{00000000-0005-0000-0000-0000A9240000}"/>
    <cellStyle name="Input 2 6 5 2" xfId="23099" xr:uid="{2F4597EB-644A-4D13-B365-441D8D5684D5}"/>
    <cellStyle name="Input 2 6 5 2 2" xfId="23999" xr:uid="{6415E309-0E0E-4097-B336-6F4BAB5905D8}"/>
    <cellStyle name="Input 2 6 5 2 2 2" xfId="26651" xr:uid="{356AC91A-CAC8-4234-987C-BA0BB35EAFC3}"/>
    <cellStyle name="Input 2 6 5 2 2 3" xfId="29042" xr:uid="{42DD81DD-7659-457E-8BC0-B88419875448}"/>
    <cellStyle name="Input 2 6 5 2 2 4" xfId="29601" xr:uid="{022A82F8-92FA-4B5A-A92E-1A3F0683BC1E}"/>
    <cellStyle name="Input 2 6 5 2 2 5" xfId="33896" xr:uid="{32E8C60E-58DC-4048-97FA-207CF0B5BBBC}"/>
    <cellStyle name="Input 2 6 5 2 2 6" xfId="34827" xr:uid="{4FC5EF0A-40A2-47B0-BDBE-47FD48B33242}"/>
    <cellStyle name="Input 2 6 5 2 2 7" xfId="35509" xr:uid="{A5335C4A-D162-409A-9A10-6FFE8BDC4348}"/>
    <cellStyle name="Input 2 6 5 2 3" xfId="25753" xr:uid="{FA687440-ED88-4B8D-B719-E6359253DA75}"/>
    <cellStyle name="Input 2 6 5 2 4" xfId="33012" xr:uid="{AAFAB9F0-46A6-4C75-9060-8E663A3CB00B}"/>
    <cellStyle name="Input 2 6 5 3" xfId="23424" xr:uid="{285DFA36-F3F2-4FCE-8C3F-FFB314F64D98}"/>
    <cellStyle name="Input 2 6 5 3 2" xfId="26076" xr:uid="{13539E81-55E0-4690-A9A5-C628C9EB6086}"/>
    <cellStyle name="Input 2 6 5 3 3" xfId="22035" xr:uid="{61211BC0-CF7A-4560-95FA-462506E34E68}"/>
    <cellStyle name="Input 2 6 5 3 4" xfId="28690" xr:uid="{CFA89A89-91AB-4E0D-86BA-7B20EDCD85C1}"/>
    <cellStyle name="Input 2 6 5 3 5" xfId="33335" xr:uid="{A18724D1-A71A-424C-88B2-36570EDAD0B5}"/>
    <cellStyle name="Input 2 6 5 3 6" xfId="32721" xr:uid="{0AF2F0CB-C98E-48E8-A3F2-4DCD1F0400B0}"/>
    <cellStyle name="Input 2 6 5 3 7" xfId="32122" xr:uid="{13765BBD-7973-4E2A-9C44-8C46753F34AC}"/>
    <cellStyle name="Input 2 6 5 4" xfId="24409" xr:uid="{9846993D-0F6F-434B-AA0D-54059A723223}"/>
    <cellStyle name="Input 2 6 5 4 2" xfId="27060" xr:uid="{E98D5AE8-C64A-45F2-B619-052F526BDF2C}"/>
    <cellStyle name="Input 2 6 5 4 3" xfId="21609" xr:uid="{28BDE2A5-735D-4507-AA6C-BD64A7822383}"/>
    <cellStyle name="Input 2 6 5 4 4" xfId="29894" xr:uid="{89617A8D-8B23-47E6-9886-9A344E1C7BF5}"/>
    <cellStyle name="Input 2 6 5 4 5" xfId="30773" xr:uid="{7B742F3B-D74C-4D94-B510-BCA8D99A1EB8}"/>
    <cellStyle name="Input 2 6 5 4 6" xfId="32546" xr:uid="{727B8BAE-75FF-47FD-984F-51BB52C78676}"/>
    <cellStyle name="Input 2 6 5 4 7" xfId="35895" xr:uid="{F00F9D6C-62E4-4CB5-8F84-7602C5F8D3FE}"/>
    <cellStyle name="Input 2 6 5 4 8" xfId="36730" xr:uid="{B81A0FB4-2301-4F67-9000-B12C14567CC4}"/>
    <cellStyle name="Input 2 6 5 4 9" xfId="37645" xr:uid="{D4EC564E-9D76-4686-944D-D52F5D0527B8}"/>
    <cellStyle name="Input 2 6 5 5" xfId="24461" xr:uid="{E17D7FCA-1086-40E4-ABF1-CBA85777DF60}"/>
    <cellStyle name="Input 2 6 5 5 2" xfId="27112" xr:uid="{51571C59-E095-4ADE-9519-C278C587DF15}"/>
    <cellStyle name="Input 2 6 5 5 3" xfId="21558" xr:uid="{72378B66-F997-422F-B459-37C40C660723}"/>
    <cellStyle name="Input 2 6 5 5 4" xfId="29945" xr:uid="{AA488508-ECC9-48F5-9DCC-936118D1DAF5}"/>
    <cellStyle name="Input 2 6 5 5 5" xfId="30825" xr:uid="{73B535F9-C20E-4E3B-9948-AB4D35233AEE}"/>
    <cellStyle name="Input 2 6 5 5 6" xfId="32599" xr:uid="{2794C17A-A209-404E-8D02-29E58701C9C4}"/>
    <cellStyle name="Input 2 6 5 5 7" xfId="35946" xr:uid="{143DBD44-1FCD-42AE-A6FE-5BCB49222694}"/>
    <cellStyle name="Input 2 6 5 5 8" xfId="36781" xr:uid="{944EBDA2-156E-4C0A-B4D2-5CC16EC1162E}"/>
    <cellStyle name="Input 2 6 5 5 9" xfId="37697" xr:uid="{06A86E9A-6484-482E-A3AD-2CCB932334C2}"/>
    <cellStyle name="Input 2 6 5 6" xfId="22230" xr:uid="{267F1110-F0D7-4FB0-9E63-AC29BCEE4558}"/>
    <cellStyle name="Input 2 6 5 7" xfId="22287" xr:uid="{74484C5D-9C41-4110-857B-4DA22F6A587A}"/>
    <cellStyle name="Input 2 6 5 8" xfId="21127" xr:uid="{824525AF-0D6E-43A1-ABB0-14845698C12D}"/>
    <cellStyle name="Input 2 7" xfId="9397" xr:uid="{00000000-0005-0000-0000-0000AA240000}"/>
    <cellStyle name="Input 2 7 2" xfId="9398" xr:uid="{00000000-0005-0000-0000-0000AB240000}"/>
    <cellStyle name="Input 2 7 2 2" xfId="23098" xr:uid="{222051D5-ED87-451F-A316-B0F9C38ADCDD}"/>
    <cellStyle name="Input 2 7 2 2 2" xfId="23998" xr:uid="{FB622FA5-37D3-4327-BBDC-D9812C7201FC}"/>
    <cellStyle name="Input 2 7 2 2 2 2" xfId="26650" xr:uid="{BADD7991-ECAF-4805-ACD9-65E3728E56BB}"/>
    <cellStyle name="Input 2 7 2 2 2 3" xfId="28928" xr:uid="{72147F3E-C9BC-4026-A899-F5C36B0E50F3}"/>
    <cellStyle name="Input 2 7 2 2 2 4" xfId="29483" xr:uid="{5BD81095-638C-41AE-95D6-36A2B4C2064E}"/>
    <cellStyle name="Input 2 7 2 2 2 5" xfId="33895" xr:uid="{7220300F-2237-444E-A2A4-31740A04965A}"/>
    <cellStyle name="Input 2 7 2 2 2 6" xfId="31608" xr:uid="{93E1FB92-17EB-413B-A826-95539B4FDE7C}"/>
    <cellStyle name="Input 2 7 2 2 2 7" xfId="35545" xr:uid="{CBF7E6F5-E6F5-4D3D-8D32-BD2B47ADBC70}"/>
    <cellStyle name="Input 2 7 2 2 3" xfId="25752" xr:uid="{898173D7-B6E0-47B5-9A8C-A5B4F4CF3AAD}"/>
    <cellStyle name="Input 2 7 2 2 4" xfId="33011" xr:uid="{61563D78-BC8F-456E-AC43-9240E81E751C}"/>
    <cellStyle name="Input 2 7 2 3" xfId="23425" xr:uid="{E6DE522C-C1D0-4BF0-A156-B43736AF83A5}"/>
    <cellStyle name="Input 2 7 2 3 2" xfId="26077" xr:uid="{907484F4-7C78-4ED9-B924-E06AAD4AC46B}"/>
    <cellStyle name="Input 2 7 2 3 3" xfId="21850" xr:uid="{3DA68BBC-E486-434A-8096-220A9E476B82}"/>
    <cellStyle name="Input 2 7 2 3 4" xfId="28976" xr:uid="{5B54D3AF-6639-4D9C-B1F6-8D6AA3254F6E}"/>
    <cellStyle name="Input 2 7 2 3 5" xfId="33336" xr:uid="{804F76A1-4F66-4E1E-B09E-F9ECC6ECA077}"/>
    <cellStyle name="Input 2 7 2 3 6" xfId="33393" xr:uid="{841E7208-3061-447F-8FAF-0A492C87F36E}"/>
    <cellStyle name="Input 2 7 2 3 7" xfId="34181" xr:uid="{F99DD512-798A-45E5-ACE4-395D0481E8BD}"/>
    <cellStyle name="Input 2 7 2 4" xfId="24410" xr:uid="{3DD7A797-9789-429F-A40B-72AB0ACB2279}"/>
    <cellStyle name="Input 2 7 2 4 2" xfId="27061" xr:uid="{590955F3-B31C-437A-BE57-B00C1A00EF80}"/>
    <cellStyle name="Input 2 7 2 4 3" xfId="21608" xr:uid="{23978E52-0C3C-4352-909F-B6EB98D8FD69}"/>
    <cellStyle name="Input 2 7 2 4 4" xfId="29895" xr:uid="{31949FD9-085A-43A3-80B7-8F6E2F21747A}"/>
    <cellStyle name="Input 2 7 2 4 5" xfId="30774" xr:uid="{50BEAE76-412C-4233-A6B2-31CFB30258B8}"/>
    <cellStyle name="Input 2 7 2 4 6" xfId="32547" xr:uid="{517F1A14-4ED4-4F90-8621-83B5C60B7ABF}"/>
    <cellStyle name="Input 2 7 2 4 7" xfId="35896" xr:uid="{E037C8AB-24E8-45CF-B1FD-7E196795CBD0}"/>
    <cellStyle name="Input 2 7 2 4 8" xfId="36731" xr:uid="{846DDA7D-600C-49B7-96D3-9355C19CC131}"/>
    <cellStyle name="Input 2 7 2 4 9" xfId="37646" xr:uid="{CF943C41-4D66-472E-B102-9E9B5A418E0C}"/>
    <cellStyle name="Input 2 7 2 5" xfId="24460" xr:uid="{14F4310E-2AEB-45F6-A826-AC10B655B6D6}"/>
    <cellStyle name="Input 2 7 2 5 2" xfId="27111" xr:uid="{AB1449E9-4B1D-46B8-8D8D-5043FD643A47}"/>
    <cellStyle name="Input 2 7 2 5 3" xfId="21559" xr:uid="{4C11BBF3-E952-4FFC-9C74-223D7562817C}"/>
    <cellStyle name="Input 2 7 2 5 4" xfId="29944" xr:uid="{069CB859-E9FC-439E-943E-7F289E4AA51A}"/>
    <cellStyle name="Input 2 7 2 5 5" xfId="30824" xr:uid="{0E609DFC-CED3-4340-90E5-E72505692054}"/>
    <cellStyle name="Input 2 7 2 5 6" xfId="32598" xr:uid="{32D787E5-E092-4FDA-B4F0-D065328605EE}"/>
    <cellStyle name="Input 2 7 2 5 7" xfId="35945" xr:uid="{6BE985B8-F3C6-47CC-A9C7-95EC80445BD3}"/>
    <cellStyle name="Input 2 7 2 5 8" xfId="36780" xr:uid="{F97679BC-DD26-413F-B5EB-9FF7FB8361BC}"/>
    <cellStyle name="Input 2 7 2 5 9" xfId="37696" xr:uid="{60D28486-C90B-4296-A469-E51279771B96}"/>
    <cellStyle name="Input 2 7 2 6" xfId="22231" xr:uid="{71DDB3BD-0B81-4D76-B91B-5A26D9F8B978}"/>
    <cellStyle name="Input 2 7 2 7" xfId="22286" xr:uid="{2F453D9C-2EDE-4DD8-B6D8-8D8DA3B004DC}"/>
    <cellStyle name="Input 2 7 2 8" xfId="21128" xr:uid="{40C5B066-2EE5-422F-B01F-8D401A42B562}"/>
    <cellStyle name="Input 2 7 3" xfId="9399" xr:uid="{00000000-0005-0000-0000-0000AC240000}"/>
    <cellStyle name="Input 2 7 3 2" xfId="23097" xr:uid="{C12D31C8-EC84-49EC-9AD5-7FE6EF94D042}"/>
    <cellStyle name="Input 2 7 3 2 2" xfId="23997" xr:uid="{20E88607-B536-4BED-BBAD-443FAFE64923}"/>
    <cellStyle name="Input 2 7 3 2 2 2" xfId="26649" xr:uid="{35A3D8F4-576F-482D-B6BE-15BA67D16935}"/>
    <cellStyle name="Input 2 7 3 2 2 3" xfId="28437" xr:uid="{8D856D85-55DF-4466-9C38-B320C9E87BF9}"/>
    <cellStyle name="Input 2 7 3 2 2 4" xfId="27690" xr:uid="{B47D99AC-F8D3-42C0-B90C-E09371468802}"/>
    <cellStyle name="Input 2 7 3 2 2 5" xfId="33894" xr:uid="{FCB9AD6D-B36C-42A1-9EF9-45BBD98A5CAC}"/>
    <cellStyle name="Input 2 7 3 2 2 6" xfId="34846" xr:uid="{1CC3B087-1BB6-4E0C-8A8D-0A09F799EFB4}"/>
    <cellStyle name="Input 2 7 3 2 2 7" xfId="35087" xr:uid="{F52C66EE-6116-45C1-A22A-12F7E475EAD1}"/>
    <cellStyle name="Input 2 7 3 2 3" xfId="25751" xr:uid="{1D24FA13-D39F-4BCF-8F67-EEE94E814DF0}"/>
    <cellStyle name="Input 2 7 3 2 4" xfId="33010" xr:uid="{EB8B9C86-C110-4397-9668-FDFFA9A56B46}"/>
    <cellStyle name="Input 2 7 3 3" xfId="23426" xr:uid="{6A535C99-38E0-4AAC-87BC-CFA3020FEB33}"/>
    <cellStyle name="Input 2 7 3 3 2" xfId="26078" xr:uid="{DF945AE5-5B3E-4977-87BB-FBBD20D2E5DC}"/>
    <cellStyle name="Input 2 7 3 3 3" xfId="22056" xr:uid="{09FB5459-A4ED-4C67-8251-CD4E52B2F7CF}"/>
    <cellStyle name="Input 2 7 3 3 4" xfId="22102" xr:uid="{CB0164ED-4528-4F59-99B3-36FF463D498C}"/>
    <cellStyle name="Input 2 7 3 3 5" xfId="33337" xr:uid="{E03B5145-69DE-4D3F-B6E4-0DC07DDF94FA}"/>
    <cellStyle name="Input 2 7 3 3 6" xfId="34231" xr:uid="{2C25713E-342D-462D-A1AE-39B13B050EB0}"/>
    <cellStyle name="Input 2 7 3 3 7" xfId="35632" xr:uid="{C807CA30-7D91-4E6B-9225-769A297D092C}"/>
    <cellStyle name="Input 2 7 3 4" xfId="24411" xr:uid="{318091BA-7F27-4D5F-AF1C-84BCD1757566}"/>
    <cellStyle name="Input 2 7 3 4 2" xfId="27062" xr:uid="{53DF5ABF-B54E-496D-9DB6-66AE7F005CE9}"/>
    <cellStyle name="Input 2 7 3 4 3" xfId="21607" xr:uid="{F103C163-4D00-47BF-8C76-30E43FC1CD59}"/>
    <cellStyle name="Input 2 7 3 4 4" xfId="29896" xr:uid="{E6E000DF-84B3-436C-97FB-931E784CF928}"/>
    <cellStyle name="Input 2 7 3 4 5" xfId="30775" xr:uid="{18287E3C-F300-4893-B585-77905F966A6C}"/>
    <cellStyle name="Input 2 7 3 4 6" xfId="32548" xr:uid="{B5958FDF-2E64-4CFC-9C57-80A27BA3124A}"/>
    <cellStyle name="Input 2 7 3 4 7" xfId="35897" xr:uid="{01B37C99-F50C-4DFE-89FD-2B3ECF0B2348}"/>
    <cellStyle name="Input 2 7 3 4 8" xfId="36732" xr:uid="{5C010F4E-E2F6-450B-8085-9B5EBBB69798}"/>
    <cellStyle name="Input 2 7 3 4 9" xfId="37647" xr:uid="{AD231A0D-12BB-4F10-B880-2277C81F12B8}"/>
    <cellStyle name="Input 2 7 3 5" xfId="24459" xr:uid="{CCF50641-C191-47C6-B1F6-EA8EDCC97F9F}"/>
    <cellStyle name="Input 2 7 3 5 2" xfId="27110" xr:uid="{3463D2DE-8700-4E77-ABBE-D516547E887A}"/>
    <cellStyle name="Input 2 7 3 5 3" xfId="21560" xr:uid="{A5C8952E-4388-43D7-9A57-5CD85BB82F68}"/>
    <cellStyle name="Input 2 7 3 5 4" xfId="29943" xr:uid="{57D4FC94-922A-421F-9D87-EFA51730C889}"/>
    <cellStyle name="Input 2 7 3 5 5" xfId="30823" xr:uid="{DFFAFF95-F8FB-410D-9FF3-E06480C498BC}"/>
    <cellStyle name="Input 2 7 3 5 6" xfId="32597" xr:uid="{05FB2771-26E9-430E-AEA0-B9033C2E9ECD}"/>
    <cellStyle name="Input 2 7 3 5 7" xfId="35944" xr:uid="{13DD390F-6EDD-4601-A111-32B59ECFA8AE}"/>
    <cellStyle name="Input 2 7 3 5 8" xfId="36779" xr:uid="{10B3E869-778B-48BB-953E-D8BFD3C0F89D}"/>
    <cellStyle name="Input 2 7 3 5 9" xfId="37695" xr:uid="{050F15A4-A5DB-4294-88F2-53C9D650F3B6}"/>
    <cellStyle name="Input 2 7 3 6" xfId="22232" xr:uid="{CAD93FA3-D7C3-4404-A7E8-B064AFFF6130}"/>
    <cellStyle name="Input 2 7 3 7" xfId="22285" xr:uid="{5E80E93A-1833-423D-92EC-E7C23510BE69}"/>
    <cellStyle name="Input 2 7 3 8" xfId="21129" xr:uid="{5C231B50-41E0-463D-BB96-6C57439DF20C}"/>
    <cellStyle name="Input 2 7 4" xfId="9400" xr:uid="{00000000-0005-0000-0000-0000AD240000}"/>
    <cellStyle name="Input 2 7 4 2" xfId="23096" xr:uid="{CD69BEF7-FF84-4B9C-8812-4FECBC0CCD68}"/>
    <cellStyle name="Input 2 7 4 2 2" xfId="23996" xr:uid="{5FCD4B09-A750-42F8-8F8E-38D8F6BB5EE5}"/>
    <cellStyle name="Input 2 7 4 2 2 2" xfId="26648" xr:uid="{241B026A-63C8-40BE-ADAE-60DBD62AA38B}"/>
    <cellStyle name="Input 2 7 4 2 2 3" xfId="28490" xr:uid="{B09BF9C6-14A5-4C75-BB0A-1A47C6ECCC0E}"/>
    <cellStyle name="Input 2 7 4 2 2 4" xfId="28721" xr:uid="{3702E56D-AC80-4278-B8A7-B51E6AECB943}"/>
    <cellStyle name="Input 2 7 4 2 2 5" xfId="33893" xr:uid="{6F296209-2DAD-43DD-918B-6FC5A256B336}"/>
    <cellStyle name="Input 2 7 4 2 2 6" xfId="35013" xr:uid="{0ED0ED32-1BEF-4F67-B020-6BD2860D48FB}"/>
    <cellStyle name="Input 2 7 4 2 2 7" xfId="31791" xr:uid="{3A58F833-D148-4ABD-9681-38C4B01ACF0A}"/>
    <cellStyle name="Input 2 7 4 2 3" xfId="25750" xr:uid="{FE27BDEE-A6DA-4CB6-8400-BA2F4086ABFF}"/>
    <cellStyle name="Input 2 7 4 2 4" xfId="33009" xr:uid="{C974CEBB-735D-4CEE-AAD3-E3094C9505CE}"/>
    <cellStyle name="Input 2 7 4 3" xfId="23427" xr:uid="{9C718661-2242-4FFD-8B5B-B03429A2913C}"/>
    <cellStyle name="Input 2 7 4 3 2" xfId="26079" xr:uid="{BCE355EB-639B-402D-83FC-026575BB7BFB}"/>
    <cellStyle name="Input 2 7 4 3 3" xfId="22032" xr:uid="{4DE847A9-C643-4538-A047-EAC0DCC4FE3A}"/>
    <cellStyle name="Input 2 7 4 3 4" xfId="29660" xr:uid="{0933DAED-8DAA-40B2-88BB-A3F403DAA08E}"/>
    <cellStyle name="Input 2 7 4 3 5" xfId="33338" xr:uid="{C3D79360-511F-4567-80E8-998F158849BB}"/>
    <cellStyle name="Input 2 7 4 3 6" xfId="34105" xr:uid="{DBEE866F-3E26-477F-ACB6-2F7847297BFD}"/>
    <cellStyle name="Input 2 7 4 3 7" xfId="35421" xr:uid="{1CE93BCF-B986-461D-95F9-2F528E7E7809}"/>
    <cellStyle name="Input 2 7 4 4" xfId="24412" xr:uid="{05AF48E3-45EA-4AD0-B4E0-B833AAE68469}"/>
    <cellStyle name="Input 2 7 4 4 2" xfId="27063" xr:uid="{A452F8A0-B198-4DCD-997C-A2D2A7B91D0C}"/>
    <cellStyle name="Input 2 7 4 4 3" xfId="21606" xr:uid="{B3971F1D-3051-45FD-A25E-2032C1732A30}"/>
    <cellStyle name="Input 2 7 4 4 4" xfId="29897" xr:uid="{06B77A8F-3F33-4AB0-BDD6-49E14996E413}"/>
    <cellStyle name="Input 2 7 4 4 5" xfId="30776" xr:uid="{042B9986-63F0-4CF5-880C-91AED74A05A1}"/>
    <cellStyle name="Input 2 7 4 4 6" xfId="32549" xr:uid="{8C45F2F4-0376-4201-9640-42394F755480}"/>
    <cellStyle name="Input 2 7 4 4 7" xfId="35898" xr:uid="{2F71F4DD-2649-4DF8-925C-36ADF5B1E05E}"/>
    <cellStyle name="Input 2 7 4 4 8" xfId="36733" xr:uid="{0BF4EE89-A6CD-4B0E-A88C-19338F75769A}"/>
    <cellStyle name="Input 2 7 4 4 9" xfId="37648" xr:uid="{BAD9D539-DD3C-4E33-BFFA-7D956B3E8EC7}"/>
    <cellStyle name="Input 2 7 4 5" xfId="24458" xr:uid="{7F92E09B-9366-489A-A2D8-78AB9768DB2F}"/>
    <cellStyle name="Input 2 7 4 5 2" xfId="27109" xr:uid="{A88FB27E-1C5B-41B9-B907-121187AC69B6}"/>
    <cellStyle name="Input 2 7 4 5 3" xfId="21561" xr:uid="{BE2EE97D-BC43-430C-9CFD-BCC609CD8C3F}"/>
    <cellStyle name="Input 2 7 4 5 4" xfId="29942" xr:uid="{C98B3582-9C9B-4D14-9331-10D95A6E7576}"/>
    <cellStyle name="Input 2 7 4 5 5" xfId="30822" xr:uid="{9A2403B2-A850-4A85-8CBC-A10B54A09CD6}"/>
    <cellStyle name="Input 2 7 4 5 6" xfId="32596" xr:uid="{FFBF2471-0346-4D2B-BAD8-69E337D5B746}"/>
    <cellStyle name="Input 2 7 4 5 7" xfId="35943" xr:uid="{9C6D7563-8B9C-46EB-919E-08555DEEB9DC}"/>
    <cellStyle name="Input 2 7 4 5 8" xfId="36778" xr:uid="{463D4CEC-3B08-464B-9DEB-401BCEA37297}"/>
    <cellStyle name="Input 2 7 4 5 9" xfId="37694" xr:uid="{F1CFF205-24B3-401E-8FC3-6EB33AB82D6C}"/>
    <cellStyle name="Input 2 7 4 6" xfId="22233" xr:uid="{DA68B68A-A01B-43F5-9296-90036E3093A3}"/>
    <cellStyle name="Input 2 7 4 7" xfId="22284" xr:uid="{AE0E6C36-D0C0-414B-B513-B8DB611ADEFF}"/>
    <cellStyle name="Input 2 7 4 8" xfId="21130" xr:uid="{55726643-BED8-43F6-8524-0BCE757F5211}"/>
    <cellStyle name="Input 2 7 5" xfId="9401" xr:uid="{00000000-0005-0000-0000-0000AE240000}"/>
    <cellStyle name="Input 2 7 5 2" xfId="23095" xr:uid="{F9ED3FB2-16FB-4DEE-A5C5-2EDE8399B837}"/>
    <cellStyle name="Input 2 7 5 2 2" xfId="23995" xr:uid="{CF489FF0-604D-433A-9F7E-AD23853502EF}"/>
    <cellStyle name="Input 2 7 5 2 2 2" xfId="26647" xr:uid="{EA1F82B0-C79D-4FCB-A8FC-5FD5FE434336}"/>
    <cellStyle name="Input 2 7 5 2 2 3" xfId="28045" xr:uid="{E7ABDB22-34C4-4CE9-810B-7B67B14D30E4}"/>
    <cellStyle name="Input 2 7 5 2 2 4" xfId="29600" xr:uid="{31D7001F-0619-4AFA-B432-0566D20284B8}"/>
    <cellStyle name="Input 2 7 5 2 2 5" xfId="33892" xr:uid="{38ED22D2-9897-44B0-95D5-F64EAC0F9363}"/>
    <cellStyle name="Input 2 7 5 2 2 6" xfId="31626" xr:uid="{C6735664-C976-4552-9D6F-7AD3560A555F}"/>
    <cellStyle name="Input 2 7 5 2 2 7" xfId="35508" xr:uid="{4B043986-76FA-4594-B7A1-1FD69D2EE4D3}"/>
    <cellStyle name="Input 2 7 5 2 3" xfId="25749" xr:uid="{A665E0DB-4EEE-4742-8829-792785CF66B7}"/>
    <cellStyle name="Input 2 7 5 2 4" xfId="33008" xr:uid="{6E8AB0BB-9722-41E0-A5F4-A97B60D34B3C}"/>
    <cellStyle name="Input 2 7 5 3" xfId="23428" xr:uid="{5D28DC5C-4340-42E7-BF71-F7E80E16B186}"/>
    <cellStyle name="Input 2 7 5 3 2" xfId="26080" xr:uid="{CF84C992-D3F1-4EED-BF1D-FB0DF82AD168}"/>
    <cellStyle name="Input 2 7 5 3 3" xfId="21854" xr:uid="{3C1CE2EC-BB12-4F79-8995-B0300F47BA4C}"/>
    <cellStyle name="Input 2 7 5 3 4" xfId="21902" xr:uid="{721FE8C0-1FBC-40AE-B353-0D8E5CDEAB93}"/>
    <cellStyle name="Input 2 7 5 3 5" xfId="33339" xr:uid="{53D90956-DF6A-475E-B864-D7A82E7EE8E8}"/>
    <cellStyle name="Input 2 7 5 3 6" xfId="33840" xr:uid="{38214DDD-8E67-4237-9034-62A18135DE53}"/>
    <cellStyle name="Input 2 7 5 3 7" xfId="32120" xr:uid="{9B352C17-C8D5-483A-8ABC-860930D7EFDF}"/>
    <cellStyle name="Input 2 7 5 4" xfId="24413" xr:uid="{40713514-5781-4B2D-9D92-6EA19934C6FA}"/>
    <cellStyle name="Input 2 7 5 4 2" xfId="27064" xr:uid="{A378A8CC-17A3-4AE1-B32B-9B1580BA1BBB}"/>
    <cellStyle name="Input 2 7 5 4 3" xfId="21605" xr:uid="{05CE8EAA-48FB-4FA4-9EB2-0F9A955B62FE}"/>
    <cellStyle name="Input 2 7 5 4 4" xfId="29898" xr:uid="{27B658AE-E183-430C-9F16-697C27A0F5DD}"/>
    <cellStyle name="Input 2 7 5 4 5" xfId="30777" xr:uid="{DCDE2036-7362-4545-B914-8A913DF53CA5}"/>
    <cellStyle name="Input 2 7 5 4 6" xfId="32550" xr:uid="{FC2FCF6F-70DA-46C0-BB03-006A2ED54E5C}"/>
    <cellStyle name="Input 2 7 5 4 7" xfId="35899" xr:uid="{95C2ADB0-3B5B-46B2-9D81-B37117E8C60A}"/>
    <cellStyle name="Input 2 7 5 4 8" xfId="36734" xr:uid="{172E8BD1-DE48-418D-9493-022585184901}"/>
    <cellStyle name="Input 2 7 5 4 9" xfId="37649" xr:uid="{6A75801C-4C6F-4B16-813C-6526230361BC}"/>
    <cellStyle name="Input 2 7 5 5" xfId="24457" xr:uid="{073D2B78-A3E4-46E8-AA8C-6A16D95C4EC8}"/>
    <cellStyle name="Input 2 7 5 5 2" xfId="27108" xr:uid="{5406678F-542C-43F8-80BE-8A1292C83C44}"/>
    <cellStyle name="Input 2 7 5 5 3" xfId="21562" xr:uid="{4A0F0690-68D6-4A7B-9C0D-B94DCBD7E4B2}"/>
    <cellStyle name="Input 2 7 5 5 4" xfId="29941" xr:uid="{61142287-69E8-490C-B151-A4577049A915}"/>
    <cellStyle name="Input 2 7 5 5 5" xfId="30821" xr:uid="{57C78E34-55FB-4C60-BA2A-1B9DDE053375}"/>
    <cellStyle name="Input 2 7 5 5 6" xfId="32595" xr:uid="{53FF215C-4A71-4C6A-9404-1A1741501FC9}"/>
    <cellStyle name="Input 2 7 5 5 7" xfId="35942" xr:uid="{9490F28B-F47D-4241-AAD1-386AC944F6AC}"/>
    <cellStyle name="Input 2 7 5 5 8" xfId="36777" xr:uid="{0A226BDC-92FC-4D55-B038-D294D274B06E}"/>
    <cellStyle name="Input 2 7 5 5 9" xfId="37693" xr:uid="{A4F09461-DEF3-4652-BB76-4CFCC1C4F8E3}"/>
    <cellStyle name="Input 2 7 5 6" xfId="22234" xr:uid="{A72BAE5C-BB97-4D78-AB59-9D4CAFCC4113}"/>
    <cellStyle name="Input 2 7 5 7" xfId="22283" xr:uid="{8606AD0E-3058-437E-8EF8-02270D9B752A}"/>
    <cellStyle name="Input 2 7 5 8" xfId="21131" xr:uid="{88ECB20F-43C5-4B8F-9501-D1075EB3AD72}"/>
    <cellStyle name="Input 2 8" xfId="9402" xr:uid="{00000000-0005-0000-0000-0000AF240000}"/>
    <cellStyle name="Input 2 8 2" xfId="9403" xr:uid="{00000000-0005-0000-0000-0000B0240000}"/>
    <cellStyle name="Input 2 8 2 2" xfId="23094" xr:uid="{34AC1035-660C-4798-98C4-A2496E908BD3}"/>
    <cellStyle name="Input 2 8 2 2 2" xfId="23994" xr:uid="{CBF0EDF4-93D9-4B06-A106-09EAD2D084E3}"/>
    <cellStyle name="Input 2 8 2 2 2 2" xfId="26646" xr:uid="{76DBF1B8-B6DA-4E39-AB9B-EDA23BAD5F33}"/>
    <cellStyle name="Input 2 8 2 2 2 3" xfId="27988" xr:uid="{2CD3AB1A-67B9-4B26-ADCE-EC8392A46249}"/>
    <cellStyle name="Input 2 8 2 2 2 4" xfId="29482" xr:uid="{1C7956EC-3E6A-46FC-BC49-F4C7CABB808E}"/>
    <cellStyle name="Input 2 8 2 2 2 5" xfId="33891" xr:uid="{BE12AC27-2B0E-439D-B7AC-ED4F2C65A1B9}"/>
    <cellStyle name="Input 2 8 2 2 2 6" xfId="34831" xr:uid="{86241284-50E8-4D1F-BE5C-46B4F8E99429}"/>
    <cellStyle name="Input 2 8 2 2 2 7" xfId="35546" xr:uid="{C55060A4-98BA-416A-955C-F72C9B03BFE5}"/>
    <cellStyle name="Input 2 8 2 2 3" xfId="25748" xr:uid="{535B747B-1A7D-45D0-88A0-18D80D9E268A}"/>
    <cellStyle name="Input 2 8 2 2 4" xfId="33007" xr:uid="{007486D0-C1F8-4D83-854D-3784275D7AC3}"/>
    <cellStyle name="Input 2 8 2 3" xfId="23429" xr:uid="{031395B2-1FD1-4431-8918-CC74D202EF72}"/>
    <cellStyle name="Input 2 8 2 3 2" xfId="26081" xr:uid="{CCC234D7-E87A-4497-B047-4B57E63F18CD}"/>
    <cellStyle name="Input 2 8 2 3 3" xfId="22060" xr:uid="{C8A2419C-9120-460D-9AB8-880D81EE5F1B}"/>
    <cellStyle name="Input 2 8 2 3 4" xfId="29398" xr:uid="{D71CCA95-A05E-4047-A0FA-ADE8846A3A72}"/>
    <cellStyle name="Input 2 8 2 3 5" xfId="33340" xr:uid="{ABFA9581-C7E8-47B0-AE97-966C0159AD8F}"/>
    <cellStyle name="Input 2 8 2 3 6" xfId="33390" xr:uid="{CA9B1397-8748-4DB2-96B4-CBD4BCF95684}"/>
    <cellStyle name="Input 2 8 2 3 7" xfId="31725" xr:uid="{E4D9193E-A62F-4178-B610-1C0A73C66C9A}"/>
    <cellStyle name="Input 2 8 2 4" xfId="24414" xr:uid="{1BFBFAFD-6E6B-4531-9F65-6A811420F84E}"/>
    <cellStyle name="Input 2 8 2 4 2" xfId="27065" xr:uid="{963E95D4-158D-41DB-9576-C35FB22005FC}"/>
    <cellStyle name="Input 2 8 2 4 3" xfId="21604" xr:uid="{E57DD072-D48F-4A1B-A85B-175167C0D699}"/>
    <cellStyle name="Input 2 8 2 4 4" xfId="29899" xr:uid="{B329350D-CEB5-4EE3-9638-B0C97B1E1CBA}"/>
    <cellStyle name="Input 2 8 2 4 5" xfId="30778" xr:uid="{56647559-ABBB-4B55-8943-97256E065264}"/>
    <cellStyle name="Input 2 8 2 4 6" xfId="32551" xr:uid="{AF7A361E-2D54-4DB6-97F1-7F5CA52B0826}"/>
    <cellStyle name="Input 2 8 2 4 7" xfId="35900" xr:uid="{18DEFCFD-D82D-4A26-A92F-15848A8BDAB8}"/>
    <cellStyle name="Input 2 8 2 4 8" xfId="36735" xr:uid="{30A4E97B-4D56-43CF-AFF1-6BB04CCB6AB2}"/>
    <cellStyle name="Input 2 8 2 4 9" xfId="37650" xr:uid="{51EFE285-FAE7-4FC0-B846-88D57A7DFEC0}"/>
    <cellStyle name="Input 2 8 2 5" xfId="24456" xr:uid="{CBC5139E-3684-46E9-B9A7-C7F3188F7C0B}"/>
    <cellStyle name="Input 2 8 2 5 2" xfId="27107" xr:uid="{FA44D851-1D19-42E9-8D9F-5677E8ECBF05}"/>
    <cellStyle name="Input 2 8 2 5 3" xfId="21563" xr:uid="{4341FD7C-5970-4B9B-A624-3D3655C95B11}"/>
    <cellStyle name="Input 2 8 2 5 4" xfId="29940" xr:uid="{0696F633-DBC4-447D-BB2C-068C43280BAB}"/>
    <cellStyle name="Input 2 8 2 5 5" xfId="30820" xr:uid="{45927208-AB95-45D4-B973-746C240FA04B}"/>
    <cellStyle name="Input 2 8 2 5 6" xfId="32594" xr:uid="{27FB0F9B-5B58-4DB6-AE43-678188D0F950}"/>
    <cellStyle name="Input 2 8 2 5 7" xfId="35941" xr:uid="{E73D1430-ADA6-4DFF-BA0D-AC6EA7341CF9}"/>
    <cellStyle name="Input 2 8 2 5 8" xfId="36776" xr:uid="{2BA76683-BA5A-4A66-88C8-1B3875D5C2A0}"/>
    <cellStyle name="Input 2 8 2 5 9" xfId="37692" xr:uid="{F0E8B807-C01B-4A13-8C81-ECD1A89A0200}"/>
    <cellStyle name="Input 2 8 2 6" xfId="22235" xr:uid="{AA43FEC3-E9E1-49CA-9E5D-ED331AABE893}"/>
    <cellStyle name="Input 2 8 2 7" xfId="22282" xr:uid="{07675267-0441-44BB-B779-63B64C0E4401}"/>
    <cellStyle name="Input 2 8 2 8" xfId="21132" xr:uid="{6C4D1E20-0D71-46B9-A6BF-A6DE9E055046}"/>
    <cellStyle name="Input 2 8 3" xfId="9404" xr:uid="{00000000-0005-0000-0000-0000B1240000}"/>
    <cellStyle name="Input 2 8 3 2" xfId="23093" xr:uid="{DF995502-2440-4D9B-9EC8-F5DD5B27A590}"/>
    <cellStyle name="Input 2 8 3 2 2" xfId="23993" xr:uid="{A32CA158-AD09-4577-8F51-BA34DE242006}"/>
    <cellStyle name="Input 2 8 3 2 2 2" xfId="26645" xr:uid="{D744AAD6-B1C9-491E-B8E8-C9193096BF33}"/>
    <cellStyle name="Input 2 8 3 2 2 3" xfId="29041" xr:uid="{9AFC4ADE-6039-4AB8-B017-22B7E3988885}"/>
    <cellStyle name="Input 2 8 3 2 2 4" xfId="27691" xr:uid="{DD673053-1169-4892-B8D4-31641A8D0865}"/>
    <cellStyle name="Input 2 8 3 2 2 5" xfId="33890" xr:uid="{58EC1045-76D8-4649-9A94-1835FD4BAF15}"/>
    <cellStyle name="Input 2 8 3 2 2 6" xfId="31612" xr:uid="{2FB6F72E-9EEA-4D5A-9E9E-C3C9FD8BC739}"/>
    <cellStyle name="Input 2 8 3 2 2 7" xfId="31754" xr:uid="{A0FE7813-82A0-4166-AE36-A345179C93B7}"/>
    <cellStyle name="Input 2 8 3 2 3" xfId="25747" xr:uid="{8FA09306-08BD-4713-A24C-3817433901ED}"/>
    <cellStyle name="Input 2 8 3 2 4" xfId="33006" xr:uid="{63CF57A8-5D48-42B8-B783-CFB8A68CC6EE}"/>
    <cellStyle name="Input 2 8 3 3" xfId="23430" xr:uid="{CEA9522B-5048-48B4-AD72-60D9DD3DDE88}"/>
    <cellStyle name="Input 2 8 3 3 2" xfId="26082" xr:uid="{3571F996-9A76-45C4-99AA-104CDE17A535}"/>
    <cellStyle name="Input 2 8 3 3 3" xfId="27747" xr:uid="{D995A793-988D-4DC0-BCC5-55E2EF85B329}"/>
    <cellStyle name="Input 2 8 3 3 4" xfId="29337" xr:uid="{6C40545B-A615-42F6-BE4C-0902E345050C}"/>
    <cellStyle name="Input 2 8 3 3 5" xfId="33341" xr:uid="{11022E6C-F230-4684-9785-5B21C616BAC0}"/>
    <cellStyle name="Input 2 8 3 3 6" xfId="34228" xr:uid="{5D574C96-299D-497D-BF2A-4252BA39E180}"/>
    <cellStyle name="Input 2 8 3 3 7" xfId="35101" xr:uid="{8D3883C5-E4CD-412D-9EC7-0461BF209702}"/>
    <cellStyle name="Input 2 8 3 4" xfId="24415" xr:uid="{18902C9A-19A0-4D41-8A80-51F89BC5B3D7}"/>
    <cellStyle name="Input 2 8 3 4 2" xfId="27066" xr:uid="{ED6FFAA9-DF29-42A4-BBEA-5AD56C8F3FBD}"/>
    <cellStyle name="Input 2 8 3 4 3" xfId="21603" xr:uid="{71F94F77-FF31-4527-BF82-6435A29B662C}"/>
    <cellStyle name="Input 2 8 3 4 4" xfId="29900" xr:uid="{12649E73-59CB-439F-98C8-FA253188E6C1}"/>
    <cellStyle name="Input 2 8 3 4 5" xfId="30779" xr:uid="{82B0B589-68BC-4B47-B328-813523530DAE}"/>
    <cellStyle name="Input 2 8 3 4 6" xfId="32552" xr:uid="{D2DE5DA3-0998-4CF3-9CFD-9F8A4A45FD6E}"/>
    <cellStyle name="Input 2 8 3 4 7" xfId="35901" xr:uid="{398A5FA1-227E-47B8-9F47-5075957F3D7D}"/>
    <cellStyle name="Input 2 8 3 4 8" xfId="36736" xr:uid="{7915D37F-A086-44D3-9567-F36DC718D1D3}"/>
    <cellStyle name="Input 2 8 3 4 9" xfId="37651" xr:uid="{CDB6A6C1-902C-4E55-9950-E48DEC2F2C0D}"/>
    <cellStyle name="Input 2 8 3 5" xfId="24455" xr:uid="{D2B47DBD-74B1-4003-9505-78019143F576}"/>
    <cellStyle name="Input 2 8 3 5 2" xfId="27106" xr:uid="{DB9A4AFA-2CBC-430B-968B-27B6F9745317}"/>
    <cellStyle name="Input 2 8 3 5 3" xfId="21564" xr:uid="{198D127E-1BDA-4D55-9C81-658AE0604691}"/>
    <cellStyle name="Input 2 8 3 5 4" xfId="29939" xr:uid="{20D10CCC-E3F4-4BC0-84D3-BBB8E8FA48E3}"/>
    <cellStyle name="Input 2 8 3 5 5" xfId="30819" xr:uid="{3F411867-5D3E-4FB0-819D-A7F986030AA4}"/>
    <cellStyle name="Input 2 8 3 5 6" xfId="32593" xr:uid="{8DA93EAF-23A9-4812-ADF9-4EF9689D23EF}"/>
    <cellStyle name="Input 2 8 3 5 7" xfId="35940" xr:uid="{2ED9F7C6-281A-437A-B401-EF3D3F2D8767}"/>
    <cellStyle name="Input 2 8 3 5 8" xfId="36775" xr:uid="{26370D75-B05C-4F3A-9407-99D02349FFCA}"/>
    <cellStyle name="Input 2 8 3 5 9" xfId="37691" xr:uid="{947BEF7E-4046-459E-B022-08A2F9A8E51D}"/>
    <cellStyle name="Input 2 8 3 6" xfId="22236" xr:uid="{A2790C9B-2F1F-47F9-AFBE-66F1405E4236}"/>
    <cellStyle name="Input 2 8 3 7" xfId="22281" xr:uid="{43655627-6408-4B19-9090-2351A39C0065}"/>
    <cellStyle name="Input 2 8 3 8" xfId="21133" xr:uid="{FE5BFCF6-24D9-4799-B27A-2481401385C6}"/>
    <cellStyle name="Input 2 8 4" xfId="9405" xr:uid="{00000000-0005-0000-0000-0000B2240000}"/>
    <cellStyle name="Input 2 8 4 2" xfId="23092" xr:uid="{D72C2A8E-E6E5-4571-A311-56EBDC49A82F}"/>
    <cellStyle name="Input 2 8 4 2 2" xfId="23992" xr:uid="{1E7BD476-611B-45F4-BBB3-E4E012E579D9}"/>
    <cellStyle name="Input 2 8 4 2 2 2" xfId="26644" xr:uid="{0ECBBE8D-4FB0-4ABD-9192-AC5CF0F3F465}"/>
    <cellStyle name="Input 2 8 4 2 2 3" xfId="28927" xr:uid="{D7B5F6F1-C2FD-45DD-8BAC-C8C337BE353F}"/>
    <cellStyle name="Input 2 8 4 2 2 4" xfId="28826" xr:uid="{77EEE6AB-DE28-4AEF-816F-07CC430AC465}"/>
    <cellStyle name="Input 2 8 4 2 2 5" xfId="33889" xr:uid="{06A17560-9A90-40D4-9BC3-0A48BCF57FE7}"/>
    <cellStyle name="Input 2 8 4 2 2 6" xfId="34842" xr:uid="{1146D1B7-7A37-4A04-A744-81A4F353C3E3}"/>
    <cellStyle name="Input 2 8 4 2 2 7" xfId="31792" xr:uid="{F6C6165F-EBF3-43AC-BC0B-052A651CADF9}"/>
    <cellStyle name="Input 2 8 4 2 3" xfId="25746" xr:uid="{4E862A27-32EB-43A4-8D44-F633ED8589AF}"/>
    <cellStyle name="Input 2 8 4 2 4" xfId="33005" xr:uid="{CB211610-81D6-43F5-BEFA-39568A72ADAA}"/>
    <cellStyle name="Input 2 8 4 3" xfId="23431" xr:uid="{D7126F60-C8A7-4CC8-812C-0076B9EC82CF}"/>
    <cellStyle name="Input 2 8 4 3 2" xfId="26083" xr:uid="{2682E517-3BFE-4CDE-B943-046F35CBCFEB}"/>
    <cellStyle name="Input 2 8 4 3 3" xfId="22033" xr:uid="{27B34A3D-E22C-41AD-96C9-BB519CCDC1B5}"/>
    <cellStyle name="Input 2 8 4 3 4" xfId="29661" xr:uid="{D618CF9C-ADD4-4AB3-A1F1-6F0D6DBA4A15}"/>
    <cellStyle name="Input 2 8 4 3 5" xfId="33342" xr:uid="{25A2756D-7836-4F0C-BE9E-6C0F8C41AD9E}"/>
    <cellStyle name="Input 2 8 4 3 6" xfId="34108" xr:uid="{22F53811-DCD0-4BEC-8640-A92DDEC0327D}"/>
    <cellStyle name="Input 2 8 4 3 7" xfId="35631" xr:uid="{BE0F3242-1BCF-403C-9C00-8C6130E1DCB9}"/>
    <cellStyle name="Input 2 8 4 4" xfId="24416" xr:uid="{C9232001-F831-4C0B-95EA-5AFD55494308}"/>
    <cellStyle name="Input 2 8 4 4 2" xfId="27067" xr:uid="{88A3FAC0-72E9-444C-AE82-64417E3D5DA5}"/>
    <cellStyle name="Input 2 8 4 4 3" xfId="21602" xr:uid="{C356469E-E948-4ECB-B582-B5D56DD23F5E}"/>
    <cellStyle name="Input 2 8 4 4 4" xfId="29901" xr:uid="{85775C5F-D992-4523-999F-C4BE38347651}"/>
    <cellStyle name="Input 2 8 4 4 5" xfId="30780" xr:uid="{78605BFA-B638-4612-B8F0-FD2F6C9AE326}"/>
    <cellStyle name="Input 2 8 4 4 6" xfId="32553" xr:uid="{2028A973-CF55-46FB-8B5C-4E8E47A5BC03}"/>
    <cellStyle name="Input 2 8 4 4 7" xfId="35902" xr:uid="{51F3D635-28E3-47CD-AA06-6F6A37F858A4}"/>
    <cellStyle name="Input 2 8 4 4 8" xfId="36737" xr:uid="{C9D13C7C-61FB-4A77-9AA5-3C0C1FE94A14}"/>
    <cellStyle name="Input 2 8 4 4 9" xfId="37652" xr:uid="{8E1650B3-69D2-4ABB-92C4-37C25C87509B}"/>
    <cellStyle name="Input 2 8 4 5" xfId="24454" xr:uid="{324982F3-E002-4B2E-9A69-4E0555064BB2}"/>
    <cellStyle name="Input 2 8 4 5 2" xfId="27105" xr:uid="{CB0E8F3D-C9CF-4406-85CA-58D7F247F670}"/>
    <cellStyle name="Input 2 8 4 5 3" xfId="21565" xr:uid="{9C9B4AFD-0C72-4DDB-A922-BCB117492095}"/>
    <cellStyle name="Input 2 8 4 5 4" xfId="29938" xr:uid="{49EFFCDB-53F6-4B48-A3AE-130DB1230A1A}"/>
    <cellStyle name="Input 2 8 4 5 5" xfId="30818" xr:uid="{18B8C5FF-24DD-4541-94A2-B23DE3B6B3D2}"/>
    <cellStyle name="Input 2 8 4 5 6" xfId="32592" xr:uid="{548CA915-430E-4D8A-A2B1-0BD297569863}"/>
    <cellStyle name="Input 2 8 4 5 7" xfId="35939" xr:uid="{4FD6C7AA-F62D-4AE6-813D-905FB992EAC8}"/>
    <cellStyle name="Input 2 8 4 5 8" xfId="36774" xr:uid="{CB6C2886-C29F-42EF-BE0C-57CBFB600A0C}"/>
    <cellStyle name="Input 2 8 4 5 9" xfId="37690" xr:uid="{3953D106-822F-487F-94FF-986C06A2CAE1}"/>
    <cellStyle name="Input 2 8 4 6" xfId="22237" xr:uid="{93E767F0-57A4-4E92-8998-15AC892FBA22}"/>
    <cellStyle name="Input 2 8 4 7" xfId="22280" xr:uid="{5604BF71-5128-45E6-8235-7897EEB9D063}"/>
    <cellStyle name="Input 2 8 4 8" xfId="21134" xr:uid="{7D41F52F-9A9F-40E2-B015-F808E02CAB5D}"/>
    <cellStyle name="Input 2 8 5" xfId="9406" xr:uid="{00000000-0005-0000-0000-0000B3240000}"/>
    <cellStyle name="Input 2 8 5 2" xfId="23091" xr:uid="{4C71C731-D18B-4317-9CAD-4998D0D69D6F}"/>
    <cellStyle name="Input 2 8 5 2 2" xfId="23991" xr:uid="{F9963292-09B4-4B26-AA2D-269F9C990D87}"/>
    <cellStyle name="Input 2 8 5 2 2 2" xfId="26643" xr:uid="{D53FD3C7-10E4-4A32-A976-55122C549484}"/>
    <cellStyle name="Input 2 8 5 2 2 3" xfId="28436" xr:uid="{0061A4D8-47C9-49A3-91B6-BD1C3DD2C6AF}"/>
    <cellStyle name="Input 2 8 5 2 2 4" xfId="29599" xr:uid="{1BC6A298-446D-4B8F-935C-0E3A34AC29D8}"/>
    <cellStyle name="Input 2 8 5 2 2 5" xfId="33888" xr:uid="{8998671F-F8C0-430A-A020-954B90508414}"/>
    <cellStyle name="Input 2 8 5 2 2 6" xfId="35017" xr:uid="{B57E74A1-4F71-47E9-9C15-F5C13A01DADB}"/>
    <cellStyle name="Input 2 8 5 2 2 7" xfId="35507" xr:uid="{D9E7A1D9-E379-4909-AD98-729678F1136F}"/>
    <cellStyle name="Input 2 8 5 2 3" xfId="25745" xr:uid="{151FAE73-9FBB-4B5F-8D0E-7B74449A373D}"/>
    <cellStyle name="Input 2 8 5 2 4" xfId="33004" xr:uid="{0EF047CC-815A-4508-8F8D-AB433CD46126}"/>
    <cellStyle name="Input 2 8 5 3" xfId="23432" xr:uid="{34139065-8DA5-468F-89E1-CA3C1B3DBA58}"/>
    <cellStyle name="Input 2 8 5 3 2" xfId="26084" xr:uid="{51D541D7-158B-48ED-B4AE-1448DE2240CB}"/>
    <cellStyle name="Input 2 8 5 3 3" xfId="21853" xr:uid="{2AF09D6A-6B7A-49A6-A936-F7FB4EC8CCEF}"/>
    <cellStyle name="Input 2 8 5 3 4" xfId="29372" xr:uid="{1E7171F8-DA76-479E-B51B-9A8EDF4D0671}"/>
    <cellStyle name="Input 2 8 5 3 5" xfId="33343" xr:uid="{19C9D547-1F67-41AE-9A0C-3777B0170FB8}"/>
    <cellStyle name="Input 2 8 5 3 6" xfId="32210" xr:uid="{3377968E-7B3F-4764-A170-C6605F3DF8E7}"/>
    <cellStyle name="Input 2 8 5 3 7" xfId="35422" xr:uid="{B575827A-43F7-4B0C-BE26-8B5F4853B75D}"/>
    <cellStyle name="Input 2 8 5 4" xfId="24417" xr:uid="{974B4DC1-F7C9-4DF6-A643-6D7F3902A975}"/>
    <cellStyle name="Input 2 8 5 4 2" xfId="27068" xr:uid="{B8ECC011-0C1D-4569-B570-E5E111A5B00B}"/>
    <cellStyle name="Input 2 8 5 4 3" xfId="21601" xr:uid="{D16AFCC6-1D4C-4EA3-8FE7-D3C8C522253C}"/>
    <cellStyle name="Input 2 8 5 4 4" xfId="29902" xr:uid="{498393D2-0184-4D72-84A8-1F5526E1CE6A}"/>
    <cellStyle name="Input 2 8 5 4 5" xfId="30781" xr:uid="{FEF95455-C3B9-4B20-8572-C1C260B464FB}"/>
    <cellStyle name="Input 2 8 5 4 6" xfId="32554" xr:uid="{FA520ECA-F6D2-4F63-9B1F-2DE273F48250}"/>
    <cellStyle name="Input 2 8 5 4 7" xfId="35903" xr:uid="{3841BA6D-6D14-4864-9795-20AEC02A5D57}"/>
    <cellStyle name="Input 2 8 5 4 8" xfId="36738" xr:uid="{E653F1FD-2B5A-43ED-9D23-2705B2F25C0D}"/>
    <cellStyle name="Input 2 8 5 4 9" xfId="37653" xr:uid="{2DC9779B-BE57-4DDF-9BDC-188BC6F47AFE}"/>
    <cellStyle name="Input 2 8 5 5" xfId="24453" xr:uid="{ABF04F9F-C57E-48FF-AA60-2D0D2DFF87AC}"/>
    <cellStyle name="Input 2 8 5 5 2" xfId="27104" xr:uid="{5018B502-317A-43CC-AE1C-A563D6DD1B45}"/>
    <cellStyle name="Input 2 8 5 5 3" xfId="21566" xr:uid="{38889105-4143-474C-96FD-AFEAC26E2516}"/>
    <cellStyle name="Input 2 8 5 5 4" xfId="29937" xr:uid="{6D85DCFA-292C-4C03-B8A9-C1D31CCA8462}"/>
    <cellStyle name="Input 2 8 5 5 5" xfId="30817" xr:uid="{91D65697-D044-48E0-94BF-05C83AABF319}"/>
    <cellStyle name="Input 2 8 5 5 6" xfId="32591" xr:uid="{D4B1963E-28F3-4BEE-AA5D-60471A5D2C59}"/>
    <cellStyle name="Input 2 8 5 5 7" xfId="35938" xr:uid="{2CD7530C-DB9D-4C53-9D16-082F97FA59D4}"/>
    <cellStyle name="Input 2 8 5 5 8" xfId="36773" xr:uid="{28E60707-8CE1-4619-91E4-32E649C8EBBF}"/>
    <cellStyle name="Input 2 8 5 5 9" xfId="37689" xr:uid="{B6567EB5-7ABB-42A4-8E35-EBDEA98B99DF}"/>
    <cellStyle name="Input 2 8 5 6" xfId="22238" xr:uid="{FD419F92-D7E8-43BB-8BEE-B39F54AE5770}"/>
    <cellStyle name="Input 2 8 5 7" xfId="22279" xr:uid="{FC8AD530-28CD-4BFD-A7E9-9E76E3BB3C69}"/>
    <cellStyle name="Input 2 8 5 8" xfId="21135" xr:uid="{76BF2334-B4A3-4597-892A-5580654CF336}"/>
    <cellStyle name="Input 2 9" xfId="9407" xr:uid="{00000000-0005-0000-0000-0000B4240000}"/>
    <cellStyle name="Input 2 9 2" xfId="9408" xr:uid="{00000000-0005-0000-0000-0000B5240000}"/>
    <cellStyle name="Input 2 9 2 2" xfId="23090" xr:uid="{2391BCAC-58A1-405C-A73D-BF1093FCC16A}"/>
    <cellStyle name="Input 2 9 2 2 2" xfId="23990" xr:uid="{96BA3870-E93B-4C8C-A4C1-58BC6FD0A2B3}"/>
    <cellStyle name="Input 2 9 2 2 2 2" xfId="26642" xr:uid="{EAFF01E2-1829-4B32-9349-1130258D2E0B}"/>
    <cellStyle name="Input 2 9 2 2 2 3" xfId="28491" xr:uid="{9AD45E01-F7A8-4933-A30A-94880A4CB8B0}"/>
    <cellStyle name="Input 2 9 2 2 2 4" xfId="29481" xr:uid="{682F76A3-136D-4809-A624-DF0F8040C76F}"/>
    <cellStyle name="Input 2 9 2 2 2 5" xfId="33887" xr:uid="{DD8D5906-D4BE-4E4D-8728-89AF601B021F}"/>
    <cellStyle name="Input 2 9 2 2 2 6" xfId="32267" xr:uid="{465C69DD-AD88-4DA0-88EF-1317C49638C8}"/>
    <cellStyle name="Input 2 9 2 2 2 7" xfId="35547" xr:uid="{4D8C209F-2639-447E-B023-F6E82AB30A83}"/>
    <cellStyle name="Input 2 9 2 2 3" xfId="25744" xr:uid="{4D5D834A-FA36-455B-AA64-3F2F8DF4E269}"/>
    <cellStyle name="Input 2 9 2 2 4" xfId="33003" xr:uid="{28179DFE-DF8F-48D0-AA56-42BFED5842F7}"/>
    <cellStyle name="Input 2 9 2 3" xfId="23433" xr:uid="{E7AC07BF-B7F9-42FD-B2B5-CDF3623BBCDF}"/>
    <cellStyle name="Input 2 9 2 3 2" xfId="26085" xr:uid="{0EA2FAD3-8FAD-4372-8387-00081284F717}"/>
    <cellStyle name="Input 2 9 2 3 3" xfId="22059" xr:uid="{B484FD6E-18B3-4DBB-BDAA-D10200DA4DA7}"/>
    <cellStyle name="Input 2 9 2 3 4" xfId="29515" xr:uid="{03804B0E-3518-4D74-AC99-F494431F6EF0}"/>
    <cellStyle name="Input 2 9 2 3 5" xfId="33344" xr:uid="{D59439D8-BBF2-4315-A595-1AF79BB6929F}"/>
    <cellStyle name="Input 2 9 2 3 6" xfId="32211" xr:uid="{E1E8CAF6-B543-463A-B12D-3625AA083647}"/>
    <cellStyle name="Input 2 9 2 3 7" xfId="32121" xr:uid="{3B4ADD2A-C0C0-4F5E-A79B-DFEF39E73F26}"/>
    <cellStyle name="Input 2 9 2 4" xfId="24418" xr:uid="{676F76CE-E3CE-43D9-A84D-507A9C610584}"/>
    <cellStyle name="Input 2 9 2 4 2" xfId="27069" xr:uid="{6A6410CA-1FFB-4D2C-9AF1-8C758BCD2980}"/>
    <cellStyle name="Input 2 9 2 4 3" xfId="21600" xr:uid="{C1B682F2-E864-4891-B5F4-20FE7DA697B0}"/>
    <cellStyle name="Input 2 9 2 4 4" xfId="29903" xr:uid="{05F34A5F-354F-4938-ABBC-7C70428490EF}"/>
    <cellStyle name="Input 2 9 2 4 5" xfId="30782" xr:uid="{BB272116-D9D6-4F11-B0B4-DE0BFD4D4766}"/>
    <cellStyle name="Input 2 9 2 4 6" xfId="32555" xr:uid="{F73AFAF1-5CEB-423A-847F-50CC6F68B949}"/>
    <cellStyle name="Input 2 9 2 4 7" xfId="35904" xr:uid="{9751FE2A-41C8-4560-8759-786A3FB46F67}"/>
    <cellStyle name="Input 2 9 2 4 8" xfId="36739" xr:uid="{1DCD9D9B-E9F7-4C35-AA86-5912A1653DB6}"/>
    <cellStyle name="Input 2 9 2 4 9" xfId="37654" xr:uid="{526C4080-7A80-4F2B-AAD9-EFA8DCCC82F4}"/>
    <cellStyle name="Input 2 9 2 5" xfId="24452" xr:uid="{6FB9DF12-C608-43F3-8E41-209361A8D2AC}"/>
    <cellStyle name="Input 2 9 2 5 2" xfId="27103" xr:uid="{0109F1F9-B25F-4B3E-A553-3D9168CF2688}"/>
    <cellStyle name="Input 2 9 2 5 3" xfId="21567" xr:uid="{E1FE6F73-AFFD-405F-83C9-84607E0E462D}"/>
    <cellStyle name="Input 2 9 2 5 4" xfId="29936" xr:uid="{DF2B75F9-F971-45E7-AC90-82494906F22E}"/>
    <cellStyle name="Input 2 9 2 5 5" xfId="30816" xr:uid="{B0685102-5D53-4AB0-ACCF-36976ACE39D5}"/>
    <cellStyle name="Input 2 9 2 5 6" xfId="32590" xr:uid="{9AC9604E-3418-4E29-93CC-D808DD36B3A1}"/>
    <cellStyle name="Input 2 9 2 5 7" xfId="35937" xr:uid="{FA349D9D-1E6B-44F7-BE1A-2C03A7F4B0CC}"/>
    <cellStyle name="Input 2 9 2 5 8" xfId="36772" xr:uid="{4C94B828-F51A-4045-A549-A202396AFB83}"/>
    <cellStyle name="Input 2 9 2 5 9" xfId="37688" xr:uid="{9428DE09-16BB-4C1C-B3D5-9761CC28586E}"/>
    <cellStyle name="Input 2 9 2 6" xfId="22239" xr:uid="{3151197E-58FC-45A2-A280-50B9A2CDA4EA}"/>
    <cellStyle name="Input 2 9 2 7" xfId="22278" xr:uid="{FF8989E4-1288-4A5A-8A51-B9A718150B82}"/>
    <cellStyle name="Input 2 9 2 8" xfId="21136" xr:uid="{F6D3A708-2FD0-4895-8E9A-9A7D2ECFA75A}"/>
    <cellStyle name="Input 2 9 3" xfId="9409" xr:uid="{00000000-0005-0000-0000-0000B6240000}"/>
    <cellStyle name="Input 2 9 3 2" xfId="23089" xr:uid="{240B30E6-77F3-43DD-A158-C57696ED5417}"/>
    <cellStyle name="Input 2 9 3 2 2" xfId="23989" xr:uid="{843C1764-48E7-492D-97E6-A451E7CB4B84}"/>
    <cellStyle name="Input 2 9 3 2 2 2" xfId="26641" xr:uid="{3489DB77-FB25-423A-A8B2-93388731134C}"/>
    <cellStyle name="Input 2 9 3 2 2 3" xfId="28046" xr:uid="{B548A8C7-F714-4FCE-ADF9-CB9D2D1B3C1B}"/>
    <cellStyle name="Input 2 9 3 2 2 4" xfId="27692" xr:uid="{040495F6-D3C8-4F6C-93E0-F903786524B6}"/>
    <cellStyle name="Input 2 9 3 2 2 5" xfId="33886" xr:uid="{1F655853-2174-40A7-8ACB-782C421747E4}"/>
    <cellStyle name="Input 2 9 3 2 2 6" xfId="34074" xr:uid="{AB69D073-E759-474C-8D9F-CCB1BFDC32AE}"/>
    <cellStyle name="Input 2 9 3 2 2 7" xfId="34146" xr:uid="{574B3AF4-E481-4433-BC27-A30FC273F4CE}"/>
    <cellStyle name="Input 2 9 3 2 3" xfId="25743" xr:uid="{12423A82-120E-43E0-8B43-FFFB28CC8CD6}"/>
    <cellStyle name="Input 2 9 3 2 4" xfId="33002" xr:uid="{D837DBB4-8031-4401-9DE9-701627D9B547}"/>
    <cellStyle name="Input 2 9 3 3" xfId="23434" xr:uid="{4C3E584F-93EB-487D-A9F0-A1C83BE5C8E7}"/>
    <cellStyle name="Input 2 9 3 3 2" xfId="26086" xr:uid="{822710A1-224A-4424-8B6E-130C8E7CE80F}"/>
    <cellStyle name="Input 2 9 3 3 3" xfId="27748" xr:uid="{C1718E8E-9B10-4A7C-8526-241D043C583A}"/>
    <cellStyle name="Input 2 9 3 3 4" xfId="29373" xr:uid="{920EE5CF-F353-48B5-9D9C-9B05D9EBE617}"/>
    <cellStyle name="Input 2 9 3 3 5" xfId="33345" xr:uid="{9C65428B-38F7-4D04-9EC9-90B4DB0947C6}"/>
    <cellStyle name="Input 2 9 3 3 6" xfId="33835" xr:uid="{81C29B05-B8E1-4994-A9FF-0E315D53947C}"/>
    <cellStyle name="Input 2 9 3 3 7" xfId="35060" xr:uid="{97821F98-FBDF-4943-A5C7-B79C9C2A739B}"/>
    <cellStyle name="Input 2 9 3 4" xfId="24419" xr:uid="{E45BD261-056A-4610-ABD4-D3BD21BA1EDF}"/>
    <cellStyle name="Input 2 9 3 4 2" xfId="27070" xr:uid="{94D82F8F-E0B5-47C6-8701-5FB28A96D702}"/>
    <cellStyle name="Input 2 9 3 4 3" xfId="21599" xr:uid="{2704D17D-46D8-453C-AAF1-4BB65244EC27}"/>
    <cellStyle name="Input 2 9 3 4 4" xfId="29904" xr:uid="{2AAE3616-3EC8-4CA8-8E76-CE83EA917D13}"/>
    <cellStyle name="Input 2 9 3 4 5" xfId="30783" xr:uid="{18B0DB73-9F06-4FEF-9DE6-F2EF2ACE72E1}"/>
    <cellStyle name="Input 2 9 3 4 6" xfId="32556" xr:uid="{77C2ABC4-3949-4582-8D54-DDCA54E9809D}"/>
    <cellStyle name="Input 2 9 3 4 7" xfId="35905" xr:uid="{A21EBB9B-FB4D-4492-A61F-82F39AC1EC35}"/>
    <cellStyle name="Input 2 9 3 4 8" xfId="36740" xr:uid="{6ED408B5-5E06-499D-85EA-44F4BD902ECB}"/>
    <cellStyle name="Input 2 9 3 4 9" xfId="37655" xr:uid="{A196C347-DA23-4C44-8D4E-EC4FCA081EF4}"/>
    <cellStyle name="Input 2 9 3 5" xfId="24451" xr:uid="{0D6F2813-4513-4379-8B6F-614D19013B84}"/>
    <cellStyle name="Input 2 9 3 5 2" xfId="27102" xr:uid="{EAD7F651-E1EE-440A-B31F-86ED59269BAA}"/>
    <cellStyle name="Input 2 9 3 5 3" xfId="21568" xr:uid="{E7685304-6010-48FB-A459-EB02E2221D32}"/>
    <cellStyle name="Input 2 9 3 5 4" xfId="29935" xr:uid="{8396E5AA-B8A2-42CD-9EB3-5A11ACB3C5A0}"/>
    <cellStyle name="Input 2 9 3 5 5" xfId="30815" xr:uid="{52E16C93-E8FB-4EB6-8075-259E50DED7E4}"/>
    <cellStyle name="Input 2 9 3 5 6" xfId="32589" xr:uid="{66285DBA-E894-427D-B48E-5607A8E92C73}"/>
    <cellStyle name="Input 2 9 3 5 7" xfId="35936" xr:uid="{E89B8563-2756-4119-BC8B-893F359C7146}"/>
    <cellStyle name="Input 2 9 3 5 8" xfId="36771" xr:uid="{0D75CAC2-67E7-4DC7-8CD3-DCB0EEA783B6}"/>
    <cellStyle name="Input 2 9 3 5 9" xfId="37687" xr:uid="{408053BC-931D-4EC2-8049-1F53FA224309}"/>
    <cellStyle name="Input 2 9 3 6" xfId="22240" xr:uid="{E6E32529-B258-49F9-81A5-F654447A8148}"/>
    <cellStyle name="Input 2 9 3 7" xfId="22277" xr:uid="{D6276B8C-9992-41DD-B0AD-8569449679F7}"/>
    <cellStyle name="Input 2 9 3 8" xfId="21137" xr:uid="{9424A9A5-32C5-4C38-8A36-03728E997FE7}"/>
    <cellStyle name="Input 2 9 4" xfId="9410" xr:uid="{00000000-0005-0000-0000-0000B7240000}"/>
    <cellStyle name="Input 2 9 4 2" xfId="23088" xr:uid="{9E167510-C574-485C-8673-9E4A118C0274}"/>
    <cellStyle name="Input 2 9 4 2 2" xfId="23988" xr:uid="{D0490E2A-B702-41E2-8267-62D85ED14F6D}"/>
    <cellStyle name="Input 2 9 4 2 2 2" xfId="26640" xr:uid="{44F67F2B-66F4-4D62-A85D-F5C423C9F760}"/>
    <cellStyle name="Input 2 9 4 2 2 3" xfId="27987" xr:uid="{DE6774E4-33CA-49B7-8218-5E23E81BFD7A}"/>
    <cellStyle name="Input 2 9 4 2 2 4" xfId="28279" xr:uid="{A6C8521A-723C-419C-967B-B695838EE6A1}"/>
    <cellStyle name="Input 2 9 4 2 2 5" xfId="33885" xr:uid="{A1CEEA5F-694D-4EA8-AC76-0C05055C2957}"/>
    <cellStyle name="Input 2 9 4 2 2 6" xfId="31632" xr:uid="{F6B6DA77-0F44-4E2D-A750-3B44C93AECBB}"/>
    <cellStyle name="Input 2 9 4 2 2 7" xfId="31793" xr:uid="{CFBCD559-33A0-48CE-ACD1-1A6D90FC3C12}"/>
    <cellStyle name="Input 2 9 4 2 3" xfId="25742" xr:uid="{FB4741AF-02E0-45F4-BE80-74E7324016C7}"/>
    <cellStyle name="Input 2 9 4 2 4" xfId="33001" xr:uid="{137B6F25-A391-44E1-AA82-347FF819B468}"/>
    <cellStyle name="Input 2 9 4 3" xfId="23435" xr:uid="{E46DA304-8F89-4951-8962-416CB20E30AB}"/>
    <cellStyle name="Input 2 9 4 3 2" xfId="26087" xr:uid="{1C8F3542-A54A-4FB8-B35C-1033E89D5FB5}"/>
    <cellStyle name="Input 2 9 4 3 3" xfId="22034" xr:uid="{79155486-8F00-4F88-A8D0-8D43D7128BF6}"/>
    <cellStyle name="Input 2 9 4 3 4" xfId="29662" xr:uid="{519303B1-FE95-4AEB-81A4-5E1A05374F8C}"/>
    <cellStyle name="Input 2 9 4 3 5" xfId="33346" xr:uid="{C774D003-CB1F-42D2-A096-B03992D76442}"/>
    <cellStyle name="Input 2 9 4 3 6" xfId="33395" xr:uid="{ED4245BE-63FB-403C-8B1E-1DB1B76C9B89}"/>
    <cellStyle name="Input 2 9 4 3 7" xfId="35630" xr:uid="{D9E1C2AE-02CE-491B-93DD-F2D2E46F0F49}"/>
    <cellStyle name="Input 2 9 4 4" xfId="24420" xr:uid="{B975D3DE-9CBC-4DC4-BEFA-B3DC0A10708E}"/>
    <cellStyle name="Input 2 9 4 4 2" xfId="27071" xr:uid="{610B99B2-D4CD-4FF0-8B3C-CD6D0A6B6C5A}"/>
    <cellStyle name="Input 2 9 4 4 3" xfId="21598" xr:uid="{092336DA-4F1C-470A-BE12-2D574812FCFD}"/>
    <cellStyle name="Input 2 9 4 4 4" xfId="29905" xr:uid="{F65EDA8A-5CCF-4CC4-84CA-A5748F945073}"/>
    <cellStyle name="Input 2 9 4 4 5" xfId="30784" xr:uid="{6ADAB4A3-D87A-47F4-AA48-55E4AC794358}"/>
    <cellStyle name="Input 2 9 4 4 6" xfId="32557" xr:uid="{22D84839-8537-46E7-9763-75986E5CF388}"/>
    <cellStyle name="Input 2 9 4 4 7" xfId="35906" xr:uid="{061755D1-3B22-4377-8026-7E7DB0C617F7}"/>
    <cellStyle name="Input 2 9 4 4 8" xfId="36741" xr:uid="{52EA96E8-2D90-48C2-8A4F-EE413EA0681A}"/>
    <cellStyle name="Input 2 9 4 4 9" xfId="37656" xr:uid="{9EE39285-3613-4C66-B53D-8D821F8DCB8B}"/>
    <cellStyle name="Input 2 9 4 5" xfId="24450" xr:uid="{9AE5C66D-E505-4D76-BCDF-A61F9D71FBCF}"/>
    <cellStyle name="Input 2 9 4 5 2" xfId="27101" xr:uid="{8C728C33-4249-4576-9D71-24CDD40F1FBF}"/>
    <cellStyle name="Input 2 9 4 5 3" xfId="21569" xr:uid="{9099F39D-5E50-4F24-9682-CCB3769A6C96}"/>
    <cellStyle name="Input 2 9 4 5 4" xfId="29934" xr:uid="{B349C9CF-3AA1-4BD6-B9E5-3D5AC902DCD2}"/>
    <cellStyle name="Input 2 9 4 5 5" xfId="30814" xr:uid="{A509D575-51D7-4FCC-8662-4EBC0D7ED11C}"/>
    <cellStyle name="Input 2 9 4 5 6" xfId="32588" xr:uid="{47756E63-4437-4624-BED5-AE9CD3D1D0C2}"/>
    <cellStyle name="Input 2 9 4 5 7" xfId="35935" xr:uid="{B179C951-7CFA-449F-A8D9-9CE089B302DA}"/>
    <cellStyle name="Input 2 9 4 5 8" xfId="36770" xr:uid="{9D911612-A344-4909-BC4C-66D09BE9DFD4}"/>
    <cellStyle name="Input 2 9 4 5 9" xfId="37686" xr:uid="{FF5163AA-56E6-434C-91F6-55067ECFB006}"/>
    <cellStyle name="Input 2 9 4 6" xfId="22241" xr:uid="{C13B7BAE-24A5-469B-AB26-54A33BCAB1EE}"/>
    <cellStyle name="Input 2 9 4 7" xfId="22276" xr:uid="{B36AE76B-6E93-4177-820E-444549571A62}"/>
    <cellStyle name="Input 2 9 4 8" xfId="21138" xr:uid="{593D062A-70C4-40ED-A0B6-9D7726EF4128}"/>
    <cellStyle name="Input 2 9 5" xfId="9411" xr:uid="{00000000-0005-0000-0000-0000B8240000}"/>
    <cellStyle name="Input 2 9 5 2" xfId="23087" xr:uid="{7E9E06B5-B9B7-44EC-AB7D-E1BB5D83A614}"/>
    <cellStyle name="Input 2 9 5 2 2" xfId="23987" xr:uid="{81E46963-06C7-4F94-A4A8-76B872DE815D}"/>
    <cellStyle name="Input 2 9 5 2 2 2" xfId="26639" xr:uid="{4D0CE47C-B8A2-4215-BF17-78E58513B2B7}"/>
    <cellStyle name="Input 2 9 5 2 2 3" xfId="29040" xr:uid="{D43118CE-D6FD-4C4E-B01C-BFAF7C6DDDCE}"/>
    <cellStyle name="Input 2 9 5 2 2 4" xfId="29598" xr:uid="{3DC91318-BEBC-436E-AD35-7B1C859DB1B8}"/>
    <cellStyle name="Input 2 9 5 2 2 5" xfId="33884" xr:uid="{751956BA-99B9-44CF-A90B-5BC8EDED6C25}"/>
    <cellStyle name="Input 2 9 5 2 2 6" xfId="34825" xr:uid="{41A28A8C-A91A-44E8-965D-AD552226230B}"/>
    <cellStyle name="Input 2 9 5 2 2 7" xfId="31794" xr:uid="{DA77F376-03C6-4F2E-9DB0-24F720944F49}"/>
    <cellStyle name="Input 2 9 5 2 3" xfId="25741" xr:uid="{D6CD2507-BDA5-4F0E-81CE-07B725B11BF6}"/>
    <cellStyle name="Input 2 9 5 2 4" xfId="33000" xr:uid="{5694C76A-3DBB-4657-9492-8828B817CAAB}"/>
    <cellStyle name="Input 2 9 5 3" xfId="23436" xr:uid="{AC09130E-8A82-47A9-BD77-69DE7DEF71A6}"/>
    <cellStyle name="Input 2 9 5 3 2" xfId="26088" xr:uid="{F780D7B2-E022-4694-8104-B866046AEBAA}"/>
    <cellStyle name="Input 2 9 5 3 3" xfId="21852" xr:uid="{C758305B-0D88-4DA6-8B66-90E6AF7AFE94}"/>
    <cellStyle name="Input 2 9 5 3 4" xfId="29338" xr:uid="{9CEF4170-C82B-4D3D-9287-AC7BF16024BA}"/>
    <cellStyle name="Input 2 9 5 3 5" xfId="33347" xr:uid="{09FBC6F2-4D8E-4D20-BE60-B19EDFEEE153}"/>
    <cellStyle name="Input 2 9 5 3 6" xfId="34232" xr:uid="{7A70FC55-863B-42D9-98BB-677B76A5FFB6}"/>
    <cellStyle name="Input 2 9 5 3 7" xfId="35423" xr:uid="{E4109416-8DA8-4E72-8996-586EBFAC6980}"/>
    <cellStyle name="Input 2 9 5 4" xfId="24421" xr:uid="{F1C86DE4-4324-4394-9E63-0FA1B87A7FA2}"/>
    <cellStyle name="Input 2 9 5 4 2" xfId="27072" xr:uid="{C5FB2851-460F-459F-9E74-9408BC95168D}"/>
    <cellStyle name="Input 2 9 5 4 3" xfId="21597" xr:uid="{D1B114FF-4B3D-4C4A-841E-BC0816CFE059}"/>
    <cellStyle name="Input 2 9 5 4 4" xfId="29906" xr:uid="{52072E0D-C8D9-4F2F-881D-54D6F1848F9D}"/>
    <cellStyle name="Input 2 9 5 4 5" xfId="30785" xr:uid="{2C09E44F-8086-43A2-8728-DC6039EFA9A6}"/>
    <cellStyle name="Input 2 9 5 4 6" xfId="32558" xr:uid="{B9DD9963-7AB1-4AE1-8F8E-8E211288F046}"/>
    <cellStyle name="Input 2 9 5 4 7" xfId="35907" xr:uid="{A81EE723-F574-4718-A875-762A222A8C08}"/>
    <cellStyle name="Input 2 9 5 4 8" xfId="36742" xr:uid="{D9EFC503-1D74-4088-8088-E14DD787D1C3}"/>
    <cellStyle name="Input 2 9 5 4 9" xfId="37657" xr:uid="{ECCFBF12-35C4-4854-84BF-DD8CA4B607AD}"/>
    <cellStyle name="Input 2 9 5 5" xfId="24449" xr:uid="{51396EEE-46DB-43FE-B8DE-939C67E06E9B}"/>
    <cellStyle name="Input 2 9 5 5 2" xfId="27100" xr:uid="{146C02CB-7BDF-4F43-A00A-8C91FC4A66EA}"/>
    <cellStyle name="Input 2 9 5 5 3" xfId="21570" xr:uid="{F5D4008B-723B-44D9-B402-D74369299B2A}"/>
    <cellStyle name="Input 2 9 5 5 4" xfId="29933" xr:uid="{2BAF247E-613A-4F6F-8C06-7AA27DC2F678}"/>
    <cellStyle name="Input 2 9 5 5 5" xfId="30813" xr:uid="{6575D6C6-DB86-454B-B37F-E45357AC6EFA}"/>
    <cellStyle name="Input 2 9 5 5 6" xfId="32587" xr:uid="{0782C4A0-0E5C-4F66-96C1-27229520B8C9}"/>
    <cellStyle name="Input 2 9 5 5 7" xfId="35934" xr:uid="{3DFF42C1-EF15-488D-998D-35110B2F027F}"/>
    <cellStyle name="Input 2 9 5 5 8" xfId="36769" xr:uid="{F9346001-1A35-4B92-89BB-DBB8D39EB280}"/>
    <cellStyle name="Input 2 9 5 5 9" xfId="37685" xr:uid="{D7155132-7D51-4EB3-B914-0BF8E431CD81}"/>
    <cellStyle name="Input 2 9 5 6" xfId="22242" xr:uid="{9C48374D-CCF6-4F3D-A014-89B4D10AB8DD}"/>
    <cellStyle name="Input 2 9 5 7" xfId="22275" xr:uid="{E67D8A9B-32EA-4614-936E-91D8BDE5BA12}"/>
    <cellStyle name="Input 2 9 5 8" xfId="21139" xr:uid="{9E90109E-4C04-406D-A063-1A6C17A0EFE1}"/>
    <cellStyle name="Input 3" xfId="9412" xr:uid="{00000000-0005-0000-0000-0000B9240000}"/>
    <cellStyle name="Input 3 10" xfId="21140" xr:uid="{A2E45B1F-175A-462D-983C-E77F84DEB99D}"/>
    <cellStyle name="Input 3 2" xfId="9413" xr:uid="{00000000-0005-0000-0000-0000BA240000}"/>
    <cellStyle name="Input 3 2 2" xfId="23085" xr:uid="{116E3B91-DACB-4AE2-8729-98ED3C9278DC}"/>
    <cellStyle name="Input 3 2 2 2" xfId="23985" xr:uid="{CE8F692E-423B-4CF9-849F-D9BEF0B3E1BD}"/>
    <cellStyle name="Input 3 2 2 2 2" xfId="26637" xr:uid="{F01025CC-9256-4DC6-9BD8-07685FB13FF3}"/>
    <cellStyle name="Input 3 2 2 2 3" xfId="28435" xr:uid="{D06A9DDA-35FF-4E9C-87A5-8BCC59F06543}"/>
    <cellStyle name="Input 3 2 2 2 4" xfId="27693" xr:uid="{0B5A7745-C11B-4DEF-831F-CCCF1AB707A5}"/>
    <cellStyle name="Input 3 2 2 2 5" xfId="33882" xr:uid="{1AA29437-CFA7-4BB2-A303-ACB12EEC3550}"/>
    <cellStyle name="Input 3 2 2 2 6" xfId="34848" xr:uid="{7C7B7103-FCD0-49CA-8128-7CA29D3A9FAA}"/>
    <cellStyle name="Input 3 2 2 2 7" xfId="35548" xr:uid="{83907F0A-A7B3-494E-9EF7-C648FF713435}"/>
    <cellStyle name="Input 3 2 2 3" xfId="25739" xr:uid="{75BBFCA3-CD06-42A7-AC01-7004E83F8330}"/>
    <cellStyle name="Input 3 2 2 4" xfId="32998" xr:uid="{AEEC114C-7EEE-4804-97E7-8E7FC039DFB8}"/>
    <cellStyle name="Input 3 2 3" xfId="23438" xr:uid="{8D815B8A-1BF1-496E-AC8A-1A95EDA69017}"/>
    <cellStyle name="Input 3 2 3 2" xfId="26090" xr:uid="{22859A03-807C-4D4E-ACFC-45340FFBAAD2}"/>
    <cellStyle name="Input 3 2 3 3" xfId="27749" xr:uid="{0C347AE1-57E7-45A3-8A0C-1E91C5366236}"/>
    <cellStyle name="Input 3 2 3 4" xfId="22110" xr:uid="{26E2E054-AE33-4442-A557-317351B914F3}"/>
    <cellStyle name="Input 3 2 3 5" xfId="33349" xr:uid="{A7C5E17C-EAD5-4534-A5D0-CCD046200B08}"/>
    <cellStyle name="Input 3 2 3 6" xfId="32212" xr:uid="{FFF1DF8E-A7FF-4036-B749-A2E629A387AF}"/>
    <cellStyle name="Input 3 2 3 7" xfId="31407" xr:uid="{C6555A05-0C8E-4C41-A6A7-B6A9438F57F4}"/>
    <cellStyle name="Input 3 2 4" xfId="24423" xr:uid="{8CD5C90A-0A83-42CB-8823-B272DB5EE192}"/>
    <cellStyle name="Input 3 2 4 2" xfId="27074" xr:uid="{1A0A9AD6-6B4B-4185-AA10-A42C6D8D893D}"/>
    <cellStyle name="Input 3 2 4 3" xfId="21595" xr:uid="{58521455-F888-47EA-B957-FF574673ECE7}"/>
    <cellStyle name="Input 3 2 4 4" xfId="29908" xr:uid="{D97F59A2-B5BA-466C-A20E-183EACFB2FC1}"/>
    <cellStyle name="Input 3 2 4 5" xfId="30787" xr:uid="{287F6FAF-9B10-46E0-97A1-9DE50117B81E}"/>
    <cellStyle name="Input 3 2 4 6" xfId="32560" xr:uid="{AE7E7A8D-371B-4CBE-8993-E77149D8CC2F}"/>
    <cellStyle name="Input 3 2 4 7" xfId="35909" xr:uid="{BB5367C1-63C1-4704-9BC4-A9636B9F6522}"/>
    <cellStyle name="Input 3 2 4 8" xfId="36744" xr:uid="{9DC81C8C-075D-4A0F-9D90-21EA223BD9CA}"/>
    <cellStyle name="Input 3 2 4 9" xfId="37659" xr:uid="{EF89EB5F-E342-4149-9EA5-BE6150629C9C}"/>
    <cellStyle name="Input 3 2 5" xfId="24447" xr:uid="{C060200C-C17B-44FD-BD9D-62153713BD1F}"/>
    <cellStyle name="Input 3 2 5 2" xfId="27098" xr:uid="{9AC078BA-676B-4F0F-89AD-7CA37B0B99E5}"/>
    <cellStyle name="Input 3 2 5 3" xfId="21572" xr:uid="{20C38827-6CCA-4C53-B082-AFC24AB4ED26}"/>
    <cellStyle name="Input 3 2 5 4" xfId="29931" xr:uid="{7D4D1FBA-EB6C-42F1-B031-31160ED48D0F}"/>
    <cellStyle name="Input 3 2 5 5" xfId="30811" xr:uid="{CEA01FFD-49AF-4827-9A91-E256C7A35A89}"/>
    <cellStyle name="Input 3 2 5 6" xfId="32585" xr:uid="{7BE0E846-0DCD-4BEB-9C23-21864B31677B}"/>
    <cellStyle name="Input 3 2 5 7" xfId="35932" xr:uid="{D53C20FF-DD77-458F-A381-3914DB81E4D6}"/>
    <cellStyle name="Input 3 2 5 8" xfId="36767" xr:uid="{6DB64506-0A2A-4906-85BD-4C617A96C7C3}"/>
    <cellStyle name="Input 3 2 5 9" xfId="37683" xr:uid="{F7AC4D18-7FE8-4CD1-A1D8-58CDA7780451}"/>
    <cellStyle name="Input 3 2 6" xfId="22244" xr:uid="{49846599-BF5E-4FD3-B188-1831876D0A59}"/>
    <cellStyle name="Input 3 2 7" xfId="22273" xr:uid="{018C4D9F-25F8-407B-A53B-C6E27D8CF914}"/>
    <cellStyle name="Input 3 2 8" xfId="21141" xr:uid="{E711C946-C768-4273-A8E9-26DA7AD9E009}"/>
    <cellStyle name="Input 3 3" xfId="9414" xr:uid="{00000000-0005-0000-0000-0000BB240000}"/>
    <cellStyle name="Input 3 3 2" xfId="23084" xr:uid="{906FE5BA-60CC-4E70-97E3-AE1CE72DF0A7}"/>
    <cellStyle name="Input 3 3 2 2" xfId="23984" xr:uid="{FA94B670-EFDD-4655-8F08-B2A4F54B6F21}"/>
    <cellStyle name="Input 3 3 2 2 2" xfId="26636" xr:uid="{EE03525A-A094-46F6-9DD7-BCCD370FCDAD}"/>
    <cellStyle name="Input 3 3 2 2 3" xfId="28492" xr:uid="{3489AA3A-8A29-4D79-8BFB-5D315CE5DE7A}"/>
    <cellStyle name="Input 3 3 2 2 4" xfId="28648" xr:uid="{FDDA1830-80BF-4576-9AB4-6D89AE949F20}"/>
    <cellStyle name="Input 3 3 2 2 5" xfId="33881" xr:uid="{77D2FFFE-F4C3-48A5-987F-19B14E2AF060}"/>
    <cellStyle name="Input 3 3 2 2 6" xfId="35011" xr:uid="{B95D7FB2-50A6-413A-9B4F-1FB623CEAC55}"/>
    <cellStyle name="Input 3 3 2 2 7" xfId="34637" xr:uid="{D78926F8-430C-4148-B82A-79EA17F5FD77}"/>
    <cellStyle name="Input 3 3 2 3" xfId="25738" xr:uid="{6151C171-D99C-4D25-98AC-ECB469142B25}"/>
    <cellStyle name="Input 3 3 2 4" xfId="32997" xr:uid="{3D6D2ECD-32F4-476C-9933-C9FF37FE9E67}"/>
    <cellStyle name="Input 3 3 3" xfId="23439" xr:uid="{4AC46837-E080-494B-AEF7-F1432EFC4440}"/>
    <cellStyle name="Input 3 3 3 2" xfId="26091" xr:uid="{3225951D-811E-4C65-922A-AB8FE15F8282}"/>
    <cellStyle name="Input 3 3 3 3" xfId="23262" xr:uid="{F3960238-C416-4195-BF9F-ECB2DF8ECB25}"/>
    <cellStyle name="Input 3 3 3 4" xfId="29663" xr:uid="{D4DBC9A1-953C-4E84-874E-DF58505CDEE4}"/>
    <cellStyle name="Input 3 3 3 5" xfId="33350" xr:uid="{E7EDB143-0169-4D34-9C72-E6AA2EE1F404}"/>
    <cellStyle name="Input 3 3 3 6" xfId="33834" xr:uid="{25F6AA01-A5F0-42D3-9A19-B11B626EA9D3}"/>
    <cellStyle name="Input 3 3 3 7" xfId="35629" xr:uid="{32D77D2B-AC03-4D5D-8F12-250F2DA732B2}"/>
    <cellStyle name="Input 3 3 4" xfId="24424" xr:uid="{A4045243-9DA3-467F-B6E7-54E8C8F79125}"/>
    <cellStyle name="Input 3 3 4 2" xfId="27075" xr:uid="{1BA8E888-CE4C-46AF-8A67-B3683A4F46DC}"/>
    <cellStyle name="Input 3 3 4 3" xfId="21594" xr:uid="{01ADAA3B-A058-4F62-8CC8-46A76DA7BF33}"/>
    <cellStyle name="Input 3 3 4 4" xfId="29909" xr:uid="{CDEA1E8A-A385-4116-8286-59EE8D1924DF}"/>
    <cellStyle name="Input 3 3 4 5" xfId="30788" xr:uid="{B12C588A-73F1-4E3F-B506-90D74DB8BF9E}"/>
    <cellStyle name="Input 3 3 4 6" xfId="32561" xr:uid="{977E939C-E5D8-414F-AE59-772371702059}"/>
    <cellStyle name="Input 3 3 4 7" xfId="35910" xr:uid="{7F2F07A5-F482-487D-930E-9B22D63648F6}"/>
    <cellStyle name="Input 3 3 4 8" xfId="36745" xr:uid="{D32EA5FD-DEDD-4991-9315-5B8904B74C0A}"/>
    <cellStyle name="Input 3 3 4 9" xfId="37660" xr:uid="{C97ACE91-4868-4239-968B-F26345FACF38}"/>
    <cellStyle name="Input 3 3 5" xfId="24446" xr:uid="{11519BDE-2C42-44D4-97E1-5366A514CFFE}"/>
    <cellStyle name="Input 3 3 5 2" xfId="27097" xr:uid="{C0547636-8D91-47EC-AFFD-98F2E1A41DEA}"/>
    <cellStyle name="Input 3 3 5 3" xfId="21573" xr:uid="{E494A1F9-7071-4531-946F-1B0E69501AF9}"/>
    <cellStyle name="Input 3 3 5 4" xfId="29930" xr:uid="{D3979986-9A28-4BFF-AFFF-6216D13D94FF}"/>
    <cellStyle name="Input 3 3 5 5" xfId="30810" xr:uid="{671559D3-0493-40F8-8A7C-BC9949F18572}"/>
    <cellStyle name="Input 3 3 5 6" xfId="32584" xr:uid="{8404BA2A-C2B0-4497-A027-78D27ABAD77A}"/>
    <cellStyle name="Input 3 3 5 7" xfId="35931" xr:uid="{D080BBBF-7DF5-4F7F-93E2-3DF21162BB27}"/>
    <cellStyle name="Input 3 3 5 8" xfId="36766" xr:uid="{9DD22872-2388-4A69-B24B-6AE23B283207}"/>
    <cellStyle name="Input 3 3 5 9" xfId="37682" xr:uid="{B0904EDD-C052-4EE0-B06D-7463130EF485}"/>
    <cellStyle name="Input 3 3 6" xfId="22245" xr:uid="{FD8DD961-8F4E-4A77-968D-E108AAE3E538}"/>
    <cellStyle name="Input 3 3 7" xfId="22272" xr:uid="{ACC23F1A-8730-47C7-9174-CE7ECA7C819F}"/>
    <cellStyle name="Input 3 3 8" xfId="21142" xr:uid="{4511346D-49C6-43E2-AB05-05FE4C686DF9}"/>
    <cellStyle name="Input 3 4" xfId="23086" xr:uid="{736AB0D7-4F5D-444D-BFE2-7C1223897B68}"/>
    <cellStyle name="Input 3 4 2" xfId="23986" xr:uid="{EC1200FD-421B-486A-BC8B-C27176307699}"/>
    <cellStyle name="Input 3 4 2 2" xfId="26638" xr:uid="{907D52B7-A1DA-4345-86C2-916334233B30}"/>
    <cellStyle name="Input 3 4 2 3" xfId="28926" xr:uid="{B5B60F05-0C11-4FBD-A63A-31BAD2BE87D0}"/>
    <cellStyle name="Input 3 4 2 4" xfId="29480" xr:uid="{35F96D71-DB64-4C8B-B477-F168C48F60CD}"/>
    <cellStyle name="Input 3 4 2 5" xfId="33883" xr:uid="{3F295EF4-8AEB-4C53-8CE3-977F732C0300}"/>
    <cellStyle name="Input 3 4 2 6" xfId="31606" xr:uid="{884291DB-F69B-481F-839B-90A96920FE93}"/>
    <cellStyle name="Input 3 4 2 7" xfId="35506" xr:uid="{7BD21823-B6F1-4AC7-972A-07B50246E312}"/>
    <cellStyle name="Input 3 4 3" xfId="25740" xr:uid="{9AE5A309-8911-4FC4-AE14-BC2FC06DB48C}"/>
    <cellStyle name="Input 3 4 4" xfId="32999" xr:uid="{1A709C57-67F2-41E3-823D-A5B94964E61E}"/>
    <cellStyle name="Input 3 5" xfId="23437" xr:uid="{71946FD0-6C32-45AA-9C50-E48EDC1B0EF5}"/>
    <cellStyle name="Input 3 5 2" xfId="26089" xr:uid="{DC82A0A2-3490-4F87-A827-3419A9E560DC}"/>
    <cellStyle name="Input 3 5 3" xfId="22058" xr:uid="{5BB19E8A-FB2D-4C7B-BCA7-447DC8999523}"/>
    <cellStyle name="Input 3 5 4" xfId="28236" xr:uid="{EE3EE47B-B415-4A0A-9B17-30444E4868C9}"/>
    <cellStyle name="Input 3 5 5" xfId="33348" xr:uid="{2403B0DF-AAA5-4DE2-8394-3F366C8A34D6}"/>
    <cellStyle name="Input 3 5 6" xfId="34103" xr:uid="{322E5781-D1EB-4941-A013-35088FE8370E}"/>
    <cellStyle name="Input 3 5 7" xfId="35026" xr:uid="{4182E8DB-0CF1-4CDD-ABED-5DC37A7DA5EE}"/>
    <cellStyle name="Input 3 6" xfId="24422" xr:uid="{D447FA33-2E0B-43F9-BA7F-40AD2FDE6012}"/>
    <cellStyle name="Input 3 6 2" xfId="27073" xr:uid="{609B899E-7F7B-43EF-AF08-B5755835232A}"/>
    <cellStyle name="Input 3 6 3" xfId="21596" xr:uid="{9483D007-ACB1-4AF6-92D6-9BDD7B2456F9}"/>
    <cellStyle name="Input 3 6 4" xfId="29907" xr:uid="{E6939833-C2BE-4BB2-B26F-09380FAAE49E}"/>
    <cellStyle name="Input 3 6 5" xfId="30786" xr:uid="{D5CA9AB1-301D-4A30-B6E6-45A3DCFDA786}"/>
    <cellStyle name="Input 3 6 6" xfId="32559" xr:uid="{AD7D90EA-E454-4BA0-A780-767C63F0FB9A}"/>
    <cellStyle name="Input 3 6 7" xfId="35908" xr:uid="{0773DCF2-DC3A-4699-86AB-3B39EF8E4721}"/>
    <cellStyle name="Input 3 6 8" xfId="36743" xr:uid="{FE9DDCFF-5171-4C54-B2D5-AC6FBD99777C}"/>
    <cellStyle name="Input 3 6 9" xfId="37658" xr:uid="{4040655F-EA11-4F5F-B6DA-7EBF1CF4F93B}"/>
    <cellStyle name="Input 3 7" xfId="24448" xr:uid="{816B9FA7-FD46-4942-A2F9-92EBEDFF62FC}"/>
    <cellStyle name="Input 3 7 2" xfId="27099" xr:uid="{803EBE50-A371-41D6-ABF6-F78135F72E21}"/>
    <cellStyle name="Input 3 7 3" xfId="21571" xr:uid="{DD309FD9-F7A2-41C0-BE3B-CE6800B04577}"/>
    <cellStyle name="Input 3 7 4" xfId="29932" xr:uid="{A8377B66-870E-4E4F-B8A6-D6432460993C}"/>
    <cellStyle name="Input 3 7 5" xfId="30812" xr:uid="{F5CD077B-428E-44E3-A550-0EBE0686A0AA}"/>
    <cellStyle name="Input 3 7 6" xfId="32586" xr:uid="{9B30D7A8-C3E7-49FC-8755-16CFCAE4351D}"/>
    <cellStyle name="Input 3 7 7" xfId="35933" xr:uid="{EF4DEDDF-AEBD-4137-83D0-5372B07CBE7B}"/>
    <cellStyle name="Input 3 7 8" xfId="36768" xr:uid="{289B2481-B6DF-45AA-AE3B-707618E56524}"/>
    <cellStyle name="Input 3 7 9" xfId="37684" xr:uid="{C7975281-7ADE-4DE6-963F-97FB7A2E8C99}"/>
    <cellStyle name="Input 3 8" xfId="22243" xr:uid="{A8AE6DB1-8587-4363-88EB-FD484D815C2E}"/>
    <cellStyle name="Input 3 9" xfId="22274" xr:uid="{2D107FDC-C1AB-471A-BF84-6C83085B6225}"/>
    <cellStyle name="Input 4" xfId="9415" xr:uid="{00000000-0005-0000-0000-0000BC240000}"/>
    <cellStyle name="Input 4 10" xfId="21143" xr:uid="{9099B460-1085-4184-8594-21BB8416549F}"/>
    <cellStyle name="Input 4 2" xfId="9416" xr:uid="{00000000-0005-0000-0000-0000BD240000}"/>
    <cellStyle name="Input 4 2 2" xfId="23082" xr:uid="{AAD836B8-A460-4718-B2F3-B382422A17DA}"/>
    <cellStyle name="Input 4 2 2 2" xfId="23982" xr:uid="{9419562B-CBBF-4E82-8BB9-5C69C43C74B7}"/>
    <cellStyle name="Input 4 2 2 2 2" xfId="26634" xr:uid="{319F95CA-42F4-4205-A5F4-454EDE0C2E57}"/>
    <cellStyle name="Input 4 2 2 2 3" xfId="27986" xr:uid="{4673AB5E-FB27-4D08-98CE-EC7293BD0B05}"/>
    <cellStyle name="Input 4 2 2 2 4" xfId="29597" xr:uid="{62FF420C-DE30-4E41-B415-1AA658E890C9}"/>
    <cellStyle name="Input 4 2 2 2 5" xfId="33879" xr:uid="{F4775380-2849-4680-AAA5-2BA5734F5AA5}"/>
    <cellStyle name="Input 4 2 2 2 6" xfId="31633" xr:uid="{25F03EB5-A520-41B1-9962-304CF3B17CDC}"/>
    <cellStyle name="Input 4 2 2 2 7" xfId="35505" xr:uid="{ED41C287-9257-4865-8871-816D19C6B5A2}"/>
    <cellStyle name="Input 4 2 2 3" xfId="25736" xr:uid="{317701BF-CA13-4737-8D16-01BCA6D2323A}"/>
    <cellStyle name="Input 4 2 2 4" xfId="32995" xr:uid="{71E8978D-B54A-4DFE-A42E-1F52D9B33FB6}"/>
    <cellStyle name="Input 4 2 3" xfId="23441" xr:uid="{674ACE45-5A21-4918-95F0-0E8673977C39}"/>
    <cellStyle name="Input 4 2 3 2" xfId="26093" xr:uid="{C835FBB0-B7F1-4DAD-B05B-FBC4278F156A}"/>
    <cellStyle name="Input 4 2 3 3" xfId="22057" xr:uid="{DDE237E5-7FC8-4958-A5FE-2BA96C20AC13}"/>
    <cellStyle name="Input 4 2 3 4" xfId="28859" xr:uid="{BE86619A-BD4E-4198-A548-5CA517565BA1}"/>
    <cellStyle name="Input 4 2 3 5" xfId="33352" xr:uid="{1F2D52B5-2841-4648-8F3D-739766CA6EE0}"/>
    <cellStyle name="Input 4 2 3 6" xfId="34233" xr:uid="{911265BE-780F-4B3B-88F5-B39CF632E6EF}"/>
    <cellStyle name="Input 4 2 3 7" xfId="35069" xr:uid="{2B2A8190-3D6E-4C99-9516-C4EFB31B19CF}"/>
    <cellStyle name="Input 4 2 4" xfId="24426" xr:uid="{1473A71A-2D9D-40E3-B927-FD22F27B268E}"/>
    <cellStyle name="Input 4 2 4 2" xfId="27077" xr:uid="{22DBA5AA-3B28-4C86-BDF5-EF5CD5863CED}"/>
    <cellStyle name="Input 4 2 4 3" xfId="21592" xr:uid="{2CAE40C9-2D8A-4D6B-BDFA-1E21E748E3BE}"/>
    <cellStyle name="Input 4 2 4 4" xfId="29911" xr:uid="{BF4687F8-0B8D-41E5-8AA0-9422B4BA9A59}"/>
    <cellStyle name="Input 4 2 4 5" xfId="30790" xr:uid="{DFFCE1D0-DB78-4CAE-ADAB-C0401F0484DA}"/>
    <cellStyle name="Input 4 2 4 6" xfId="32563" xr:uid="{59B71573-5A8D-4A70-93FB-5D6940C2E700}"/>
    <cellStyle name="Input 4 2 4 7" xfId="35912" xr:uid="{AAF54DB0-F757-493B-9C6E-A36CBCD975BF}"/>
    <cellStyle name="Input 4 2 4 8" xfId="36747" xr:uid="{1E6AC2C6-91EE-45C5-85A2-6221F74BCBB8}"/>
    <cellStyle name="Input 4 2 4 9" xfId="37662" xr:uid="{0C1E8B17-9D34-4AA0-864B-2AF04B087FCB}"/>
    <cellStyle name="Input 4 2 5" xfId="24444" xr:uid="{F18E46A6-CDC9-4B92-AF28-00DEC9936B36}"/>
    <cellStyle name="Input 4 2 5 2" xfId="27095" xr:uid="{DAFB6965-8D2C-4739-9DB5-2FD2C0A563CB}"/>
    <cellStyle name="Input 4 2 5 3" xfId="21575" xr:uid="{60B5B305-0D92-436B-90D7-11A0D6342B62}"/>
    <cellStyle name="Input 4 2 5 4" xfId="29928" xr:uid="{CCAB4159-C924-48B6-8949-974BC3741FFD}"/>
    <cellStyle name="Input 4 2 5 5" xfId="30808" xr:uid="{5028BE9D-8B7A-42AC-ADAE-779696652673}"/>
    <cellStyle name="Input 4 2 5 6" xfId="32582" xr:uid="{7E461A06-C64E-407D-8978-D23CFBCC0C13}"/>
    <cellStyle name="Input 4 2 5 7" xfId="35929" xr:uid="{A8F69A4E-2DD3-496D-B9AC-2ED2D9B26336}"/>
    <cellStyle name="Input 4 2 5 8" xfId="36764" xr:uid="{55EFC83D-EBE7-42ED-9DCC-049AA7C30977}"/>
    <cellStyle name="Input 4 2 5 9" xfId="37680" xr:uid="{D7E4BA07-7BF9-489A-83A7-A61D0106B31D}"/>
    <cellStyle name="Input 4 2 6" xfId="22247" xr:uid="{35A546E3-5AB6-47BF-9D40-4CBE0056776C}"/>
    <cellStyle name="Input 4 2 7" xfId="22270" xr:uid="{281F2869-E71F-477F-AF5D-D9F5D8D7AD02}"/>
    <cellStyle name="Input 4 2 8" xfId="21144" xr:uid="{C052BA07-7326-439F-A901-84B906EE9193}"/>
    <cellStyle name="Input 4 3" xfId="9417" xr:uid="{00000000-0005-0000-0000-0000BE240000}"/>
    <cellStyle name="Input 4 3 2" xfId="23081" xr:uid="{78776DD1-7D56-4DDB-9BCC-16261C79F556}"/>
    <cellStyle name="Input 4 3 2 2" xfId="23981" xr:uid="{20484BB6-7A72-4402-AC31-68B888F68FED}"/>
    <cellStyle name="Input 4 3 2 2 2" xfId="26633" xr:uid="{15499FF5-A4BB-4FF9-AEDD-A8F745BFB99A}"/>
    <cellStyle name="Input 4 3 2 2 3" xfId="27985" xr:uid="{F75517F6-0039-4CBD-9967-F8DE6105012C}"/>
    <cellStyle name="Input 4 3 2 2 4" xfId="29479" xr:uid="{C23F7DC9-81C2-4E29-A32E-D5DA9F5BBAAD}"/>
    <cellStyle name="Input 4 3 2 2 5" xfId="33878" xr:uid="{C37B3F16-EA56-4D22-8BF6-181E0BCCC7A3}"/>
    <cellStyle name="Input 4 3 2 2 6" xfId="34824" xr:uid="{D586C97F-24A6-41D5-8988-4755B0240C2C}"/>
    <cellStyle name="Input 4 3 2 2 7" xfId="35549" xr:uid="{A525AEB0-3ED0-4966-A86D-CD9B754AC079}"/>
    <cellStyle name="Input 4 3 2 3" xfId="25735" xr:uid="{46C2CB2F-48C3-4826-B362-A5EE9A5FA1B1}"/>
    <cellStyle name="Input 4 3 2 4" xfId="32994" xr:uid="{3729D551-F37F-4721-ACD2-A77AFCA7B75F}"/>
    <cellStyle name="Input 4 3 3" xfId="23442" xr:uid="{EC96D26F-DDCE-4256-B806-B579EC4831C1}"/>
    <cellStyle name="Input 4 3 3 2" xfId="26094" xr:uid="{3A981BAA-C8A3-4459-A4C4-3294D4AA93F2}"/>
    <cellStyle name="Input 4 3 3 3" xfId="27750" xr:uid="{2C2A70C0-74EE-485F-B903-D4AC0FCCEA2E}"/>
    <cellStyle name="Input 4 3 3 4" xfId="29399" xr:uid="{AB3BC185-2D02-454E-A0BB-BC52D29C1EB7}"/>
    <cellStyle name="Input 4 3 3 5" xfId="33353" xr:uid="{D8F54046-29B9-42ED-9E72-EB6F9E316BF1}"/>
    <cellStyle name="Input 4 3 3 6" xfId="34102" xr:uid="{952BD5AF-A9FF-4339-8721-21D0E32FEFF3}"/>
    <cellStyle name="Input 4 3 3 7" xfId="34625" xr:uid="{09F9358D-9C60-44ED-BD35-39C71B73C8E8}"/>
    <cellStyle name="Input 4 3 4" xfId="24427" xr:uid="{7ECB15ED-370C-4273-B82F-9062E097C686}"/>
    <cellStyle name="Input 4 3 4 2" xfId="27078" xr:uid="{9F84C067-9ADD-4A44-84C3-EAA3251463AF}"/>
    <cellStyle name="Input 4 3 4 3" xfId="21591" xr:uid="{2323E8DA-E3B2-40A2-B564-43F7C8FFDB0A}"/>
    <cellStyle name="Input 4 3 4 4" xfId="29912" xr:uid="{229E590A-E625-45D7-B466-B9F9C73E6C3E}"/>
    <cellStyle name="Input 4 3 4 5" xfId="30791" xr:uid="{79446723-BEB2-45A1-86E3-5C9022A9A841}"/>
    <cellStyle name="Input 4 3 4 6" xfId="32566" xr:uid="{F63DAFEF-196A-42E2-A64C-569A74246A1B}"/>
    <cellStyle name="Input 4 3 4 7" xfId="35913" xr:uid="{C47F3C0E-FCC0-4C89-AF11-56CD1370C092}"/>
    <cellStyle name="Input 4 3 4 8" xfId="36748" xr:uid="{F749C16B-E688-4CF5-9C7B-3E5D2D9E0665}"/>
    <cellStyle name="Input 4 3 4 9" xfId="37663" xr:uid="{CBDA65AF-735C-43D1-9DD7-B2C95A06C1BF}"/>
    <cellStyle name="Input 4 3 5" xfId="24443" xr:uid="{91242E23-DECC-4261-812F-C53AF9B9D15F}"/>
    <cellStyle name="Input 4 3 5 2" xfId="27094" xr:uid="{A511AE46-A967-4D0C-B00E-D418FA10D3AE}"/>
    <cellStyle name="Input 4 3 5 3" xfId="21576" xr:uid="{8C61EEAA-67E2-4116-BB80-B15E29F6DB02}"/>
    <cellStyle name="Input 4 3 5 4" xfId="29927" xr:uid="{3B6D2BD4-6C16-45AF-AE94-293EC37290D3}"/>
    <cellStyle name="Input 4 3 5 5" xfId="30807" xr:uid="{FBB184F3-F9D7-46CA-8C5B-1C0D931C3DC5}"/>
    <cellStyle name="Input 4 3 5 6" xfId="32581" xr:uid="{D85696FA-DDDB-499C-BD58-47F191CCF7B9}"/>
    <cellStyle name="Input 4 3 5 7" xfId="35928" xr:uid="{C692F532-6E43-420E-B28E-3422379F9504}"/>
    <cellStyle name="Input 4 3 5 8" xfId="36763" xr:uid="{2D3DDFF5-2F63-43FC-A734-62C68E085DDD}"/>
    <cellStyle name="Input 4 3 5 9" xfId="37679" xr:uid="{DFB7F586-B403-415B-B631-0966CE19EE1F}"/>
    <cellStyle name="Input 4 3 6" xfId="22248" xr:uid="{D633CB7D-16EC-4FC5-8ED7-90F425579A9C}"/>
    <cellStyle name="Input 4 3 7" xfId="22269" xr:uid="{917ED88A-531D-44D0-AA8B-3ED447FDAE03}"/>
    <cellStyle name="Input 4 3 8" xfId="21145" xr:uid="{24C80D7E-5AC7-48C4-8150-3D00D795AC3F}"/>
    <cellStyle name="Input 4 4" xfId="23083" xr:uid="{5A58E6BC-B154-4F08-BDF1-63AB5FE2835C}"/>
    <cellStyle name="Input 4 4 2" xfId="23983" xr:uid="{63505021-2B02-4B8D-AA99-EF94C4527F20}"/>
    <cellStyle name="Input 4 4 2 2" xfId="26635" xr:uid="{B981DCCE-EEFD-4DA9-ABD9-EC7A62648D62}"/>
    <cellStyle name="Input 4 4 2 3" xfId="28047" xr:uid="{E7118927-A163-435B-A70B-62AF4586773B}"/>
    <cellStyle name="Input 4 4 2 4" xfId="28145" xr:uid="{944D1EF8-4C0C-400E-9B70-B6E6A55E0728}"/>
    <cellStyle name="Input 4 4 2 5" xfId="33880" xr:uid="{ED564610-9BAE-4919-B67C-BA2CB07076C9}"/>
    <cellStyle name="Input 4 4 2 6" xfId="34261" xr:uid="{9EB35528-5818-4734-BD5C-CB4BDCF8AF6F}"/>
    <cellStyle name="Input 4 4 2 7" xfId="31795" xr:uid="{7CAC608A-8679-4202-9874-88D2F81C3CBE}"/>
    <cellStyle name="Input 4 4 3" xfId="25737" xr:uid="{334BA4F9-203F-4F5E-BAB9-BE3DD294C1F8}"/>
    <cellStyle name="Input 4 4 4" xfId="32996" xr:uid="{FBA4800E-69D9-4BD9-A372-EF9C5B7639B6}"/>
    <cellStyle name="Input 4 5" xfId="23440" xr:uid="{644E5E93-50FC-4254-A193-18D8148AC33A}"/>
    <cellStyle name="Input 4 5 2" xfId="26092" xr:uid="{C58DBC6F-C89D-4C6F-8A51-E3C3F50EE592}"/>
    <cellStyle name="Input 4 5 3" xfId="21851" xr:uid="{2D7E291B-4D0C-47AF-B35E-EC2B589B31FC}"/>
    <cellStyle name="Input 4 5 4" xfId="21991" xr:uid="{BCE8E47A-720C-4EAB-ABD8-A7437E50DEB2}"/>
    <cellStyle name="Input 4 5 5" xfId="33351" xr:uid="{70588E80-02AA-49CB-9AF0-3C7A60D306FE}"/>
    <cellStyle name="Input 4 5 6" xfId="33396" xr:uid="{203EE85B-3682-4590-868C-02BA85FF5136}"/>
    <cellStyle name="Input 4 5 7" xfId="35424" xr:uid="{0F4EBD71-4EC2-4EA1-B37E-FB2336DD456E}"/>
    <cellStyle name="Input 4 6" xfId="24425" xr:uid="{0C627F93-DCF4-467C-A0DA-89DE5216C0BA}"/>
    <cellStyle name="Input 4 6 2" xfId="27076" xr:uid="{60B6838B-6F80-4A8A-AFE4-209DBABEE4A4}"/>
    <cellStyle name="Input 4 6 3" xfId="21593" xr:uid="{0BBB2EF7-823D-471E-92E8-567A032CFEAD}"/>
    <cellStyle name="Input 4 6 4" xfId="29910" xr:uid="{023E372A-EFDA-4BD3-B03A-159F10DEBEFA}"/>
    <cellStyle name="Input 4 6 5" xfId="30789" xr:uid="{04C02683-59C8-4273-9903-6D8CDB72E25E}"/>
    <cellStyle name="Input 4 6 6" xfId="32562" xr:uid="{8E5CFDCE-9D66-458F-8C74-1963BB427CBB}"/>
    <cellStyle name="Input 4 6 7" xfId="35911" xr:uid="{1B70E558-8EDA-494F-83F0-301E6BD68F8F}"/>
    <cellStyle name="Input 4 6 8" xfId="36746" xr:uid="{B469F13E-03BA-4AF0-AF3A-45AC1F53C140}"/>
    <cellStyle name="Input 4 6 9" xfId="37661" xr:uid="{0381D80B-A227-40B0-B7C0-AAADA9FD4430}"/>
    <cellStyle name="Input 4 7" xfId="24445" xr:uid="{C6C46592-FB11-4E57-BB22-B7B95E0C3075}"/>
    <cellStyle name="Input 4 7 2" xfId="27096" xr:uid="{E0298709-D399-4B9A-B3CC-C6EB6F5F0CD9}"/>
    <cellStyle name="Input 4 7 3" xfId="21574" xr:uid="{E8FF534D-96BA-44EC-BFB7-A59E41F09700}"/>
    <cellStyle name="Input 4 7 4" xfId="29929" xr:uid="{653BF942-10DB-4E80-B5F4-DDD6800EECBE}"/>
    <cellStyle name="Input 4 7 5" xfId="30809" xr:uid="{AF16B5E5-184D-435B-9D75-563D9747B615}"/>
    <cellStyle name="Input 4 7 6" xfId="32583" xr:uid="{A6FDB344-0BFD-4047-84ED-05387F5292CA}"/>
    <cellStyle name="Input 4 7 7" xfId="35930" xr:uid="{76F18BCF-D1FB-4DE9-B388-04045B3ED3B3}"/>
    <cellStyle name="Input 4 7 8" xfId="36765" xr:uid="{18F33AAC-D255-42C9-AA27-EB6822396B77}"/>
    <cellStyle name="Input 4 7 9" xfId="37681" xr:uid="{B8CAD4AD-6BA5-4F6C-9DE2-186F1CE66B9C}"/>
    <cellStyle name="Input 4 8" xfId="22246" xr:uid="{CDD8B827-7C40-43BC-988C-CFDFB5E40593}"/>
    <cellStyle name="Input 4 9" xfId="22271" xr:uid="{FFAD38D2-FDE2-41A3-8501-6E24023EC358}"/>
    <cellStyle name="Input 5" xfId="9418" xr:uid="{00000000-0005-0000-0000-0000BF240000}"/>
    <cellStyle name="Input 5 10" xfId="21146" xr:uid="{01CA0DE0-7887-49DA-A1BB-D27224F69414}"/>
    <cellStyle name="Input 5 2" xfId="9419" xr:uid="{00000000-0005-0000-0000-0000C0240000}"/>
    <cellStyle name="Input 5 2 2" xfId="23079" xr:uid="{5DE98005-CE37-4814-B99A-2BFB3F34B240}"/>
    <cellStyle name="Input 5 2 2 2" xfId="23979" xr:uid="{C0C79252-A03F-4754-8B96-CC39A9A8137F}"/>
    <cellStyle name="Input 5 2 2 2 2" xfId="26631" xr:uid="{6B1F4516-CBF0-4BFC-8DC6-CA76F358C834}"/>
    <cellStyle name="Input 5 2 2 2 3" xfId="28925" xr:uid="{B6F74B90-C15E-461A-8C60-8104EC76D21B}"/>
    <cellStyle name="Input 5 2 2 2 4" xfId="22758" xr:uid="{FE916498-8022-4838-B531-508F8679154B}"/>
    <cellStyle name="Input 5 2 2 2 5" xfId="33876" xr:uid="{53D8A615-46E9-4712-89E8-C4EC235C7922}"/>
    <cellStyle name="Input 5 2 2 2 6" xfId="34849" xr:uid="{F7284BF9-929D-4028-B963-F8445DDDEF14}"/>
    <cellStyle name="Input 5 2 2 2 7" xfId="31798" xr:uid="{AAD41F88-0CB4-4260-BCBD-37BC4587EC60}"/>
    <cellStyle name="Input 5 2 2 3" xfId="25733" xr:uid="{983CBABF-1A3F-41F3-8E61-539BD17F4E87}"/>
    <cellStyle name="Input 5 2 2 4" xfId="32992" xr:uid="{C16FD77D-75D1-4823-9437-E298DED6B296}"/>
    <cellStyle name="Input 5 2 3" xfId="23444" xr:uid="{B2B7D82F-E6F7-45BB-B46C-FBD8041741AB}"/>
    <cellStyle name="Input 5 2 3 2" xfId="26096" xr:uid="{F95DD65B-6415-4B46-94DE-AFB751E66C4E}"/>
    <cellStyle name="Input 5 2 3 3" xfId="22040" xr:uid="{B5FDACDA-D579-4478-86FB-C2736F178BFD}"/>
    <cellStyle name="Input 5 2 3 4" xfId="28783" xr:uid="{BB815770-FFF2-4B70-8720-0732F60ABF9F}"/>
    <cellStyle name="Input 5 2 3 5" xfId="33355" xr:uid="{71D125C1-CF65-4548-A19A-7CD8600E188E}"/>
    <cellStyle name="Input 5 2 3 6" xfId="33833" xr:uid="{DDDC6A08-4533-4FC6-926B-E4327EAEA57E}"/>
    <cellStyle name="Input 5 2 3 7" xfId="35425" xr:uid="{92CBF3CE-75FA-4D64-8FBC-3A8369C9EC4C}"/>
    <cellStyle name="Input 5 2 4" xfId="24429" xr:uid="{54875A78-A3DB-4D38-AFB0-D7595C2F3363}"/>
    <cellStyle name="Input 5 2 4 2" xfId="27080" xr:uid="{4D393C7C-DD49-4B4B-A63B-4348D70A6E13}"/>
    <cellStyle name="Input 5 2 4 3" xfId="21589" xr:uid="{CFFB50EB-F6C0-4ADC-B6B5-C83C296397A0}"/>
    <cellStyle name="Input 5 2 4 4" xfId="29914" xr:uid="{DB068FF2-98E0-4A2D-8283-C5151A0C5CAD}"/>
    <cellStyle name="Input 5 2 4 5" xfId="30793" xr:uid="{A7301B56-395E-4DAC-8EF3-665782208968}"/>
    <cellStyle name="Input 5 2 4 6" xfId="32568" xr:uid="{54E39AF4-7731-488C-B84A-B31758B03CEF}"/>
    <cellStyle name="Input 5 2 4 7" xfId="35915" xr:uid="{A87ABCAC-A738-47AA-A174-58DC3974C12A}"/>
    <cellStyle name="Input 5 2 4 8" xfId="36750" xr:uid="{D91FCB50-8DFC-4210-A4D0-CCD64856BDE1}"/>
    <cellStyle name="Input 5 2 4 9" xfId="37665" xr:uid="{921B3D54-3943-4796-B9E1-3DEB6141EBCF}"/>
    <cellStyle name="Input 5 2 5" xfId="24441" xr:uid="{F8FF32E5-9A88-4AE3-B6D8-1D051331C4D4}"/>
    <cellStyle name="Input 5 2 5 2" xfId="27092" xr:uid="{ECA76664-EC0C-436D-AEA5-A4450DD665A4}"/>
    <cellStyle name="Input 5 2 5 3" xfId="21578" xr:uid="{A832C56D-D472-4D55-A341-46DE9CF3130E}"/>
    <cellStyle name="Input 5 2 5 4" xfId="29925" xr:uid="{9B5F6A73-55F0-4E74-93FF-578291F5965B}"/>
    <cellStyle name="Input 5 2 5 5" xfId="30805" xr:uid="{ED6A664F-BF0A-41EE-BD3E-A984E1496402}"/>
    <cellStyle name="Input 5 2 5 6" xfId="32579" xr:uid="{18E3DEFC-5D81-4E23-941A-FA8F4437CFFA}"/>
    <cellStyle name="Input 5 2 5 7" xfId="35926" xr:uid="{97116AD5-8B77-4F51-8AAB-8586DE29FA66}"/>
    <cellStyle name="Input 5 2 5 8" xfId="36761" xr:uid="{91D26B0B-7266-463B-A68F-CAF19C055270}"/>
    <cellStyle name="Input 5 2 5 9" xfId="37677" xr:uid="{C17C2159-3400-487A-AA20-6883A01FBF94}"/>
    <cellStyle name="Input 5 2 6" xfId="22250" xr:uid="{64E88489-6E85-4EFE-8F98-EE4ADEE8DFB3}"/>
    <cellStyle name="Input 5 2 7" xfId="22267" xr:uid="{4FC86DFA-ADBA-4F40-A8C2-D06DFBA0CF07}"/>
    <cellStyle name="Input 5 2 8" xfId="21147" xr:uid="{77C92320-E76F-4AF1-BA18-2FEFF28E52E8}"/>
    <cellStyle name="Input 5 3" xfId="9420" xr:uid="{00000000-0005-0000-0000-0000C1240000}"/>
    <cellStyle name="Input 5 3 2" xfId="23078" xr:uid="{CF2EF767-7EF6-43D7-84FF-C43F7136AB31}"/>
    <cellStyle name="Input 5 3 2 2" xfId="23978" xr:uid="{577BD24B-9BBE-47B0-8EB6-8E9945636597}"/>
    <cellStyle name="Input 5 3 2 2 2" xfId="26630" xr:uid="{59ACA321-E7A1-4BCD-8EBB-4B9404D3A27C}"/>
    <cellStyle name="Input 5 3 2 2 3" xfId="28434" xr:uid="{B7278D50-69D4-4C7E-AC56-BF925E292371}"/>
    <cellStyle name="Input 5 3 2 2 4" xfId="29596" xr:uid="{5131A901-AA31-4334-9F16-0A0D9A6E0BCA}"/>
    <cellStyle name="Input 5 3 2 2 5" xfId="33875" xr:uid="{CAE3AEB0-CF3D-41AD-94E7-2CBFDADF1805}"/>
    <cellStyle name="Input 5 3 2 2 6" xfId="35010" xr:uid="{AB07DCDA-41F6-4C62-85C7-5885F0D6BF0D}"/>
    <cellStyle name="Input 5 3 2 2 7" xfId="35504" xr:uid="{2EBD1C29-2021-42C5-80ED-3902E482043C}"/>
    <cellStyle name="Input 5 3 2 3" xfId="25732" xr:uid="{BFBDF59B-E88A-4F7C-B9A2-DF9A091C8852}"/>
    <cellStyle name="Input 5 3 2 4" xfId="32991" xr:uid="{7A8B742E-E971-4006-8B39-1C246E6B76C0}"/>
    <cellStyle name="Input 5 3 3" xfId="23445" xr:uid="{7F40E5FD-6409-432F-8EE8-D976C992E98F}"/>
    <cellStyle name="Input 5 3 3 2" xfId="26097" xr:uid="{64D66FFE-AC8D-4686-A4D4-6C3CDD0FB2B2}"/>
    <cellStyle name="Input 5 3 3 3" xfId="21845" xr:uid="{7D115928-0232-40F9-A42A-DCE14700C810}"/>
    <cellStyle name="Input 5 3 3 4" xfId="28111" xr:uid="{A2ADC0F3-00F1-4452-9E36-834356B5C734}"/>
    <cellStyle name="Input 5 3 3 5" xfId="33356" xr:uid="{F06EB564-843F-4F36-840E-57C08804522E}"/>
    <cellStyle name="Input 5 3 3 6" xfId="33397" xr:uid="{DCE4CC21-39BC-4B9F-A4C6-EEDB9D067025}"/>
    <cellStyle name="Input 5 3 3 7" xfId="32125" xr:uid="{23A63F96-8995-4148-889F-7B9EBA5B1151}"/>
    <cellStyle name="Input 5 3 4" xfId="24430" xr:uid="{78BEAA1B-0075-48D3-A40F-C98BC797DA44}"/>
    <cellStyle name="Input 5 3 4 2" xfId="27081" xr:uid="{CCAF1B14-9E15-495C-9D50-CB3604DA9D66}"/>
    <cellStyle name="Input 5 3 4 3" xfId="21588" xr:uid="{7567EDD3-5D29-410B-8C23-CBAF0FE9D8A5}"/>
    <cellStyle name="Input 5 3 4 4" xfId="29915" xr:uid="{FFB72A9A-ED35-4476-B6C7-68EF2D196D92}"/>
    <cellStyle name="Input 5 3 4 5" xfId="30794" xr:uid="{64BABA5E-8B8A-4C28-8244-AA5B03EDFFD5}"/>
    <cellStyle name="Input 5 3 4 6" xfId="32569" xr:uid="{C7971116-1F13-42B3-ABF0-EAC6AB1AC558}"/>
    <cellStyle name="Input 5 3 4 7" xfId="35916" xr:uid="{A90859FA-48BE-4FB0-A926-EB3D0AA6BF15}"/>
    <cellStyle name="Input 5 3 4 8" xfId="36751" xr:uid="{CA75A24A-5960-497B-9E02-14E87CADD052}"/>
    <cellStyle name="Input 5 3 4 9" xfId="37666" xr:uid="{CF394764-E4D2-424C-BC29-0A1E68B3280F}"/>
    <cellStyle name="Input 5 3 5" xfId="24440" xr:uid="{0B89DE80-741B-4C4D-82B4-C2EDFF2DB8E5}"/>
    <cellStyle name="Input 5 3 5 2" xfId="27091" xr:uid="{7857E374-74F2-4CF5-930E-9B9378190ADC}"/>
    <cellStyle name="Input 5 3 5 3" xfId="21579" xr:uid="{15AAB6A4-2966-4344-9869-F2BA628D63D0}"/>
    <cellStyle name="Input 5 3 5 4" xfId="29924" xr:uid="{9C3181F1-4F58-479B-BB27-4CA04BB36136}"/>
    <cellStyle name="Input 5 3 5 5" xfId="30804" xr:uid="{CEA4A317-3E80-42FF-868C-098373F0EB65}"/>
    <cellStyle name="Input 5 3 5 6" xfId="33173" xr:uid="{4A5C0242-2CEE-40E1-BFEB-91F62CC9627C}"/>
    <cellStyle name="Input 5 3 5 7" xfId="35925" xr:uid="{6DF1024E-48C6-4F28-974E-3F92D6C10552}"/>
    <cellStyle name="Input 5 3 5 8" xfId="36760" xr:uid="{5FD13D42-56DC-419C-8060-4276B83894FD}"/>
    <cellStyle name="Input 5 3 5 9" xfId="37676" xr:uid="{C889C90E-8C91-438C-93A3-E76BC4AC13E1}"/>
    <cellStyle name="Input 5 3 6" xfId="22251" xr:uid="{0FD9C488-BF8C-4349-AB15-6EA2E067F701}"/>
    <cellStyle name="Input 5 3 7" xfId="22266" xr:uid="{8031E2C9-CD58-4987-81F0-3175572E5537}"/>
    <cellStyle name="Input 5 3 8" xfId="21148" xr:uid="{8B95326B-1217-4222-8F89-5A2BAF34E490}"/>
    <cellStyle name="Input 5 4" xfId="23080" xr:uid="{8BF47EBC-D1E0-45B6-9E08-BA9EA9BDA03C}"/>
    <cellStyle name="Input 5 4 2" xfId="23980" xr:uid="{E0C625F2-4CAE-41D4-8A6E-A22EA676E9F9}"/>
    <cellStyle name="Input 5 4 2 2" xfId="26632" xr:uid="{85BF511D-54A4-47A3-977F-95B9BCCA25B8}"/>
    <cellStyle name="Input 5 4 2 3" xfId="29039" xr:uid="{86D677E1-AF37-4F8E-B058-A85E5DDCE990}"/>
    <cellStyle name="Input 5 4 2 4" xfId="27694" xr:uid="{D92955F8-8C30-44C7-A021-1758F608F423}"/>
    <cellStyle name="Input 5 4 2 5" xfId="33877" xr:uid="{B9D1D35B-8895-4C6B-AB54-E0040E3746CD}"/>
    <cellStyle name="Input 5 4 2 6" xfId="31605" xr:uid="{F4847C7B-37BF-4169-8972-7005E306924A}"/>
    <cellStyle name="Input 5 4 2 7" xfId="31420" xr:uid="{46604A17-BF1D-4526-99CE-4A72C8842F83}"/>
    <cellStyle name="Input 5 4 3" xfId="25734" xr:uid="{D7769A8B-B1DA-4BAB-A408-ED2B24971FA4}"/>
    <cellStyle name="Input 5 4 4" xfId="32993" xr:uid="{D608B7DC-6B65-44FC-9B5B-E995E39B0B58}"/>
    <cellStyle name="Input 5 5" xfId="23443" xr:uid="{009566A1-4BFE-470A-9E83-E28401CBF9AF}"/>
    <cellStyle name="Input 5 5 2" xfId="26095" xr:uid="{88BFCEAA-15A9-48EA-9C71-D20329F4137D}"/>
    <cellStyle name="Input 5 5 3" xfId="27751" xr:uid="{E6B46EDC-4B0A-4018-BB62-14846EE93AE6}"/>
    <cellStyle name="Input 5 5 4" xfId="29516" xr:uid="{3413E7FB-F87E-4623-96A2-563ECEC6F6C2}"/>
    <cellStyle name="Input 5 5 5" xfId="33354" xr:uid="{35B5B407-7CB1-4443-A152-BD044F0F3900}"/>
    <cellStyle name="Input 5 5 6" xfId="32213" xr:uid="{7FDA0F7E-4D8B-47C8-B493-8AC2B61912B0}"/>
    <cellStyle name="Input 5 5 7" xfId="35628" xr:uid="{464044A9-11D5-4516-A027-CAFE481EDB20}"/>
    <cellStyle name="Input 5 6" xfId="24428" xr:uid="{A8FB0AEF-0C95-4064-A750-134FFA93553B}"/>
    <cellStyle name="Input 5 6 2" xfId="27079" xr:uid="{BA954451-0DC9-474E-AC96-420F8D2A8FE2}"/>
    <cellStyle name="Input 5 6 3" xfId="21590" xr:uid="{8015725A-A462-4877-95C6-08B3BDAD4C3E}"/>
    <cellStyle name="Input 5 6 4" xfId="29913" xr:uid="{C551DCE5-C363-44AD-A6EF-B0241CCA481C}"/>
    <cellStyle name="Input 5 6 5" xfId="30792" xr:uid="{10EE98A9-44E9-4A34-AF47-26C1BA7C42D7}"/>
    <cellStyle name="Input 5 6 6" xfId="32567" xr:uid="{6C5AFB19-E846-4AF4-9BAA-0E88C29CDFA9}"/>
    <cellStyle name="Input 5 6 7" xfId="35914" xr:uid="{81955D3F-ED6C-4553-8E26-55D6CE326A28}"/>
    <cellStyle name="Input 5 6 8" xfId="36749" xr:uid="{E3BD4111-891F-4F9B-AE6E-78AB7BBFB899}"/>
    <cellStyle name="Input 5 6 9" xfId="37664" xr:uid="{62E8D7AF-DB00-4ADA-900E-50C8C9306066}"/>
    <cellStyle name="Input 5 7" xfId="24442" xr:uid="{878FBF93-E789-48BC-A372-62E17C55C961}"/>
    <cellStyle name="Input 5 7 2" xfId="27093" xr:uid="{F148AF84-D2F3-4F53-B268-C4EE34980F7B}"/>
    <cellStyle name="Input 5 7 3" xfId="21577" xr:uid="{5E11C56E-D7D6-4F72-A3B8-473E5832C83C}"/>
    <cellStyle name="Input 5 7 4" xfId="29926" xr:uid="{AB187A2B-742B-4998-BCEC-C1519CED0F7F}"/>
    <cellStyle name="Input 5 7 5" xfId="30806" xr:uid="{A0321AD5-DDDA-4408-8014-F756A846AF89}"/>
    <cellStyle name="Input 5 7 6" xfId="32580" xr:uid="{865F3080-B7FF-43D2-8E1E-A57425DEB466}"/>
    <cellStyle name="Input 5 7 7" xfId="35927" xr:uid="{6E12D1A8-7E83-40BB-B595-B9C84B0F6386}"/>
    <cellStyle name="Input 5 7 8" xfId="36762" xr:uid="{B1B949DF-1475-4385-8427-0F31C2F8E88B}"/>
    <cellStyle name="Input 5 7 9" xfId="37678" xr:uid="{691E123A-0995-4B13-B602-BEB604DB64C4}"/>
    <cellStyle name="Input 5 8" xfId="22249" xr:uid="{CABF489C-F9A3-4816-89B5-31EC10161A8C}"/>
    <cellStyle name="Input 5 9" xfId="22268" xr:uid="{9A406F93-6571-469A-9519-1BFF090D867F}"/>
    <cellStyle name="Input 6" xfId="9421" xr:uid="{00000000-0005-0000-0000-0000C2240000}"/>
    <cellStyle name="Input 6 10" xfId="21149" xr:uid="{81D6E7DB-65A7-4703-86AC-5416CCF79F2F}"/>
    <cellStyle name="Input 6 2" xfId="9422" xr:uid="{00000000-0005-0000-0000-0000C3240000}"/>
    <cellStyle name="Input 6 2 2" xfId="23076" xr:uid="{8393D0D7-9CAC-4ACF-A8C1-2FCA7BB9CB13}"/>
    <cellStyle name="Input 6 2 2 2" xfId="23976" xr:uid="{B91D0E43-2FB7-4903-8945-490D6439DC37}"/>
    <cellStyle name="Input 6 2 2 2 2" xfId="26628" xr:uid="{6300C70E-9353-48CC-81ED-51DE038A095F}"/>
    <cellStyle name="Input 6 2 2 2 3" xfId="28048" xr:uid="{1D0576AD-34DE-4328-98C3-93487C570144}"/>
    <cellStyle name="Input 6 2 2 2 4" xfId="28131" xr:uid="{8D739B2E-9660-4BD7-98A6-C5DB77350AB7}"/>
    <cellStyle name="Input 6 2 2 2 5" xfId="33873" xr:uid="{1BF088DA-857E-44DD-9DA0-4CBA48C0AF46}"/>
    <cellStyle name="Input 6 2 2 2 6" xfId="31634" xr:uid="{77387AB3-1F63-465C-9EC9-D00FAD75C84E}"/>
    <cellStyle name="Input 6 2 2 2 7" xfId="35047" xr:uid="{3FC11AFD-51B6-4AB4-AA56-50790C5E381C}"/>
    <cellStyle name="Input 6 2 2 3" xfId="25730" xr:uid="{6ADACD4F-A517-4DED-90C5-8DCC780691ED}"/>
    <cellStyle name="Input 6 2 2 4" xfId="32989" xr:uid="{C9859940-B648-4434-9862-72820F3ED300}"/>
    <cellStyle name="Input 6 2 3" xfId="23447" xr:uid="{46706914-7A64-4C52-AEBF-6A22DD559C92}"/>
    <cellStyle name="Input 6 2 3 2" xfId="26099" xr:uid="{6CE3D75A-B85B-40F3-8A4C-08037CFC6AC9}"/>
    <cellStyle name="Input 6 2 3 3" xfId="22036" xr:uid="{4CE17AD8-1D4C-4AF7-8FD5-EC901986C431}"/>
    <cellStyle name="Input 6 2 3 4" xfId="29517" xr:uid="{BEE84339-8873-4F78-9B95-92BE086A50DB}"/>
    <cellStyle name="Input 6 2 3 5" xfId="33358" xr:uid="{E2F706DC-E7C7-4894-9584-AA32402074C9}"/>
    <cellStyle name="Input 6 2 3 6" xfId="34101" xr:uid="{7C82DA6B-9D99-4BED-B27D-714F64EC9606}"/>
    <cellStyle name="Input 6 2 3 7" xfId="34186" xr:uid="{D67CA1A5-0857-4BA5-99F7-D688C5C71E47}"/>
    <cellStyle name="Input 6 2 4" xfId="24432" xr:uid="{70C782B3-9BE2-4D58-A62C-3BE81680E9C2}"/>
    <cellStyle name="Input 6 2 4 2" xfId="27083" xr:uid="{539CE5AB-2A74-4F4C-AEF0-5AE16C260BB8}"/>
    <cellStyle name="Input 6 2 4 3" xfId="21586" xr:uid="{A6F68D1F-88D3-4439-897B-171C55D380E4}"/>
    <cellStyle name="Input 6 2 4 4" xfId="29917" xr:uid="{6C89E7B2-0C6F-42E9-A76C-DF229DE32111}"/>
    <cellStyle name="Input 6 2 4 5" xfId="30796" xr:uid="{84B68D27-FBEE-4650-B5CE-3E7604707891}"/>
    <cellStyle name="Input 6 2 4 6" xfId="32571" xr:uid="{3F5AEFA9-FE3D-4123-ADD8-52614CF99A30}"/>
    <cellStyle name="Input 6 2 4 7" xfId="35918" xr:uid="{CE7230F7-D2C0-4A2A-9D8C-84170BE7F7AF}"/>
    <cellStyle name="Input 6 2 4 8" xfId="36753" xr:uid="{E7FCC9D8-37E7-4289-963F-1150C457C2DE}"/>
    <cellStyle name="Input 6 2 4 9" xfId="37668" xr:uid="{9809252B-E581-4A2D-82A2-0D7AD3E67472}"/>
    <cellStyle name="Input 6 2 5" xfId="24438" xr:uid="{BB6C530B-A8F7-4762-B39D-07D3EBAC0E79}"/>
    <cellStyle name="Input 6 2 5 2" xfId="27089" xr:uid="{8FE893BE-2663-4FBA-A2FA-294E1F162BD0}"/>
    <cellStyle name="Input 6 2 5 3" xfId="21581" xr:uid="{3DE605EC-E9FF-4984-83C9-2362655E7773}"/>
    <cellStyle name="Input 6 2 5 4" xfId="29922" xr:uid="{C91033EE-B055-4498-AFF7-AF54D156CE3D}"/>
    <cellStyle name="Input 6 2 5 5" xfId="30802" xr:uid="{02DD2E1E-ED53-4D4A-B8B0-E32DD9E267DA}"/>
    <cellStyle name="Input 6 2 5 6" xfId="32577" xr:uid="{FF685A05-E6B8-45F0-BD05-56AE4F628C04}"/>
    <cellStyle name="Input 6 2 5 7" xfId="35923" xr:uid="{EABACA8E-88B8-4E69-A03B-F945F4D86B31}"/>
    <cellStyle name="Input 6 2 5 8" xfId="36758" xr:uid="{60C7D683-0F84-4EEE-BB40-D9A7DCF948F2}"/>
    <cellStyle name="Input 6 2 5 9" xfId="37674" xr:uid="{12CB6472-2417-4DEE-A74B-4E8382C0E0C5}"/>
    <cellStyle name="Input 6 2 6" xfId="22253" xr:uid="{F41C79C6-56EA-43DF-A435-21A2EC9CA2CC}"/>
    <cellStyle name="Input 6 2 7" xfId="22264" xr:uid="{7B1670C1-444B-483D-BA37-9FBB14F6E8D7}"/>
    <cellStyle name="Input 6 2 8" xfId="21150" xr:uid="{A7D0E450-E198-4652-B237-4FA8F1275310}"/>
    <cellStyle name="Input 6 3" xfId="9423" xr:uid="{00000000-0005-0000-0000-0000C4240000}"/>
    <cellStyle name="Input 6 3 2" xfId="23075" xr:uid="{3675CA62-D7D8-45FA-84C3-3EB5370CD043}"/>
    <cellStyle name="Input 6 3 2 2" xfId="23975" xr:uid="{42074B29-576B-40D6-9B8D-B04E82B987AD}"/>
    <cellStyle name="Input 6 3 2 2 2" xfId="26627" xr:uid="{769A0F50-7209-4A71-929F-7DB2696BB932}"/>
    <cellStyle name="Input 6 3 2 2 3" xfId="27984" xr:uid="{5E10C1FC-A5F5-4278-A0A5-B31952433091}"/>
    <cellStyle name="Input 6 3 2 2 4" xfId="28720" xr:uid="{804E9034-1E25-4ADD-B153-FB0EE3AFAC40}"/>
    <cellStyle name="Input 6 3 2 2 5" xfId="33872" xr:uid="{D44B935C-F77B-4B4F-B731-724DB80FDDDE}"/>
    <cellStyle name="Input 6 3 2 2 6" xfId="34823" xr:uid="{259B1FB9-5B68-4951-93D7-CEB5AF9DAFE5}"/>
    <cellStyle name="Input 6 3 2 2 7" xfId="31799" xr:uid="{CA9F894E-17FD-4FAA-A233-47DCE03C625A}"/>
    <cellStyle name="Input 6 3 2 3" xfId="25729" xr:uid="{9FFF22F7-9882-49A4-833F-7F8B7A408804}"/>
    <cellStyle name="Input 6 3 2 4" xfId="32988" xr:uid="{5A05FB21-2612-4FCD-96A2-91B387EE4A07}"/>
    <cellStyle name="Input 6 3 3" xfId="23448" xr:uid="{BDF4625D-64BF-406D-A6FE-72A9A92ECF69}"/>
    <cellStyle name="Input 6 3 3 2" xfId="26100" xr:uid="{8DAE011F-C982-4CD5-A288-C6BDB614FCF5}"/>
    <cellStyle name="Input 6 3 3 3" xfId="21849" xr:uid="{88C4E4D3-B2AB-488B-97AD-40054E7E24CB}"/>
    <cellStyle name="Input 6 3 3 4" xfId="28764" xr:uid="{808ADD11-BDFD-4E63-A836-131A65AD4F0E}"/>
    <cellStyle name="Input 6 3 3 5" xfId="33359" xr:uid="{0D7CCDB1-B380-403B-8371-2A692D1F4F48}"/>
    <cellStyle name="Input 6 3 3 6" xfId="33836" xr:uid="{0CCACEA0-039B-4B40-B3FF-F0245DB3E7FF}"/>
    <cellStyle name="Input 6 3 3 7" xfId="35627" xr:uid="{D7D27F08-A8EA-4F53-B69B-59EE555AFEFE}"/>
    <cellStyle name="Input 6 3 4" xfId="24433" xr:uid="{4727F2DE-C986-4596-8C2B-B547CB86B7BE}"/>
    <cellStyle name="Input 6 3 4 2" xfId="27084" xr:uid="{8ADA6D41-DDF2-445D-9763-14825FBF48F4}"/>
    <cellStyle name="Input 6 3 4 3" xfId="21585" xr:uid="{39848B1B-1229-490B-9020-60CAE624EF6A}"/>
    <cellStyle name="Input 6 3 4 4" xfId="29918" xr:uid="{F6A8806D-D686-4226-9C19-C200CC5A664D}"/>
    <cellStyle name="Input 6 3 4 5" xfId="30797" xr:uid="{8B7178FA-858F-426D-A6FD-E10859574F4B}"/>
    <cellStyle name="Input 6 3 4 6" xfId="32572" xr:uid="{90D0BFA3-7E61-4ECB-8086-9D671CA7A749}"/>
    <cellStyle name="Input 6 3 4 7" xfId="35919" xr:uid="{7BC488C7-4B04-4F65-9017-598954DCBB04}"/>
    <cellStyle name="Input 6 3 4 8" xfId="36754" xr:uid="{D8A988E7-469A-4A33-85D6-E60C62683A73}"/>
    <cellStyle name="Input 6 3 4 9" xfId="37669" xr:uid="{DBC2D44B-2182-41DD-B0F4-C3029959988E}"/>
    <cellStyle name="Input 6 3 5" xfId="24437" xr:uid="{39F9A09E-405D-4410-A05C-F2B6D9AB86C2}"/>
    <cellStyle name="Input 6 3 5 2" xfId="27088" xr:uid="{35944B69-976D-4BA2-AD77-B066E792BF9C}"/>
    <cellStyle name="Input 6 3 5 3" xfId="21582" xr:uid="{D360C77B-2A2C-4F27-AA34-8E39432B8B10}"/>
    <cellStyle name="Input 6 3 5 4" xfId="29921" xr:uid="{BF63CF1E-B53A-4326-B8E7-10A8C6EED12E}"/>
    <cellStyle name="Input 6 3 5 5" xfId="30801" xr:uid="{65A108D0-5577-4C36-98F0-8E10D4B7A38E}"/>
    <cellStyle name="Input 6 3 5 6" xfId="32576" xr:uid="{58755D7A-DA1F-443A-A39B-F2226D68515D}"/>
    <cellStyle name="Input 6 3 5 7" xfId="35922" xr:uid="{56E3EEE1-C860-47E3-8854-3293B01519F0}"/>
    <cellStyle name="Input 6 3 5 8" xfId="36757" xr:uid="{E23C8C9D-01D9-42AD-AFF5-550F08D3E5A3}"/>
    <cellStyle name="Input 6 3 5 9" xfId="37673" xr:uid="{82647F67-0C88-45CC-A895-5AF47D4ADD4C}"/>
    <cellStyle name="Input 6 3 6" xfId="22254" xr:uid="{DAFD27D8-5C8A-43DC-8553-4E9E19D68979}"/>
    <cellStyle name="Input 6 3 7" xfId="22263" xr:uid="{28C089F8-237E-419B-A8DD-B1D60C5A513A}"/>
    <cellStyle name="Input 6 3 8" xfId="21151" xr:uid="{E7BD842F-5097-4E27-A8A5-81AF372BAE64}"/>
    <cellStyle name="Input 6 4" xfId="23077" xr:uid="{81D2E5F3-EB07-4658-A688-EBFB554B139C}"/>
    <cellStyle name="Input 6 4 2" xfId="23977" xr:uid="{BA3794CC-3A9B-4106-98B1-8EB5F4F15E0F}"/>
    <cellStyle name="Input 6 4 2 2" xfId="26629" xr:uid="{A341DEF0-61E0-4847-A698-9C7B99E84028}"/>
    <cellStyle name="Input 6 4 2 3" xfId="28493" xr:uid="{4B444D5E-D47D-4D7B-B093-C3CB54B00B02}"/>
    <cellStyle name="Input 6 4 2 4" xfId="29478" xr:uid="{BEA2B790-21A9-4E0D-9C1A-A46CDF6A8618}"/>
    <cellStyle name="Input 6 4 2 5" xfId="33874" xr:uid="{E9BCB081-FDE8-46AD-A164-34D04F77A0D1}"/>
    <cellStyle name="Input 6 4 2 6" xfId="33424" xr:uid="{1F19441A-E4CA-4A53-AFEE-92201420D73C}"/>
    <cellStyle name="Input 6 4 2 7" xfId="35550" xr:uid="{FA409986-D49C-411D-A314-D281D340595C}"/>
    <cellStyle name="Input 6 4 3" xfId="25731" xr:uid="{CF5CFD02-FC39-4E2A-8A93-ED1623B49100}"/>
    <cellStyle name="Input 6 4 4" xfId="32990" xr:uid="{121E2FEA-0F7A-4855-A29D-E3412B602261}"/>
    <cellStyle name="Input 6 5" xfId="23446" xr:uid="{46416FB0-53F5-4319-ABD9-4C3B0EE4731D}"/>
    <cellStyle name="Input 6 5 2" xfId="26098" xr:uid="{DBF0E606-E206-46DC-8A8F-54033AA03AB5}"/>
    <cellStyle name="Input 6 5 3" xfId="22051" xr:uid="{AE249D92-06EB-4F5B-B5D5-EA478BD73864}"/>
    <cellStyle name="Input 6 5 4" xfId="29400" xr:uid="{B645968E-A542-415E-9366-7DC9DD6FA084}"/>
    <cellStyle name="Input 6 5 5" xfId="33357" xr:uid="{5C341D65-ACF8-4014-A6A2-64C5B3F5F8E6}"/>
    <cellStyle name="Input 6 5 6" xfId="34234" xr:uid="{294003FA-1C07-474E-A11F-76577D50C27C}"/>
    <cellStyle name="Input 6 5 7" xfId="32123" xr:uid="{097866EA-1019-4548-80CE-48E03783E5FB}"/>
    <cellStyle name="Input 6 6" xfId="24431" xr:uid="{9EA0F130-8AE5-4FF4-B2AE-0F89FC1F82EF}"/>
    <cellStyle name="Input 6 6 2" xfId="27082" xr:uid="{E4A5C746-5CE1-4838-8AA4-62D99C3B6A57}"/>
    <cellStyle name="Input 6 6 3" xfId="21587" xr:uid="{5BF24477-D12F-4ACE-97F9-7211FCE390A4}"/>
    <cellStyle name="Input 6 6 4" xfId="29916" xr:uid="{2C847C52-0978-4993-9E65-6599E0EA4529}"/>
    <cellStyle name="Input 6 6 5" xfId="30795" xr:uid="{C389EBEC-558F-4990-BD90-C3B0C0A0CEDA}"/>
    <cellStyle name="Input 6 6 6" xfId="32570" xr:uid="{C28E063E-FB6D-42C1-B7A4-08E2492254A5}"/>
    <cellStyle name="Input 6 6 7" xfId="35917" xr:uid="{5B80CF1C-5DDF-4F12-AFF4-156A756A62A4}"/>
    <cellStyle name="Input 6 6 8" xfId="36752" xr:uid="{34775AC7-8E42-4F8C-8FB9-BC0D6853256C}"/>
    <cellStyle name="Input 6 6 9" xfId="37667" xr:uid="{6D5CDAFB-9039-4615-81B3-5BC3B7B33B31}"/>
    <cellStyle name="Input 6 7" xfId="24439" xr:uid="{D236CF9A-54A5-48E2-8C41-27634413F256}"/>
    <cellStyle name="Input 6 7 2" xfId="27090" xr:uid="{97A9E137-6EA8-4087-AF49-97A7FCC6E6A3}"/>
    <cellStyle name="Input 6 7 3" xfId="21580" xr:uid="{5CBC1532-1054-4026-9065-14D1E5D37126}"/>
    <cellStyle name="Input 6 7 4" xfId="29923" xr:uid="{0CE40035-2A50-4EC4-993A-D02DEE1C8AEB}"/>
    <cellStyle name="Input 6 7 5" xfId="30803" xr:uid="{AECEE292-1B22-48ED-A2F9-06786632450E}"/>
    <cellStyle name="Input 6 7 6" xfId="32578" xr:uid="{F3725ED4-F8B0-4F4C-8E97-F3AE880A927E}"/>
    <cellStyle name="Input 6 7 7" xfId="35924" xr:uid="{5DD10466-2C93-4595-988B-CC398D5AFFA7}"/>
    <cellStyle name="Input 6 7 8" xfId="36759" xr:uid="{81D84EB3-2D7A-4A83-9072-727318F6A22F}"/>
    <cellStyle name="Input 6 7 9" xfId="37675" xr:uid="{A2BD4EB6-D5B1-45ED-BCF1-FFBF2CF7DE91}"/>
    <cellStyle name="Input 6 8" xfId="22252" xr:uid="{63A8FA18-50E7-4E95-AE68-4347B1D519F7}"/>
    <cellStyle name="Input 6 9" xfId="22265" xr:uid="{2152795F-AA13-4905-95A2-3216AFED3C08}"/>
    <cellStyle name="Input 7" xfId="9424" xr:uid="{00000000-0005-0000-0000-0000C5240000}"/>
    <cellStyle name="Input 7 2" xfId="23074" xr:uid="{BB32CCB1-7E34-428C-AACA-4492D3888E04}"/>
    <cellStyle name="Input 7 2 2" xfId="23974" xr:uid="{C4D585ED-0654-41CA-8009-69D0878CA742}"/>
    <cellStyle name="Input 7 2 2 2" xfId="26626" xr:uid="{0F34A336-3548-47AE-81A6-A4A8DE09886B}"/>
    <cellStyle name="Input 7 2 2 3" xfId="29038" xr:uid="{3D1C8752-350D-4AF0-8CE6-357F8D1D134F}"/>
    <cellStyle name="Input 7 2 2 4" xfId="29595" xr:uid="{5B314CE6-BA0B-4F91-83BF-739111645171}"/>
    <cellStyle name="Input 7 2 2 5" xfId="33871" xr:uid="{55719D8A-3540-4FBB-8D6D-55A880E46616}"/>
    <cellStyle name="Input 7 2 2 6" xfId="31604" xr:uid="{2D0B0081-865B-4B83-A095-08940A68C4FA}"/>
    <cellStyle name="Input 7 2 2 7" xfId="35503" xr:uid="{B7BECCE5-387A-48E3-BE32-A452A21C2DDE}"/>
    <cellStyle name="Input 7 2 3" xfId="25728" xr:uid="{2E1ABE20-A2E9-4586-9064-7D40E7898825}"/>
    <cellStyle name="Input 7 2 4" xfId="32987" xr:uid="{D41374E1-8E28-4C3F-A8EE-0D4A60FE43A9}"/>
    <cellStyle name="Input 7 3" xfId="23449" xr:uid="{C859AD66-8595-4FF5-82AB-1E3247AC7BE2}"/>
    <cellStyle name="Input 7 3 2" xfId="26101" xr:uid="{F9119DD9-D557-4EA7-8F8E-1124FE217E5B}"/>
    <cellStyle name="Input 7 3 3" xfId="22055" xr:uid="{DFA2C41E-830F-41F9-8F2B-39B69219742C}"/>
    <cellStyle name="Input 7 3 4" xfId="22626" xr:uid="{E4A19A3A-C4DE-4EBF-9D9C-1988EE42B0CC}"/>
    <cellStyle name="Input 7 3 5" xfId="33360" xr:uid="{2070CE3C-9237-42D3-A662-DEA7B81B89F3}"/>
    <cellStyle name="Input 7 3 6" xfId="33394" xr:uid="{1B1F406C-0D80-45C2-9C5B-5BE79037C0BA}"/>
    <cellStyle name="Input 7 3 7" xfId="35426" xr:uid="{BBD4BB12-0EBC-4508-AB61-C5DACB88AA30}"/>
    <cellStyle name="Input 7 4" xfId="24434" xr:uid="{3ECFBDB2-D877-4044-B4E7-1EA10CBCB9AB}"/>
    <cellStyle name="Input 7 4 2" xfId="27085" xr:uid="{6EA90065-6FCF-421C-831C-F896734AF351}"/>
    <cellStyle name="Input 7 4 3" xfId="21584" xr:uid="{9E96255D-660A-4A10-94C2-0A37569CC190}"/>
    <cellStyle name="Input 7 4 4" xfId="29919" xr:uid="{5DD49246-672F-409B-A4C3-AC114475C30B}"/>
    <cellStyle name="Input 7 4 5" xfId="30798" xr:uid="{738E0CDF-74C0-4BC8-B688-59610D5C0257}"/>
    <cellStyle name="Input 7 4 6" xfId="32573" xr:uid="{12AC2663-4047-47E2-ADBD-37A5D8EF7FF5}"/>
    <cellStyle name="Input 7 4 7" xfId="35920" xr:uid="{735EDA8C-F2FB-4B7A-B413-3AE13BEEF3C4}"/>
    <cellStyle name="Input 7 4 8" xfId="36755" xr:uid="{4408E707-771F-4DF3-B58A-8037AB19A5AA}"/>
    <cellStyle name="Input 7 4 9" xfId="37670" xr:uid="{C0DBC62B-2062-4B5E-A138-609AFE7608D4}"/>
    <cellStyle name="Input 7 5" xfId="24436" xr:uid="{4550FA28-6DFD-42BC-8FD6-5D154C7B15DC}"/>
    <cellStyle name="Input 7 5 2" xfId="27087" xr:uid="{224B6F87-4B83-4329-84B4-60C1E71BAA3D}"/>
    <cellStyle name="Input 7 5 3" xfId="21583" xr:uid="{96845C7B-B9FF-4A79-8D55-921A8D889B58}"/>
    <cellStyle name="Input 7 5 4" xfId="29920" xr:uid="{655BC3C7-4347-4707-9B78-9D127FBE07A5}"/>
    <cellStyle name="Input 7 5 5" xfId="30800" xr:uid="{8CCBC412-99A3-4560-9ED2-DB447E4F847F}"/>
    <cellStyle name="Input 7 5 6" xfId="32575" xr:uid="{79437FF6-781F-43C4-92FF-3557CDD3A172}"/>
    <cellStyle name="Input 7 5 7" xfId="35921" xr:uid="{773B878C-D7E5-4487-8DCA-A68D6F8940D7}"/>
    <cellStyle name="Input 7 5 8" xfId="36756" xr:uid="{1F06882A-21F6-4EEA-A28E-88F91D1A4FF9}"/>
    <cellStyle name="Input 7 5 9" xfId="37672" xr:uid="{F896CC80-692C-4ABC-BBC5-2627DA1C3C8A}"/>
    <cellStyle name="Input 7 6" xfId="22255" xr:uid="{7A4A447C-B05D-425F-9197-52B5A77EC023}"/>
    <cellStyle name="Input 7 7" xfId="22262" xr:uid="{5B278750-339B-42E7-8B30-DFA08000105F}"/>
    <cellStyle name="Input 7 8" xfId="21152" xr:uid="{BE10A394-D25D-4B2E-8217-AFE9E2DEB7F8}"/>
    <cellStyle name="inputExposure" xfId="9425" xr:uid="{00000000-0005-0000-0000-0000C6240000}"/>
    <cellStyle name="inputExposure 10" xfId="21153" xr:uid="{CF6CEA07-AB76-42F5-91F3-6D43A0C0EFF4}"/>
    <cellStyle name="inputExposure 2" xfId="23073" xr:uid="{A6B0EAAF-315B-4FC5-AE02-05B4A68D3780}"/>
    <cellStyle name="inputExposure 2 2" xfId="23973" xr:uid="{CBE2A429-AE9E-4860-9B82-AC147C27DDF3}"/>
    <cellStyle name="inputExposure 2 2 2" xfId="26625" xr:uid="{FEFAF7D8-3F74-4A49-973B-3A07088F1389}"/>
    <cellStyle name="inputExposure 2 2 3" xfId="28692" xr:uid="{0EA1AEDE-DA6B-486B-B18B-7CDE12E11A55}"/>
    <cellStyle name="inputExposure 2 2 4" xfId="28924" xr:uid="{27407EE8-F5EC-4983-A275-06C0ADC5B9C9}"/>
    <cellStyle name="inputExposure 2 2 5" xfId="22114" xr:uid="{5BAF4243-45C4-4F6A-AFCD-61EB839B2084}"/>
    <cellStyle name="inputExposure 2 2 6" xfId="33870" xr:uid="{1A0558D0-1E48-465E-BB95-45CC0885D857}"/>
    <cellStyle name="inputExposure 2 2 7" xfId="34734" xr:uid="{1D4D02DD-ECEE-4937-B3CF-A54B1175BADA}"/>
    <cellStyle name="inputExposure 2 2 8" xfId="32028" xr:uid="{9658D2E1-48DF-407B-BFB6-1F03AD24A7A5}"/>
    <cellStyle name="inputExposure 2 3" xfId="25727" xr:uid="{E38B8C95-41EB-4BF6-91EF-E4C6F3744879}"/>
    <cellStyle name="inputExposure 2 4" xfId="28187" xr:uid="{28010D91-25F0-4D6F-932E-50B24447D54B}"/>
    <cellStyle name="inputExposure 2 5" xfId="32986" xr:uid="{2B61D338-D95A-4454-B8A1-A15D6A0958AB}"/>
    <cellStyle name="inputExposure 2 6" xfId="31722" xr:uid="{2F2E7DEE-FCCD-47C1-A0ED-3EE4EBA1F781}"/>
    <cellStyle name="inputExposure 3" xfId="23450" xr:uid="{D6E99A2A-DAC3-46AE-A24E-213D45D2ED66}"/>
    <cellStyle name="inputExposure 3 2" xfId="26102" xr:uid="{C171D4A5-4729-4818-AFF2-BB4D951DDB98}"/>
    <cellStyle name="inputExposure 3 3" xfId="28234" xr:uid="{AA84330A-67CB-4364-A349-9DB54737281A}"/>
    <cellStyle name="inputExposure 3 4" xfId="27752" xr:uid="{D4CFF597-BF0E-4244-86E7-5D103794E548}"/>
    <cellStyle name="inputExposure 3 5" xfId="21901" xr:uid="{2B0827E1-F72E-4A61-87D3-1180E963418E}"/>
    <cellStyle name="inputExposure 3 6" xfId="33361" xr:uid="{6F71EC27-E3FA-4717-B1EF-3894AF4E4EEF}"/>
    <cellStyle name="inputExposure 3 7" xfId="31517" xr:uid="{AD7E2C28-CA23-4180-B6A3-71C75ABA15C0}"/>
    <cellStyle name="inputExposure 3 8" xfId="34622" xr:uid="{10A49009-4A32-4FCF-BD63-012BC2F4D232}"/>
    <cellStyle name="inputExposure 4" xfId="24435" xr:uid="{6A040841-5388-4125-ADDD-0800A557B2D1}"/>
    <cellStyle name="inputExposure 4 2" xfId="27086" xr:uid="{F0EF7330-80FA-4FB3-BB18-10D71479AE09}"/>
    <cellStyle name="inputExposure 4 3" xfId="29362" xr:uid="{DD87BDA4-0102-4C5D-9938-739194C390E9}"/>
    <cellStyle name="inputExposure 4 4" xfId="30799" xr:uid="{67C0DF71-3CF3-45E6-88E2-5372A43E304A}"/>
    <cellStyle name="inputExposure 4 5" xfId="34176" xr:uid="{FF8771D1-AB1A-4BF4-B708-498280647649}"/>
    <cellStyle name="inputExposure 4 6" xfId="34936" xr:uid="{DC9EA317-1580-424D-AF80-E084BFA3EA4C}"/>
    <cellStyle name="inputExposure 4 7" xfId="32574" xr:uid="{7E69605E-A7C4-43E1-9C03-CD84405E2E9F}"/>
    <cellStyle name="inputExposure 4 8" xfId="37671" xr:uid="{525F6221-DE50-4289-9E95-145A72D09A06}"/>
    <cellStyle name="inputExposure 5" xfId="22256" xr:uid="{43FB2E67-D366-4B2B-A6AB-027CD504E0B5}"/>
    <cellStyle name="inputExposure 6" xfId="22261" xr:uid="{DC9F6A4E-831A-4E80-AEB2-4626F8E1933D}"/>
    <cellStyle name="inputExposure 7" xfId="22257" xr:uid="{484868B4-4266-4DA3-9061-2DDE58D2382C}"/>
    <cellStyle name="inputExposure 8" xfId="31991" xr:uid="{AD14DCC8-E1C2-4DEE-9450-2A49A59B1E0D}"/>
    <cellStyle name="inputExposure 9" xfId="31992" xr:uid="{4DB6B014-7CFB-446C-9090-60270DCD0E8A}"/>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23 2" xfId="24160" xr:uid="{92941946-ED3D-44F8-A967-BA15632C6BC2}"/>
    <cellStyle name="Normal 123 3" xfId="23263" xr:uid="{6DD87795-C23D-4E7C-AAC4-0198981D74D7}"/>
    <cellStyle name="Normal 123 4" xfId="21415" xr:uid="{A25FD181-6EE1-4DF8-AA96-04DA45841841}"/>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2 2" xfId="23071" xr:uid="{9880E8D2-B403-408E-908B-95016AF83B8C}"/>
    <cellStyle name="Note 2 10 2 2 2" xfId="23971" xr:uid="{D5F47B42-A77B-4060-BBE7-393B3FD79924}"/>
    <cellStyle name="Note 2 10 2 2 2 2" xfId="26623" xr:uid="{2192A8BB-F313-499D-8B88-282E718AF6BF}"/>
    <cellStyle name="Note 2 10 2 2 2 3" xfId="28494" xr:uid="{AA401837-E46B-483B-A7EC-43F95927E8EE}"/>
    <cellStyle name="Note 2 10 2 2 2 4" xfId="28827" xr:uid="{D4546D24-CAC3-478F-9832-BE6BA9D3CDEC}"/>
    <cellStyle name="Note 2 10 2 2 2 5" xfId="33806" xr:uid="{16690393-EBFF-449C-83C4-9DB50297BFE2}"/>
    <cellStyle name="Note 2 10 2 2 2 6" xfId="31800" xr:uid="{24679ED5-5F8D-4EB9-AEA6-3F24F6E19E12}"/>
    <cellStyle name="Note 2 10 2 2 3" xfId="25725" xr:uid="{FFC3DDE6-5C9B-4BF3-87D4-818D43766DE6}"/>
    <cellStyle name="Note 2 10 2 2 4" xfId="32984" xr:uid="{2C5B393B-04A0-4EC5-BAB1-57FE3147B6C6}"/>
    <cellStyle name="Note 2 10 2 3" xfId="23452" xr:uid="{5E82EAE9-074A-4DB7-8F83-E6BFB3A0C3D2}"/>
    <cellStyle name="Note 2 10 2 3 2" xfId="26104" xr:uid="{DFBACB77-1D93-4683-9901-A7FF308C8192}"/>
    <cellStyle name="Note 2 10 2 3 3" xfId="21848" xr:uid="{A49D980F-A71E-41B5-BBE7-9FDF89104F9A}"/>
    <cellStyle name="Note 2 10 2 3 4" xfId="29518" xr:uid="{A88AC7B0-F805-4CD5-9DA5-07538F432BD9}"/>
    <cellStyle name="Note 2 10 2 3 5" xfId="32214" xr:uid="{A4A2E09C-7085-4139-8E69-B3E351B21940}"/>
    <cellStyle name="Note 2 10 2 3 6" xfId="35626" xr:uid="{5EE7D7FB-875F-43FC-88DC-C0D29E427F8B}"/>
    <cellStyle name="Note 2 10 2 4" xfId="24608" xr:uid="{562C31F3-3223-4BF0-99E1-BEF79AA2047D}"/>
    <cellStyle name="Note 2 10 2 4 2" xfId="27256" xr:uid="{12E3C138-F9CD-4B2D-8EF0-02B200AA9433}"/>
    <cellStyle name="Note 2 10 2 4 3" xfId="25208" xr:uid="{933A7216-86DB-4E66-BD0B-9C6292F08D4A}"/>
    <cellStyle name="Note 2 10 2 4 4" xfId="30089" xr:uid="{F716F8F8-D2F9-4CCA-91F8-AB2D439A4D6F}"/>
    <cellStyle name="Note 2 10 2 4 5" xfId="30969" xr:uid="{3B02685D-BD66-4D96-8939-3A416E22B72A}"/>
    <cellStyle name="Note 2 10 2 4 6" xfId="34415" xr:uid="{59B9A0DD-2126-4C17-9DAA-93A59F8DF6E3}"/>
    <cellStyle name="Note 2 10 2 4 7" xfId="36093" xr:uid="{E2E4FB8A-07C3-4E08-B310-DF9AABA3AA2B}"/>
    <cellStyle name="Note 2 10 2 4 8" xfId="36928" xr:uid="{6DC5A985-3C1E-46B4-A928-4496774621F2}"/>
    <cellStyle name="Note 2 10 2 4 9" xfId="37844" xr:uid="{3668B037-C8C0-43B3-A97B-015E81796EB8}"/>
    <cellStyle name="Note 2 10 2 5" xfId="24247" xr:uid="{E41FBC88-F641-4F4B-AB84-08A1C18BB244}"/>
    <cellStyle name="Note 2 10 2 5 2" xfId="26898" xr:uid="{8A1E4EF6-F0B2-49F2-AF15-9F2E5BE842BE}"/>
    <cellStyle name="Note 2 10 2 5 3" xfId="21753" xr:uid="{62DD639F-6D98-485A-B15B-065E5D4BB59D}"/>
    <cellStyle name="Note 2 10 2 5 4" xfId="29750" xr:uid="{84FED69A-9D07-44F4-A258-8DB40E196003}"/>
    <cellStyle name="Note 2 10 2 5 5" xfId="30614" xr:uid="{A0783379-4012-48C0-A32E-4BD37F824230}"/>
    <cellStyle name="Note 2 10 2 5 6" xfId="32387" xr:uid="{FEA94771-CAC7-48A7-AD56-6C7C5212E1D1}"/>
    <cellStyle name="Note 2 10 2 5 7" xfId="35751" xr:uid="{1652D659-15B7-499A-A0A6-A8DFE21C2F75}"/>
    <cellStyle name="Note 2 10 2 5 8" xfId="36586" xr:uid="{391C2BD2-1805-408C-81B5-8A2175AA9C8A}"/>
    <cellStyle name="Note 2 10 2 5 9" xfId="37483" xr:uid="{6F37C55F-9006-4EA5-8C6B-F3DA9789D1AC}"/>
    <cellStyle name="Note 2 10 2 6" xfId="22449" xr:uid="{72153D08-8C47-4137-BE8B-6622E02B5EAB}"/>
    <cellStyle name="Note 2 10 2 7" xfId="21543" xr:uid="{B675EA61-796C-4E95-ACC7-25BD913D8A77}"/>
    <cellStyle name="Note 2 10 2 8" xfId="21155" xr:uid="{918DC030-5851-4DF6-A000-0A9BC5306D25}"/>
    <cellStyle name="Note 2 10 3" xfId="20386" xr:uid="{00000000-0005-0000-0000-0000A64F0000}"/>
    <cellStyle name="Note 2 10 3 2" xfId="23070" xr:uid="{722D9E00-99ED-4891-961F-BF4EE58D0B77}"/>
    <cellStyle name="Note 2 10 3 2 2" xfId="23970" xr:uid="{4F4712F2-7AE6-4003-B113-A006AE9A9612}"/>
    <cellStyle name="Note 2 10 3 2 2 2" xfId="26622" xr:uid="{02E397B4-BD0B-4990-ADAA-0423031B84BC}"/>
    <cellStyle name="Note 2 10 3 2 2 3" xfId="28049" xr:uid="{837DDD0C-BA7F-454D-8F79-6A59B2F69ADB}"/>
    <cellStyle name="Note 2 10 3 2 2 4" xfId="29594" xr:uid="{4A5602A9-D2F0-4ACB-9E3E-C4152A0E589C}"/>
    <cellStyle name="Note 2 10 3 2 2 5" xfId="31635" xr:uid="{873E0ED3-7945-40AC-8B9D-ED7352DF1698}"/>
    <cellStyle name="Note 2 10 3 2 2 6" xfId="31801" xr:uid="{B52A6F27-773C-44BB-B45C-55A06573B07E}"/>
    <cellStyle name="Note 2 10 3 2 3" xfId="25724" xr:uid="{E4A7F5EE-82A1-4BF8-8B8C-9029DFDD53EA}"/>
    <cellStyle name="Note 2 10 3 2 4" xfId="32983" xr:uid="{3EBC22E9-222C-403B-82E1-A6DE5086668D}"/>
    <cellStyle name="Note 2 10 3 3" xfId="23453" xr:uid="{9AE8CF85-C70D-4908-AB17-849AFBC1767B}"/>
    <cellStyle name="Note 2 10 3 3 2" xfId="26105" xr:uid="{5DAB7481-1C1E-4D60-BEF1-540EF0F7D777}"/>
    <cellStyle name="Note 2 10 3 3 3" xfId="22054" xr:uid="{9EAA38F2-E095-4C29-A884-4215F4CD4D3D}"/>
    <cellStyle name="Note 2 10 3 3 4" xfId="28184" xr:uid="{661D19AA-CC09-47D0-893A-F0EEB449CFB3}"/>
    <cellStyle name="Note 2 10 3 3 5" xfId="33832" xr:uid="{DC303501-6C28-4188-9232-E4512D048F4A}"/>
    <cellStyle name="Note 2 10 3 3 6" xfId="35427" xr:uid="{9957CF68-47F5-4087-810C-E3773FFFC961}"/>
    <cellStyle name="Note 2 10 3 4" xfId="24609" xr:uid="{64EB30E3-6745-45E7-9A19-B4563B56185A}"/>
    <cellStyle name="Note 2 10 3 4 2" xfId="27257" xr:uid="{BE045ED1-CE36-4075-AFA9-EBED79FC5507}"/>
    <cellStyle name="Note 2 10 3 4 3" xfId="25209" xr:uid="{870ACD19-960F-4060-BDB3-C4EC9B68D54B}"/>
    <cellStyle name="Note 2 10 3 4 4" xfId="30090" xr:uid="{774AF5C0-5D5B-4021-AD00-7FE12E563E14}"/>
    <cellStyle name="Note 2 10 3 4 5" xfId="30970" xr:uid="{BDFFB3DD-4B06-42FE-8631-9C742A6915CF}"/>
    <cellStyle name="Note 2 10 3 4 6" xfId="34585" xr:uid="{FDEA7E21-4EAF-462E-82D3-A192E421B80C}"/>
    <cellStyle name="Note 2 10 3 4 7" xfId="36094" xr:uid="{13CD79A8-8127-4DEF-97A4-A55150950ACE}"/>
    <cellStyle name="Note 2 10 3 4 8" xfId="36929" xr:uid="{5A7AC8A4-81F2-4150-9926-5B6D238AAE70}"/>
    <cellStyle name="Note 2 10 3 4 9" xfId="37845" xr:uid="{1EE64123-1858-43BA-A5EB-977BC69FAB5A}"/>
    <cellStyle name="Note 2 10 3 5" xfId="24246" xr:uid="{78212537-00E9-432B-88E6-F4A479A0AFB9}"/>
    <cellStyle name="Note 2 10 3 5 2" xfId="26897" xr:uid="{EAB8BE84-09AA-447E-9370-9C17C6960E57}"/>
    <cellStyle name="Note 2 10 3 5 3" xfId="21754" xr:uid="{5C325D78-48FE-41BA-B3CC-77AB90AA02E5}"/>
    <cellStyle name="Note 2 10 3 5 4" xfId="29749" xr:uid="{BF7C1B11-735A-45B0-AB97-B63B9615065C}"/>
    <cellStyle name="Note 2 10 3 5 5" xfId="30613" xr:uid="{A1F4E3F6-CB1F-474F-857E-04C4403FBA0D}"/>
    <cellStyle name="Note 2 10 3 5 6" xfId="32386" xr:uid="{83532F6C-A015-4BB7-A2B9-1877348C4CE6}"/>
    <cellStyle name="Note 2 10 3 5 7" xfId="35750" xr:uid="{EAF9022F-92F8-4E94-811C-A59A80A1746A}"/>
    <cellStyle name="Note 2 10 3 5 8" xfId="36585" xr:uid="{4C29AF3E-35DC-46CA-BB8A-3447D753390A}"/>
    <cellStyle name="Note 2 10 3 5 9" xfId="37482" xr:uid="{50F37D7B-6F25-418E-9906-06DB892FFE39}"/>
    <cellStyle name="Note 2 10 3 6" xfId="22450" xr:uid="{9DD0C2FD-678F-4BA6-80B8-70C3E4DEFFE4}"/>
    <cellStyle name="Note 2 10 3 7" xfId="21542" xr:uid="{82429900-D9F7-44B9-880F-9A102CDD5207}"/>
    <cellStyle name="Note 2 10 3 8" xfId="21156" xr:uid="{947FF371-2591-4A95-9C26-E9889798DA08}"/>
    <cellStyle name="Note 2 10 4" xfId="20387" xr:uid="{00000000-0005-0000-0000-0000A74F0000}"/>
    <cellStyle name="Note 2 10 4 2" xfId="23069" xr:uid="{E04D15BF-3645-4A70-AC6C-9790538CB46B}"/>
    <cellStyle name="Note 2 10 4 2 2" xfId="23969" xr:uid="{38B136B4-DA50-403E-9939-3C0A251B7FFF}"/>
    <cellStyle name="Note 2 10 4 2 2 2" xfId="26621" xr:uid="{4E3B9D05-3779-4BB7-8587-31FD52324009}"/>
    <cellStyle name="Note 2 10 4 2 2 3" xfId="27983" xr:uid="{679FBB76-6ACA-443E-BD4A-804FBAB76C87}"/>
    <cellStyle name="Note 2 10 4 2 2 4" xfId="29477" xr:uid="{E2E32C8E-E70D-478C-A50C-5747B1919A47}"/>
    <cellStyle name="Note 2 10 4 2 2 5" xfId="34822" xr:uid="{4E53B635-BC9A-48D6-846A-6B5A8F7AA0A0}"/>
    <cellStyle name="Note 2 10 4 2 2 6" xfId="35502" xr:uid="{25DCB29F-CCE9-4A00-886E-9A884DC317DA}"/>
    <cellStyle name="Note 2 10 4 2 3" xfId="25723" xr:uid="{D1ADFADE-2062-453E-AED7-27D77EF0D8B0}"/>
    <cellStyle name="Note 2 10 4 2 4" xfId="32982" xr:uid="{D16BB22E-0AAC-4166-BA8C-0A0C0C15AD87}"/>
    <cellStyle name="Note 2 10 4 3" xfId="23454" xr:uid="{62B14068-05D9-41F0-AD7F-98AE454BD83D}"/>
    <cellStyle name="Note 2 10 4 3 2" xfId="26106" xr:uid="{17ACA866-383E-48A1-9E51-432CF8650F52}"/>
    <cellStyle name="Note 2 10 4 3 3" xfId="27753" xr:uid="{B8CC6231-9F34-4234-B738-A79614A50A36}"/>
    <cellStyle name="Note 2 10 4 3 4" xfId="28975" xr:uid="{C317BDCA-35F5-460B-9AB8-D68F20C370F2}"/>
    <cellStyle name="Note 2 10 4 3 5" xfId="33398" xr:uid="{A35E76AC-2783-4039-8451-7ED61FDB2521}"/>
    <cellStyle name="Note 2 10 4 3 6" xfId="32124" xr:uid="{9D396147-B7F4-41E9-ABCA-C9B103A1A9BF}"/>
    <cellStyle name="Note 2 10 4 4" xfId="24610" xr:uid="{7964669B-915E-4C18-8357-EBFDC361EBE5}"/>
    <cellStyle name="Note 2 10 4 4 2" xfId="27258" xr:uid="{C9FD0F48-7EB4-418B-A9C0-2D9452B82052}"/>
    <cellStyle name="Note 2 10 4 4 3" xfId="25210" xr:uid="{BD549390-0EFF-40A4-8AEC-4DC438ACC9CD}"/>
    <cellStyle name="Note 2 10 4 4 4" xfId="30091" xr:uid="{193AA0B7-5FA4-4858-9F84-005DF4C8ECC4}"/>
    <cellStyle name="Note 2 10 4 4 5" xfId="30971" xr:uid="{F972E1C0-0BB9-4442-BD4E-A90DDB5B1771}"/>
    <cellStyle name="Note 2 10 4 4 6" xfId="32652" xr:uid="{7AA6FCB8-1D8C-4493-BF2B-F06E46883A83}"/>
    <cellStyle name="Note 2 10 4 4 7" xfId="36095" xr:uid="{FC11E01B-DFE6-4183-AD1F-E77A64E2A202}"/>
    <cellStyle name="Note 2 10 4 4 8" xfId="36930" xr:uid="{A12C8CAA-A8B5-4695-9405-BD38AEEA7E79}"/>
    <cellStyle name="Note 2 10 4 4 9" xfId="37846" xr:uid="{E2B50193-F482-4E31-B4F7-2956138AF5F9}"/>
    <cellStyle name="Note 2 10 4 5" xfId="24245" xr:uid="{0ED2175F-0981-491D-BB2E-2C4F261282D7}"/>
    <cellStyle name="Note 2 10 4 5 2" xfId="26896" xr:uid="{27E9BA24-40EA-477F-85BC-D1E2165BE64E}"/>
    <cellStyle name="Note 2 10 4 5 3" xfId="21755" xr:uid="{4398BDE5-A269-4885-903A-DFBA4BB24FD4}"/>
    <cellStyle name="Note 2 10 4 5 4" xfId="29748" xr:uid="{0D5827DC-8311-4853-BC80-0534865A42DF}"/>
    <cellStyle name="Note 2 10 4 5 5" xfId="30612" xr:uid="{32310AA0-173D-44D3-995C-BCA00CAFE14B}"/>
    <cellStyle name="Note 2 10 4 5 6" xfId="32385" xr:uid="{54C87ACD-7F2D-4253-99CA-6D19FB7A838C}"/>
    <cellStyle name="Note 2 10 4 5 7" xfId="35749" xr:uid="{26A3C8FD-2A24-4E2A-848F-6A28AAB9F434}"/>
    <cellStyle name="Note 2 10 4 5 8" xfId="36584" xr:uid="{BE549334-E968-4663-912B-555D1EB6FF77}"/>
    <cellStyle name="Note 2 10 4 5 9" xfId="37481" xr:uid="{292FBBE2-8360-4E63-91C8-AE3F864245EE}"/>
    <cellStyle name="Note 2 10 4 6" xfId="22451" xr:uid="{A675D279-886A-453F-9066-196F7BEF37DC}"/>
    <cellStyle name="Note 2 10 4 7" xfId="21541" xr:uid="{0B8A3F9C-2B43-484F-B097-9E9F9739268D}"/>
    <cellStyle name="Note 2 10 4 8" xfId="21157" xr:uid="{F250A94A-DAAA-43E6-8AFE-58342D687037}"/>
    <cellStyle name="Note 2 10 5" xfId="20388" xr:uid="{00000000-0005-0000-0000-0000A84F0000}"/>
    <cellStyle name="Note 2 10 5 2" xfId="23068" xr:uid="{9A15DFF8-DA0A-4A4E-947B-AC47C943A411}"/>
    <cellStyle name="Note 2 10 5 2 2" xfId="23968" xr:uid="{5C71DBE3-2490-46A3-9630-232130A94968}"/>
    <cellStyle name="Note 2 10 5 2 2 2" xfId="26620" xr:uid="{B16F07DA-3C0F-4A54-9C0A-FC0B707BF9F5}"/>
    <cellStyle name="Note 2 10 5 2 2 3" xfId="29037" xr:uid="{02072C4E-E81B-455E-BA39-FEC28CAE278A}"/>
    <cellStyle name="Note 2 10 5 2 2 4" xfId="28956" xr:uid="{8569079D-A07F-4519-8A13-51E31068649E}"/>
    <cellStyle name="Note 2 10 5 2 2 5" xfId="31603" xr:uid="{2FD7AA97-BF0A-443B-8F0D-9528ECAE6798}"/>
    <cellStyle name="Note 2 10 5 2 2 6" xfId="35551" xr:uid="{F56A7526-0AFA-44B1-972E-E227634694A4}"/>
    <cellStyle name="Note 2 10 5 2 3" xfId="25722" xr:uid="{A59040A8-1B1E-459D-AD83-C2CF5A5F67EF}"/>
    <cellStyle name="Note 2 10 5 2 4" xfId="32981" xr:uid="{CAEE6E2A-9419-488E-B4B2-78E2A2B1F382}"/>
    <cellStyle name="Note 2 10 5 3" xfId="23455" xr:uid="{6965E2C8-13E0-4D6B-8339-BBCE1A4E1FF1}"/>
    <cellStyle name="Note 2 10 5 3 2" xfId="26107" xr:uid="{13FA00CC-F181-4771-A917-357D54600465}"/>
    <cellStyle name="Note 2 10 5 3 3" xfId="22038" xr:uid="{016EDF5B-35B8-489F-BA36-C62069ACD4F0}"/>
    <cellStyle name="Note 2 10 5 3 4" xfId="29402" xr:uid="{58B884AF-E17B-4EBE-8BF4-F2FFA7A70BE9}"/>
    <cellStyle name="Note 2 10 5 3 5" xfId="34235" xr:uid="{8DA71DDA-2BAF-456D-884A-872FA47D68AE}"/>
    <cellStyle name="Note 2 10 5 3 6" xfId="35100" xr:uid="{03627142-D65B-4601-8D0C-34F651AB13D2}"/>
    <cellStyle name="Note 2 10 5 4" xfId="24611" xr:uid="{F5C9078F-2B0A-42B0-9BF9-3DBB1AE2DF78}"/>
    <cellStyle name="Note 2 10 5 4 2" xfId="27259" xr:uid="{38EB7980-BF22-48DE-B2B2-5838D653781D}"/>
    <cellStyle name="Note 2 10 5 4 3" xfId="22808" xr:uid="{C75FA60E-BCDC-4DD5-829F-A1D932AC82E4}"/>
    <cellStyle name="Note 2 10 5 4 4" xfId="30092" xr:uid="{2229CFA5-6897-4C15-B7F4-401E8014E931}"/>
    <cellStyle name="Note 2 10 5 4 5" xfId="30972" xr:uid="{039929EE-6241-4DFA-8F4C-C9E320015C3A}"/>
    <cellStyle name="Note 2 10 5 4 6" xfId="34416" xr:uid="{D459E9A2-BE2F-4B1F-B65F-A5566368ED9E}"/>
    <cellStyle name="Note 2 10 5 4 7" xfId="36096" xr:uid="{25A56150-DF44-4E09-AF0C-0DF60355EF0E}"/>
    <cellStyle name="Note 2 10 5 4 8" xfId="36931" xr:uid="{25C7350A-9419-4CAE-AD22-14CD7E7B3D6E}"/>
    <cellStyle name="Note 2 10 5 4 9" xfId="37847" xr:uid="{8EDA378D-0D91-4160-8397-994D1EA1E470}"/>
    <cellStyle name="Note 2 10 5 5" xfId="24244" xr:uid="{EB66DA8C-6973-4B60-AA4B-437397E85CB1}"/>
    <cellStyle name="Note 2 10 5 5 2" xfId="26895" xr:uid="{5CF89C12-5E7E-4AD9-BC3E-2940F4780D14}"/>
    <cellStyle name="Note 2 10 5 5 3" xfId="21756" xr:uid="{16C7E24E-48C6-4F09-B8E8-368D1BCCE85E}"/>
    <cellStyle name="Note 2 10 5 5 4" xfId="29747" xr:uid="{E5F381A7-4165-4F02-A02D-2CCFE41ECF17}"/>
    <cellStyle name="Note 2 10 5 5 5" xfId="30611" xr:uid="{A59223E0-5F87-4697-A36A-43BC2EE1FF57}"/>
    <cellStyle name="Note 2 10 5 5 6" xfId="32384" xr:uid="{49D67D60-8170-4FFC-93BD-726CBA04C669}"/>
    <cellStyle name="Note 2 10 5 5 7" xfId="35748" xr:uid="{D51A1969-CF0E-48BE-A2CD-F9306B21FC8E}"/>
    <cellStyle name="Note 2 10 5 5 8" xfId="36583" xr:uid="{241E7D1F-7AC5-46D1-A7AB-C73CD3604D1D}"/>
    <cellStyle name="Note 2 10 5 5 9" xfId="37480" xr:uid="{8EA0880A-FAD3-46DC-ADEA-885C64EBE983}"/>
    <cellStyle name="Note 2 10 5 6" xfId="22452" xr:uid="{21C44D1B-4D59-40F0-9052-A2A0E83B19A7}"/>
    <cellStyle name="Note 2 10 5 7" xfId="21540" xr:uid="{23A9A7ED-20D0-4F1E-AB01-7B5415944CA6}"/>
    <cellStyle name="Note 2 10 5 8" xfId="21158" xr:uid="{4E93C422-EE91-4402-ADF1-7A1D7945175B}"/>
    <cellStyle name="Note 2 11" xfId="20389" xr:uid="{00000000-0005-0000-0000-0000A94F0000}"/>
    <cellStyle name="Note 2 11 2" xfId="20390" xr:uid="{00000000-0005-0000-0000-0000AA4F0000}"/>
    <cellStyle name="Note 2 11 2 2" xfId="23067" xr:uid="{1DDB8D54-5398-4954-8D7D-55606B47756E}"/>
    <cellStyle name="Note 2 11 2 2 2" xfId="23967" xr:uid="{50A029A1-0A50-4BC7-89EE-C55F7DD3E26C}"/>
    <cellStyle name="Note 2 11 2 2 2 2" xfId="26619" xr:uid="{B48C3B7E-E1EA-428F-9FFB-A8FCCF03157B}"/>
    <cellStyle name="Note 2 11 2 2 2 3" xfId="28923" xr:uid="{1EAE7EB3-AD4C-4D54-9AEB-F55F78A13CBF}"/>
    <cellStyle name="Note 2 11 2 2 2 4" xfId="28280" xr:uid="{F81692A7-FAEB-47F7-87C4-8E4EBDC2A78D}"/>
    <cellStyle name="Note 2 11 2 2 2 5" xfId="34850" xr:uid="{F68E797C-E3C9-4D11-B05D-0B4B159917C8}"/>
    <cellStyle name="Note 2 11 2 2 2 6" xfId="31753" xr:uid="{90390DDD-8754-4AB5-8AAB-0892AF39F8FA}"/>
    <cellStyle name="Note 2 11 2 2 3" xfId="25721" xr:uid="{360ACDE1-3E78-408A-9E39-B3597DF1AAC2}"/>
    <cellStyle name="Note 2 11 2 2 4" xfId="32980" xr:uid="{D324CBD8-5FAF-4DBC-AC7D-313851CBBB3B}"/>
    <cellStyle name="Note 2 11 2 3" xfId="23456" xr:uid="{D57181E1-7EBE-4768-A6BC-93DEB75FDC78}"/>
    <cellStyle name="Note 2 11 2 3 2" xfId="26108" xr:uid="{39074A2D-127D-4AE1-97EC-A8D67F95D471}"/>
    <cellStyle name="Note 2 11 2 3 3" xfId="21847" xr:uid="{102681AC-E7CB-487C-B72E-8FF91035A4A8}"/>
    <cellStyle name="Note 2 11 2 3 4" xfId="29519" xr:uid="{F79CA73D-F240-4ACE-96A5-627457B26237}"/>
    <cellStyle name="Note 2 11 2 3 5" xfId="34100" xr:uid="{7CC6A3AE-0B11-4C67-8007-A29F779C79F5}"/>
    <cellStyle name="Note 2 11 2 3 6" xfId="35625" xr:uid="{65D45540-7D44-491D-ADE9-B2B516ABA24C}"/>
    <cellStyle name="Note 2 11 2 4" xfId="24612" xr:uid="{D8F40EC6-50ED-4C1C-B786-0CB410C0059A}"/>
    <cellStyle name="Note 2 11 2 4 2" xfId="27260" xr:uid="{2E2EBBD5-3366-4346-A3EC-1DFA9A668480}"/>
    <cellStyle name="Note 2 11 2 4 3" xfId="25211" xr:uid="{1EFE407A-A491-4A5D-8904-D61463D996C2}"/>
    <cellStyle name="Note 2 11 2 4 4" xfId="30093" xr:uid="{6A1E0451-F439-49EE-86A6-FB0BE999C52D}"/>
    <cellStyle name="Note 2 11 2 4 5" xfId="30973" xr:uid="{373F8799-D957-495B-AF66-24D9D02B16CE}"/>
    <cellStyle name="Note 2 11 2 4 6" xfId="34586" xr:uid="{25606D07-FF10-4A42-B4D0-7326EA3D3807}"/>
    <cellStyle name="Note 2 11 2 4 7" xfId="36097" xr:uid="{9607542A-517C-4D22-B83C-4CFD2433F93E}"/>
    <cellStyle name="Note 2 11 2 4 8" xfId="36932" xr:uid="{3137C109-F527-4E4E-B3CC-AEAEACB11BF2}"/>
    <cellStyle name="Note 2 11 2 4 9" xfId="37848" xr:uid="{3C89DB89-12FB-4839-81DC-61F5E7A528E6}"/>
    <cellStyle name="Note 2 11 2 5" xfId="24243" xr:uid="{37B51929-ADC6-4324-B000-3E5E5E4374E8}"/>
    <cellStyle name="Note 2 11 2 5 2" xfId="26894" xr:uid="{BA3A6789-6B17-4F92-BC29-8D0380C396AF}"/>
    <cellStyle name="Note 2 11 2 5 3" xfId="21757" xr:uid="{CF0F9E3B-6C87-41CB-B3B0-651E92E481E2}"/>
    <cellStyle name="Note 2 11 2 5 4" xfId="29746" xr:uid="{AA6BAFCB-4AA9-4996-A3EB-5B80BBDA6A1F}"/>
    <cellStyle name="Note 2 11 2 5 5" xfId="30610" xr:uid="{D4D63DED-5EA6-43B9-B9EE-45B49D16824A}"/>
    <cellStyle name="Note 2 11 2 5 6" xfId="32383" xr:uid="{B8EC5FD1-44C9-47CB-B0D7-4BADCF96FF2E}"/>
    <cellStyle name="Note 2 11 2 5 7" xfId="35747" xr:uid="{DEAC4016-5374-4F9B-9468-7AE589CD2874}"/>
    <cellStyle name="Note 2 11 2 5 8" xfId="36582" xr:uid="{D4F810DE-B000-4A09-A0BF-D7F4DC5C08DB}"/>
    <cellStyle name="Note 2 11 2 5 9" xfId="37479" xr:uid="{466E8067-B398-4CAC-B3DD-873918B103D2}"/>
    <cellStyle name="Note 2 11 2 6" xfId="22453" xr:uid="{3AE224FB-62A9-4441-A8E2-DACCFDC2D94F}"/>
    <cellStyle name="Note 2 11 2 7" xfId="21538" xr:uid="{8148641D-2AA9-4E2A-8E71-1F6C5D4E6E25}"/>
    <cellStyle name="Note 2 11 2 8" xfId="21159" xr:uid="{C9E95AE4-B7E3-4444-A06B-38CF7F917EEC}"/>
    <cellStyle name="Note 2 11 3" xfId="20391" xr:uid="{00000000-0005-0000-0000-0000AB4F0000}"/>
    <cellStyle name="Note 2 11 3 2" xfId="23066" xr:uid="{19BAF10C-2615-47AE-AD0C-5344457FA63D}"/>
    <cellStyle name="Note 2 11 3 2 2" xfId="23966" xr:uid="{CC60B75C-4521-4632-B73D-72F0C84868E7}"/>
    <cellStyle name="Note 2 11 3 2 2 2" xfId="26618" xr:uid="{BED2A2DB-6436-498E-BA0F-255D37C9B200}"/>
    <cellStyle name="Note 2 11 3 2 2 3" xfId="28432" xr:uid="{990C21A6-99F8-4DA1-91D5-A0B2227ECB99}"/>
    <cellStyle name="Note 2 11 3 2 2 4" xfId="28647" xr:uid="{709BD8F7-A5F0-45F3-8594-00A8602B7957}"/>
    <cellStyle name="Note 2 11 3 2 2 5" xfId="35008" xr:uid="{6A255D80-82CF-45A9-884F-402FFD235C3E}"/>
    <cellStyle name="Note 2 11 3 2 2 6" xfId="31802" xr:uid="{2B01ACF4-1BD2-488D-8945-0856F2DF2840}"/>
    <cellStyle name="Note 2 11 3 2 3" xfId="25720" xr:uid="{FC82FEF9-2069-4660-9C6F-547885388A22}"/>
    <cellStyle name="Note 2 11 3 2 4" xfId="32979" xr:uid="{D8907D4B-E56A-4740-A2B1-399F6318D457}"/>
    <cellStyle name="Note 2 11 3 3" xfId="23457" xr:uid="{363FB7EB-917D-4778-A0D7-9E4CB3134270}"/>
    <cellStyle name="Note 2 11 3 3 2" xfId="26109" xr:uid="{3894E003-06D5-41C9-BD20-974B70E37816}"/>
    <cellStyle name="Note 2 11 3 3 3" xfId="22053" xr:uid="{69085649-9AE6-4A7C-AC4F-17BC0E4C08AF}"/>
    <cellStyle name="Note 2 11 3 3 4" xfId="28689" xr:uid="{B75EA8AF-A0CB-4A15-935D-4C9D980753C7}"/>
    <cellStyle name="Note 2 11 3 3 5" xfId="32215" xr:uid="{7A5BB171-B188-4675-A0E1-3A3900948C1D}"/>
    <cellStyle name="Note 2 11 3 3 6" xfId="35428" xr:uid="{1FC5CD3C-ABB2-49AF-B267-F1BB4D5E09DD}"/>
    <cellStyle name="Note 2 11 3 4" xfId="24613" xr:uid="{8A30FDA7-653F-43B5-B268-AE4FEA39A9B9}"/>
    <cellStyle name="Note 2 11 3 4 2" xfId="27261" xr:uid="{046AF724-67C3-4772-9A6D-36ED92DBACD7}"/>
    <cellStyle name="Note 2 11 3 4 3" xfId="25212" xr:uid="{F41A86B8-4BF6-4B86-8095-821A079392F6}"/>
    <cellStyle name="Note 2 11 3 4 4" xfId="30094" xr:uid="{77B76E3D-CE34-42C9-B4E9-C19D5B9FC740}"/>
    <cellStyle name="Note 2 11 3 4 5" xfId="30974" xr:uid="{B5CCB53A-CEFA-4BB8-BF4A-40E7669F74A7}"/>
    <cellStyle name="Note 2 11 3 4 6" xfId="32653" xr:uid="{05DA8D8D-855C-45C0-9453-B37DA3F98D49}"/>
    <cellStyle name="Note 2 11 3 4 7" xfId="36098" xr:uid="{8F94C48E-FD16-4C28-A246-B77FFD1FEDC8}"/>
    <cellStyle name="Note 2 11 3 4 8" xfId="36933" xr:uid="{B70B3753-2509-4449-B750-B38E2188755E}"/>
    <cellStyle name="Note 2 11 3 4 9" xfId="37849" xr:uid="{22BC65D7-E1E6-4BE8-B817-27D1FA1E0E56}"/>
    <cellStyle name="Note 2 11 3 5" xfId="24242" xr:uid="{41EC5AD5-A111-4B51-B8B4-F487A3198405}"/>
    <cellStyle name="Note 2 11 3 5 2" xfId="26893" xr:uid="{01040240-AE83-41AF-894D-E43BCCB8FDB2}"/>
    <cellStyle name="Note 2 11 3 5 3" xfId="21758" xr:uid="{4885A117-B225-4F2C-8235-5BBF0675136C}"/>
    <cellStyle name="Note 2 11 3 5 4" xfId="29745" xr:uid="{7F75AF55-CB7B-47E6-B41B-821018424614}"/>
    <cellStyle name="Note 2 11 3 5 5" xfId="30609" xr:uid="{B3D0C9D2-9C14-4121-9E20-BA5DE483DCE2}"/>
    <cellStyle name="Note 2 11 3 5 6" xfId="32382" xr:uid="{D72951FD-BDAF-44DD-8F12-18200D7CCBFD}"/>
    <cellStyle name="Note 2 11 3 5 7" xfId="35746" xr:uid="{5DD451A3-920C-44C0-8C40-3D717CE034E0}"/>
    <cellStyle name="Note 2 11 3 5 8" xfId="36581" xr:uid="{19564883-338F-4943-BA03-5934BA9897AA}"/>
    <cellStyle name="Note 2 11 3 5 9" xfId="37478" xr:uid="{2E9A6EDC-B0D4-4786-8C42-2BF0AEAD939E}"/>
    <cellStyle name="Note 2 11 3 6" xfId="22454" xr:uid="{D1C4E170-A2F0-4886-ACF2-CCD1576A7973}"/>
    <cellStyle name="Note 2 11 3 7" xfId="21537" xr:uid="{FA51744F-833F-4F0C-AF8C-5A217012CB68}"/>
    <cellStyle name="Note 2 11 3 8" xfId="21160" xr:uid="{89539390-5DEC-46F9-B981-38125DB9404B}"/>
    <cellStyle name="Note 2 11 4" xfId="20392" xr:uid="{00000000-0005-0000-0000-0000AC4F0000}"/>
    <cellStyle name="Note 2 11 4 2" xfId="23065" xr:uid="{CA6CC45D-3E01-4130-9C0B-49D22EC7C97C}"/>
    <cellStyle name="Note 2 11 4 2 2" xfId="23965" xr:uid="{B57BD2D1-2CCF-4951-AC69-0A6184D6B7AD}"/>
    <cellStyle name="Note 2 11 4 2 2 2" xfId="26617" xr:uid="{CCD1D25B-46EA-4C36-96E2-C899CF7B847C}"/>
    <cellStyle name="Note 2 11 4 2 2 3" xfId="28495" xr:uid="{1E285EE8-C0C9-4B49-8B7E-204E6174C5B1}"/>
    <cellStyle name="Note 2 11 4 2 2 4" xfId="29593" xr:uid="{839C7203-ECB1-4C4A-8311-5BF567ACCCED}"/>
    <cellStyle name="Note 2 11 4 2 2 5" xfId="31631" xr:uid="{DC86336C-6EE4-4211-9716-09EFC8FA5D50}"/>
    <cellStyle name="Note 2 11 4 2 2 6" xfId="35501" xr:uid="{0623E220-FA70-4852-BCD3-B5310A00AE01}"/>
    <cellStyle name="Note 2 11 4 2 3" xfId="25719" xr:uid="{D414BF0C-B5AA-4485-9A3C-B0BF4B692627}"/>
    <cellStyle name="Note 2 11 4 2 4" xfId="32978" xr:uid="{F9721BD7-FE73-4F30-8635-973C765DBB3F}"/>
    <cellStyle name="Note 2 11 4 3" xfId="23458" xr:uid="{118EE2C7-EB2A-4B52-85B7-9F58EB92F8DE}"/>
    <cellStyle name="Note 2 11 4 3 2" xfId="26110" xr:uid="{23C5C019-A1CB-46C0-A785-A2A60E9E5CEF}"/>
    <cellStyle name="Note 2 11 4 3 3" xfId="27754" xr:uid="{D2362B1F-5F24-4AD6-A986-A242B6155658}"/>
    <cellStyle name="Note 2 11 4 3 4" xfId="28858" xr:uid="{09CFCBE9-E453-48CB-8AFF-97491C9D699D}"/>
    <cellStyle name="Note 2 11 4 3 5" xfId="33831" xr:uid="{ED907612-A6E4-4462-99FB-A3F58156797F}"/>
    <cellStyle name="Note 2 11 4 3 6" xfId="34139" xr:uid="{4AE62446-C7FF-4F61-8065-9ACDE6CB24A7}"/>
    <cellStyle name="Note 2 11 4 4" xfId="24614" xr:uid="{99E43B91-A46C-4361-B623-7AB178DE1EA3}"/>
    <cellStyle name="Note 2 11 4 4 2" xfId="27262" xr:uid="{DC0943E3-0B8C-41DC-845A-16DF4F770CCA}"/>
    <cellStyle name="Note 2 11 4 4 3" xfId="25213" xr:uid="{18C98ECA-AF45-49EA-9326-B42ECC7FCA24}"/>
    <cellStyle name="Note 2 11 4 4 4" xfId="30095" xr:uid="{3C3DFF45-9867-4FD7-89E1-F2377A42BD50}"/>
    <cellStyle name="Note 2 11 4 4 5" xfId="30975" xr:uid="{626A874F-266D-46AF-BEE9-371CCEA904C2}"/>
    <cellStyle name="Note 2 11 4 4 6" xfId="34417" xr:uid="{E78F8F50-7642-483E-91C6-FBF196EC75E8}"/>
    <cellStyle name="Note 2 11 4 4 7" xfId="36099" xr:uid="{8E969C7D-A682-4BD5-BCBD-96897AA23384}"/>
    <cellStyle name="Note 2 11 4 4 8" xfId="36934" xr:uid="{6D4A85F8-4811-4264-8860-972AAF4CE7D6}"/>
    <cellStyle name="Note 2 11 4 4 9" xfId="37850" xr:uid="{FF181755-6A28-4C02-99FF-5E163F16F5AC}"/>
    <cellStyle name="Note 2 11 4 5" xfId="24241" xr:uid="{A6D9CC13-34F4-44EC-BD29-535E29C93B0A}"/>
    <cellStyle name="Note 2 11 4 5 2" xfId="26892" xr:uid="{E2797E56-5C1E-4F89-9D83-1FB21DE36D04}"/>
    <cellStyle name="Note 2 11 4 5 3" xfId="21759" xr:uid="{867893DD-B006-43AB-92B3-0CBD3FAF4FB5}"/>
    <cellStyle name="Note 2 11 4 5 4" xfId="29744" xr:uid="{DF21070D-1515-484C-B618-BCBEE8AF45E6}"/>
    <cellStyle name="Note 2 11 4 5 5" xfId="30608" xr:uid="{E9F6F9FC-1C95-4D34-923C-90E69DA498BA}"/>
    <cellStyle name="Note 2 11 4 5 6" xfId="32381" xr:uid="{E583271B-AF44-4A8B-8B13-FD45700C0FD6}"/>
    <cellStyle name="Note 2 11 4 5 7" xfId="35745" xr:uid="{9E995218-0122-4C89-8894-5E8F6FE283DF}"/>
    <cellStyle name="Note 2 11 4 5 8" xfId="36580" xr:uid="{46B362BD-9752-4728-B51B-7DAED8780378}"/>
    <cellStyle name="Note 2 11 4 5 9" xfId="37477" xr:uid="{88C10D7C-AB50-4CE8-B928-E7B57DCC1657}"/>
    <cellStyle name="Note 2 11 4 6" xfId="22455" xr:uid="{29CF17C1-8A69-4A34-82FB-5B6D3A52A037}"/>
    <cellStyle name="Note 2 11 4 7" xfId="21536" xr:uid="{01FEC93F-06C2-47EB-9197-6F171CE0AD0E}"/>
    <cellStyle name="Note 2 11 4 8" xfId="21161" xr:uid="{74C3502C-7E37-4494-AD2B-17F31F312AF2}"/>
    <cellStyle name="Note 2 11 5" xfId="20393" xr:uid="{00000000-0005-0000-0000-0000AD4F0000}"/>
    <cellStyle name="Note 2 11 5 2" xfId="23064" xr:uid="{9E8CE54A-214F-4555-877C-F3DB7FCE96CE}"/>
    <cellStyle name="Note 2 11 5 2 2" xfId="23964" xr:uid="{A6EB4360-EB16-49BA-B7C1-6A896B0FA488}"/>
    <cellStyle name="Note 2 11 5 2 2 2" xfId="26616" xr:uid="{D9298884-DD5A-4857-9D99-E00481F5BCEB}"/>
    <cellStyle name="Note 2 11 5 2 2 3" xfId="28050" xr:uid="{3F65AEA9-FE1A-4132-912C-CA864F4B902C}"/>
    <cellStyle name="Note 2 11 5 2 2 4" xfId="29476" xr:uid="{343410E1-2BD8-4F1E-A3E6-FEB808A0B777}"/>
    <cellStyle name="Note 2 11 5 2 2 5" xfId="34826" xr:uid="{B1311318-BF9D-4BE1-8B5C-FF3DACA0D1A5}"/>
    <cellStyle name="Note 2 11 5 2 2 6" xfId="35552" xr:uid="{7224A749-8732-451C-8020-C89A086F785C}"/>
    <cellStyle name="Note 2 11 5 2 3" xfId="25718" xr:uid="{4B7D2EA3-3900-443D-9C3F-335333CAD18F}"/>
    <cellStyle name="Note 2 11 5 2 4" xfId="32977" xr:uid="{AD0A292A-1B2C-4E68-8F66-5ED260DF585B}"/>
    <cellStyle name="Note 2 11 5 3" xfId="23459" xr:uid="{5DF9CB30-DA14-477A-85B8-146DA200A37E}"/>
    <cellStyle name="Note 2 11 5 3 2" xfId="26111" xr:uid="{16F188CB-D486-4C1E-AC14-3BE66EFA4299}"/>
    <cellStyle name="Note 2 11 5 3 3" xfId="22039" xr:uid="{6DB915E1-F841-49F5-9D89-3E5C79E14D02}"/>
    <cellStyle name="Note 2 11 5 3 4" xfId="29403" xr:uid="{CBA1AD97-8F9B-46B0-86CE-113493369601}"/>
    <cellStyle name="Note 2 11 5 3 5" xfId="33399" xr:uid="{3641F55D-83E0-4084-8E54-6D0835C81F16}"/>
    <cellStyle name="Note 2 11 5 3 6" xfId="35059" xr:uid="{1E000A35-83D3-4FCD-B32B-AB3AFE5D4C8D}"/>
    <cellStyle name="Note 2 11 5 4" xfId="24615" xr:uid="{B4DF3A27-CAD9-4790-B9EC-BE1E8B284045}"/>
    <cellStyle name="Note 2 11 5 4 2" xfId="27263" xr:uid="{02B5B871-58F7-4764-BFD4-266846E6D117}"/>
    <cellStyle name="Note 2 11 5 4 3" xfId="25214" xr:uid="{847D4AE7-9FC0-4823-9F49-7FDF2A87CCFB}"/>
    <cellStyle name="Note 2 11 5 4 4" xfId="30096" xr:uid="{A0E70D14-D1B5-43C0-8BDF-23903DCDBE1F}"/>
    <cellStyle name="Note 2 11 5 4 5" xfId="30976" xr:uid="{2B5E6675-3934-4EA8-8F27-263A994A79C7}"/>
    <cellStyle name="Note 2 11 5 4 6" xfId="34587" xr:uid="{6F16BF16-CF74-4B06-A024-40416F4618F5}"/>
    <cellStyle name="Note 2 11 5 4 7" xfId="36100" xr:uid="{A04716AB-1A5D-4B49-A21D-15090A4CAE3D}"/>
    <cellStyle name="Note 2 11 5 4 8" xfId="36935" xr:uid="{45D1178A-DF42-4C4F-8E51-A78F7BE33609}"/>
    <cellStyle name="Note 2 11 5 4 9" xfId="37851" xr:uid="{2C830721-E968-486D-8638-C956F4B2C001}"/>
    <cellStyle name="Note 2 11 5 5" xfId="24240" xr:uid="{60AC0507-A854-471E-8EFA-6E898BE70704}"/>
    <cellStyle name="Note 2 11 5 5 2" xfId="26891" xr:uid="{975FCE4A-C5D9-4E7F-A4A0-40539DC5A9BE}"/>
    <cellStyle name="Note 2 11 5 5 3" xfId="21760" xr:uid="{0ED964D1-6ACE-4618-8E09-E65D164E9FCC}"/>
    <cellStyle name="Note 2 11 5 5 4" xfId="29743" xr:uid="{0E60923D-332B-4E8A-B289-377C8CBF205B}"/>
    <cellStyle name="Note 2 11 5 5 5" xfId="30607" xr:uid="{C783AC56-51AE-40A1-8D1B-A296D2D6CFDA}"/>
    <cellStyle name="Note 2 11 5 5 6" xfId="32380" xr:uid="{DF162934-2DE2-415A-9099-55B58639C039}"/>
    <cellStyle name="Note 2 11 5 5 7" xfId="35744" xr:uid="{4FAF289D-E012-4352-B09B-2A8A0C78031D}"/>
    <cellStyle name="Note 2 11 5 5 8" xfId="36579" xr:uid="{38C23BD9-2916-4C18-951A-B0D32CAB6955}"/>
    <cellStyle name="Note 2 11 5 5 9" xfId="37476" xr:uid="{7EC1B6C2-33A0-4DD7-9129-ED67E920245A}"/>
    <cellStyle name="Note 2 11 5 6" xfId="22456" xr:uid="{B7667941-1EAA-422A-B47C-19E158A2092C}"/>
    <cellStyle name="Note 2 11 5 7" xfId="21535" xr:uid="{69FBC378-94A7-431E-94C3-CA8A5D737175}"/>
    <cellStyle name="Note 2 11 5 8" xfId="21162" xr:uid="{0BA60170-7583-43E4-81F0-7431DB224D60}"/>
    <cellStyle name="Note 2 12" xfId="20394" xr:uid="{00000000-0005-0000-0000-0000AE4F0000}"/>
    <cellStyle name="Note 2 12 2" xfId="20395" xr:uid="{00000000-0005-0000-0000-0000AF4F0000}"/>
    <cellStyle name="Note 2 12 2 2" xfId="23063" xr:uid="{93078FE0-E776-4533-881B-813EB5C59701}"/>
    <cellStyle name="Note 2 12 2 2 2" xfId="23963" xr:uid="{A81ECFAE-B289-4A53-BCDD-DC5D96E0E086}"/>
    <cellStyle name="Note 2 12 2 2 2 2" xfId="26615" xr:uid="{A9460FE1-4FA6-4561-9249-0CABB921E3AE}"/>
    <cellStyle name="Note 2 12 2 2 2 3" xfId="27982" xr:uid="{71D4209C-7162-4438-A806-958E80009E98}"/>
    <cellStyle name="Note 2 12 2 2 2 4" xfId="27695" xr:uid="{D6E6169D-C44B-4E31-8587-39D45E2EF3A6}"/>
    <cellStyle name="Note 2 12 2 2 2 5" xfId="31607" xr:uid="{173E6FFC-784C-48D8-AF83-13A3931D9552}"/>
    <cellStyle name="Note 2 12 2 2 2 6" xfId="34189" xr:uid="{21D4C0DF-4251-4310-B132-9A538EBFB06A}"/>
    <cellStyle name="Note 2 12 2 2 3" xfId="25717" xr:uid="{702A1AD9-4B15-4EA4-B854-AD5A34CDD0A8}"/>
    <cellStyle name="Note 2 12 2 2 4" xfId="32976" xr:uid="{2E367FBF-467C-47FF-82A2-23C7615E094A}"/>
    <cellStyle name="Note 2 12 2 3" xfId="23460" xr:uid="{EBD20000-5A8D-4FF3-A011-D1D90877424F}"/>
    <cellStyle name="Note 2 12 2 3 2" xfId="26112" xr:uid="{60F5EFD7-E9B8-4BFE-B8E4-5F2172F03AAC}"/>
    <cellStyle name="Note 2 12 2 3 3" xfId="21846" xr:uid="{D8105B1C-6683-4FD2-A648-386F59B115EC}"/>
    <cellStyle name="Note 2 12 2 3 4" xfId="29520" xr:uid="{DA97D2AC-CEA1-4C7E-98B2-600C9EE4BCF6}"/>
    <cellStyle name="Note 2 12 2 3 5" xfId="34236" xr:uid="{BE392CE4-73E7-4BB0-8C6D-1F65C61FE984}"/>
    <cellStyle name="Note 2 12 2 3 6" xfId="35624" xr:uid="{1B63BB44-3241-4745-A87A-2363EC000CB2}"/>
    <cellStyle name="Note 2 12 2 4" xfId="24616" xr:uid="{B300030B-AEE6-4BA9-8F37-4DBB9C77320B}"/>
    <cellStyle name="Note 2 12 2 4 2" xfId="27264" xr:uid="{A5BD7F55-AB05-434C-A9B9-DD28CE98E95D}"/>
    <cellStyle name="Note 2 12 2 4 3" xfId="25215" xr:uid="{E62F683B-D3B3-4142-B34F-AA0C823D8120}"/>
    <cellStyle name="Note 2 12 2 4 4" xfId="30097" xr:uid="{41AB8830-93D6-4E96-995A-4D24E651D9A2}"/>
    <cellStyle name="Note 2 12 2 4 5" xfId="30977" xr:uid="{93023D09-805E-499D-8623-EC30D281F75D}"/>
    <cellStyle name="Note 2 12 2 4 6" xfId="32654" xr:uid="{603D77A2-9A5E-4AEC-B2C0-59907D6C514C}"/>
    <cellStyle name="Note 2 12 2 4 7" xfId="36101" xr:uid="{736024AD-2E00-4460-86A6-074999B63463}"/>
    <cellStyle name="Note 2 12 2 4 8" xfId="36936" xr:uid="{9D87DA56-EA52-4730-9D2E-37DD8EF9FC15}"/>
    <cellStyle name="Note 2 12 2 4 9" xfId="37852" xr:uid="{88782423-AAA8-4F20-948E-F611F6ADED4A}"/>
    <cellStyle name="Note 2 12 2 5" xfId="24239" xr:uid="{DB776A2F-D73B-4C80-AD48-242B470D6A35}"/>
    <cellStyle name="Note 2 12 2 5 2" xfId="26890" xr:uid="{536498C0-8DEA-4BEE-9636-B1444920C3AA}"/>
    <cellStyle name="Note 2 12 2 5 3" xfId="21761" xr:uid="{E1FE11F2-0862-4B3E-81C8-DC9DEC4826D5}"/>
    <cellStyle name="Note 2 12 2 5 4" xfId="29742" xr:uid="{835C6BB9-6555-407E-90B1-2DE9BF2889F7}"/>
    <cellStyle name="Note 2 12 2 5 5" xfId="30606" xr:uid="{3F0B7721-4009-487A-8AE4-94DFDAD79763}"/>
    <cellStyle name="Note 2 12 2 5 6" xfId="32379" xr:uid="{6D6FD9B3-BC6D-4000-B4B9-8A1521CB1D95}"/>
    <cellStyle name="Note 2 12 2 5 7" xfId="35743" xr:uid="{A77A30A6-9259-4718-9D46-9EB2D5385874}"/>
    <cellStyle name="Note 2 12 2 5 8" xfId="36578" xr:uid="{70618585-5EA8-462E-92A1-A62F21A22336}"/>
    <cellStyle name="Note 2 12 2 5 9" xfId="37475" xr:uid="{3D9C1D16-F5F3-420E-9653-67763661C835}"/>
    <cellStyle name="Note 2 12 2 6" xfId="22457" xr:uid="{F7BC7719-4AA1-42C0-98B0-A204865D97BD}"/>
    <cellStyle name="Note 2 12 2 7" xfId="21533" xr:uid="{7148DCAD-06F0-411C-A341-981C7D818C6E}"/>
    <cellStyle name="Note 2 12 2 8" xfId="21163" xr:uid="{4CA42181-61C2-436E-BD0F-60191A09E07E}"/>
    <cellStyle name="Note 2 12 3" xfId="20396" xr:uid="{00000000-0005-0000-0000-0000B04F0000}"/>
    <cellStyle name="Note 2 12 3 2" xfId="23062" xr:uid="{1E769393-C3C0-4C91-A919-F24A9DB547D9}"/>
    <cellStyle name="Note 2 12 3 2 2" xfId="23962" xr:uid="{C55EB43F-B223-4B4C-9302-F97D279A2750}"/>
    <cellStyle name="Note 2 12 3 2 2 2" xfId="26614" xr:uid="{FB4ADBEE-1E30-4513-B0AF-956EB1577455}"/>
    <cellStyle name="Note 2 12 3 2 2 3" xfId="29036" xr:uid="{F7F2D831-4E5B-44F9-A52D-6735AF8692B0}"/>
    <cellStyle name="Note 2 12 3 2 2 4" xfId="28144" xr:uid="{E4F8B362-BE48-4DEE-9D5D-C0C995EF6D14}"/>
    <cellStyle name="Note 2 12 3 2 2 5" xfId="34847" xr:uid="{56FEFBA5-F476-4A5C-B98A-FFCCDFCC04B6}"/>
    <cellStyle name="Note 2 12 3 2 2 6" xfId="31803" xr:uid="{E2AEAE62-A228-49A6-9F56-4AFF4E87218A}"/>
    <cellStyle name="Note 2 12 3 2 3" xfId="25716" xr:uid="{56A2830C-37F1-47CB-AB56-71828C1614C9}"/>
    <cellStyle name="Note 2 12 3 2 4" xfId="32975" xr:uid="{18F9D1DD-739F-444B-851F-224F35B0609E}"/>
    <cellStyle name="Note 2 12 3 3" xfId="23461" xr:uid="{BA967E09-3C78-4F92-8AB2-9D60084F5F49}"/>
    <cellStyle name="Note 2 12 3 3 2" xfId="26113" xr:uid="{D73EE889-8FD3-41ED-8FFE-5D2B363C232C}"/>
    <cellStyle name="Note 2 12 3 3 3" xfId="22052" xr:uid="{6D8B26B9-5A46-413F-9156-34678E2BDDAC}"/>
    <cellStyle name="Note 2 12 3 3 4" xfId="28237" xr:uid="{54B027A4-B559-4349-B82F-B55094C98D97}"/>
    <cellStyle name="Note 2 12 3 3 5" xfId="34099" xr:uid="{EA1E2CEC-2AB1-45D8-B3FE-09A06707B708}"/>
    <cellStyle name="Note 2 12 3 3 6" xfId="35429" xr:uid="{C9DC7677-A7AC-4082-B0D1-CE20EC84F053}"/>
    <cellStyle name="Note 2 12 3 4" xfId="24617" xr:uid="{9FAAABCF-3BF2-4958-9D71-B799346C41C3}"/>
    <cellStyle name="Note 2 12 3 4 2" xfId="27265" xr:uid="{C9C4ADE5-AE78-4502-9508-232EB62AB59B}"/>
    <cellStyle name="Note 2 12 3 4 3" xfId="25216" xr:uid="{4EF901AD-5EF4-4ACF-90C9-8657A4F713A2}"/>
    <cellStyle name="Note 2 12 3 4 4" xfId="30098" xr:uid="{B2008E40-655A-46B6-B49E-3255701CE004}"/>
    <cellStyle name="Note 2 12 3 4 5" xfId="30978" xr:uid="{1E0A76AC-8F13-4BD8-BD46-1FBF8B895418}"/>
    <cellStyle name="Note 2 12 3 4 6" xfId="34418" xr:uid="{4DE461AD-326E-4EE2-9A2C-CB92902A4232}"/>
    <cellStyle name="Note 2 12 3 4 7" xfId="36102" xr:uid="{11F8BB9E-7DDA-4385-A986-A02ADFDC717E}"/>
    <cellStyle name="Note 2 12 3 4 8" xfId="36937" xr:uid="{2405D2AD-3BB3-4E18-8A79-53745E182E89}"/>
    <cellStyle name="Note 2 12 3 4 9" xfId="37853" xr:uid="{27915353-EDF8-4BDF-A17B-902EBEF265C8}"/>
    <cellStyle name="Note 2 12 3 5" xfId="24238" xr:uid="{5832B24A-0301-422B-B093-BD987B3BD787}"/>
    <cellStyle name="Note 2 12 3 5 2" xfId="26889" xr:uid="{3079E976-902D-405D-A131-92D13FE6AA85}"/>
    <cellStyle name="Note 2 12 3 5 3" xfId="21762" xr:uid="{EE0E496E-DDD5-42EF-87C0-591EDE8A6E25}"/>
    <cellStyle name="Note 2 12 3 5 4" xfId="29741" xr:uid="{D3ECDEA7-D6BA-4BE2-B7FC-DE94884B9483}"/>
    <cellStyle name="Note 2 12 3 5 5" xfId="30605" xr:uid="{0584925A-8529-4B07-913B-BF8082315D9A}"/>
    <cellStyle name="Note 2 12 3 5 6" xfId="32378" xr:uid="{38327C26-F728-4D41-991F-97B82AD0A42B}"/>
    <cellStyle name="Note 2 12 3 5 7" xfId="35742" xr:uid="{526CC75A-5951-4C11-9A83-CABA8DC47AA7}"/>
    <cellStyle name="Note 2 12 3 5 8" xfId="36577" xr:uid="{3CF7AF54-854A-4CB1-9944-609C9B66D479}"/>
    <cellStyle name="Note 2 12 3 5 9" xfId="37474" xr:uid="{667EECCF-C204-4A0E-BF1B-DB04468820FA}"/>
    <cellStyle name="Note 2 12 3 6" xfId="22458" xr:uid="{8EB7D3A4-5BDA-4BA7-A4B6-962F8D7E58CA}"/>
    <cellStyle name="Note 2 12 3 7" xfId="21532" xr:uid="{2789FFA1-66F3-4851-833D-5ED4815CA738}"/>
    <cellStyle name="Note 2 12 3 8" xfId="21164" xr:uid="{47D8554C-8A63-437B-AC48-1C7514BB68DE}"/>
    <cellStyle name="Note 2 12 4" xfId="20397" xr:uid="{00000000-0005-0000-0000-0000B14F0000}"/>
    <cellStyle name="Note 2 12 4 2" xfId="23061" xr:uid="{CF99E280-C32E-4D87-B0D3-125A7B8DD4D9}"/>
    <cellStyle name="Note 2 12 4 2 2" xfId="23961" xr:uid="{7C49B377-96BD-476C-B526-E60D48C26613}"/>
    <cellStyle name="Note 2 12 4 2 2 2" xfId="26613" xr:uid="{7B5CC90F-64F8-42A3-BE11-8F80A3115BB5}"/>
    <cellStyle name="Note 2 12 4 2 2 3" xfId="28922" xr:uid="{3C5434CC-04FF-437B-B3C3-255F4A145FBF}"/>
    <cellStyle name="Note 2 12 4 2 2 4" xfId="29592" xr:uid="{2A6F1899-966D-4D07-B6E0-412FD3FA9D1E}"/>
    <cellStyle name="Note 2 12 4 2 2 5" xfId="35012" xr:uid="{0EFAB9C5-B42D-41A4-97B5-FB5239D96BF2}"/>
    <cellStyle name="Note 2 12 4 2 2 6" xfId="35500" xr:uid="{89AA0502-79DF-4CF7-8FAE-60FFBF546E17}"/>
    <cellStyle name="Note 2 12 4 2 3" xfId="25715" xr:uid="{ACA798CD-5E69-45BA-AC51-D02352DCE789}"/>
    <cellStyle name="Note 2 12 4 2 4" xfId="32974" xr:uid="{BFB52AB3-1C0A-48E1-AED6-A898808F6883}"/>
    <cellStyle name="Note 2 12 4 3" xfId="23462" xr:uid="{B44E5CA4-18D3-431A-A161-F24021AF28BE}"/>
    <cellStyle name="Note 2 12 4 3 2" xfId="26114" xr:uid="{1A9202D6-75B0-4706-9C8B-29CA792B6024}"/>
    <cellStyle name="Note 2 12 4 3 3" xfId="27755" xr:uid="{CA665C9F-6651-4BFE-8245-462792C9A291}"/>
    <cellStyle name="Note 2 12 4 3 4" xfId="28112" xr:uid="{F60C627D-1836-4A5F-9065-9DD0FBD9B298}"/>
    <cellStyle name="Note 2 12 4 3 5" xfId="32216" xr:uid="{DDA6142F-ABCC-4D74-856E-CDCFA93F00B6}"/>
    <cellStyle name="Note 2 12 4 3 6" xfId="35027" xr:uid="{977A2ABA-8419-4415-A5FC-FB52B13FE5AC}"/>
    <cellStyle name="Note 2 12 4 4" xfId="24618" xr:uid="{7219EF13-C418-4EE5-BEE0-69BEB69EFFB7}"/>
    <cellStyle name="Note 2 12 4 4 2" xfId="27266" xr:uid="{EA20D355-7E33-4F75-8255-9B1FB89D7DBC}"/>
    <cellStyle name="Note 2 12 4 4 3" xfId="25217" xr:uid="{BB0CC6A7-E97F-4DCE-A033-50620F996405}"/>
    <cellStyle name="Note 2 12 4 4 4" xfId="30099" xr:uid="{5313BE78-0031-49E0-94F4-45EF1FCF15CF}"/>
    <cellStyle name="Note 2 12 4 4 5" xfId="30979" xr:uid="{699C1E19-E5F6-4122-9F4A-56F447CF19D2}"/>
    <cellStyle name="Note 2 12 4 4 6" xfId="34588" xr:uid="{1953320F-DD38-4EF1-936B-6B0BF37BF6DE}"/>
    <cellStyle name="Note 2 12 4 4 7" xfId="36103" xr:uid="{267524DB-E3B1-4A5A-9594-167EE3FA9E96}"/>
    <cellStyle name="Note 2 12 4 4 8" xfId="36938" xr:uid="{B0750F48-A5E6-4E94-A422-B5EDEDEFBBA0}"/>
    <cellStyle name="Note 2 12 4 4 9" xfId="37854" xr:uid="{CE67F321-AA8F-4D64-9F37-D491BC754E8F}"/>
    <cellStyle name="Note 2 12 4 5" xfId="24237" xr:uid="{2A275FFB-2364-4925-B5B4-E13E6D434FF0}"/>
    <cellStyle name="Note 2 12 4 5 2" xfId="26888" xr:uid="{FA0DBA7D-4F43-4345-9D96-A80021628E4B}"/>
    <cellStyle name="Note 2 12 4 5 3" xfId="21763" xr:uid="{511B8663-2A17-4000-A9CE-7571828E81B7}"/>
    <cellStyle name="Note 2 12 4 5 4" xfId="29740" xr:uid="{55850954-C25F-404F-BBE4-EDD6205ED221}"/>
    <cellStyle name="Note 2 12 4 5 5" xfId="30604" xr:uid="{EF8CE567-100F-4D59-A0CB-7ED6F58C926A}"/>
    <cellStyle name="Note 2 12 4 5 6" xfId="32377" xr:uid="{8B7C35E4-61F5-4CF7-BDC8-BCF7CA28DB4B}"/>
    <cellStyle name="Note 2 12 4 5 7" xfId="35741" xr:uid="{925F18F0-407A-4C72-885D-B42E4E6BC2F9}"/>
    <cellStyle name="Note 2 12 4 5 8" xfId="36576" xr:uid="{FD7812F8-DDAC-4011-B18E-778EEEA1431A}"/>
    <cellStyle name="Note 2 12 4 5 9" xfId="37473" xr:uid="{5F1F1DB2-AE4E-497D-A2E1-24BB38770FE4}"/>
    <cellStyle name="Note 2 12 4 6" xfId="22459" xr:uid="{7D67AD02-7177-475F-B756-82A9F6A66E21}"/>
    <cellStyle name="Note 2 12 4 7" xfId="21531" xr:uid="{DFE603C9-D3D3-4734-A4FC-BABD6B7E8ECA}"/>
    <cellStyle name="Note 2 12 4 8" xfId="21165" xr:uid="{3F126516-0338-4D74-8C66-F72622828EC3}"/>
    <cellStyle name="Note 2 12 5" xfId="20398" xr:uid="{00000000-0005-0000-0000-0000B24F0000}"/>
    <cellStyle name="Note 2 12 5 2" xfId="23060" xr:uid="{878E5C4F-8A6C-4DB9-B6B5-044109318AA2}"/>
    <cellStyle name="Note 2 12 5 2 2" xfId="23960" xr:uid="{C990787D-0677-4177-B69A-714BFE7D3CAB}"/>
    <cellStyle name="Note 2 12 5 2 2 2" xfId="26612" xr:uid="{B92B5739-49D8-45CA-B102-8919DC2F189B}"/>
    <cellStyle name="Note 2 12 5 2 2 3" xfId="28431" xr:uid="{19043B92-4569-4D75-A806-6DD64B1042D7}"/>
    <cellStyle name="Note 2 12 5 2 2 4" xfId="29475" xr:uid="{BEEAE667-F9B0-4575-9CE0-936E4A72709C}"/>
    <cellStyle name="Note 2 12 5 2 2 5" xfId="32266" xr:uid="{5AA75A32-BA54-45EE-B64D-41A70404CACB}"/>
    <cellStyle name="Note 2 12 5 2 2 6" xfId="35553" xr:uid="{DBFABE44-13D1-43A6-98BD-0055A3244741}"/>
    <cellStyle name="Note 2 12 5 2 3" xfId="25714" xr:uid="{DCC0BB5C-E655-4483-B191-007A9F500602}"/>
    <cellStyle name="Note 2 12 5 2 4" xfId="32973" xr:uid="{E86D0CE9-BBD2-491A-BE89-C4B8628C6DE6}"/>
    <cellStyle name="Note 2 12 5 3" xfId="23463" xr:uid="{416390B9-34EE-4382-972E-843E0DAA9791}"/>
    <cellStyle name="Note 2 12 5 3 2" xfId="26115" xr:uid="{B8AC0071-B987-4960-B010-786406B18438}"/>
    <cellStyle name="Note 2 12 5 3 3" xfId="27756" xr:uid="{970B1F06-5ED3-4E79-9AF5-D29B50C2F8C2}"/>
    <cellStyle name="Note 2 12 5 3 4" xfId="29404" xr:uid="{D367F4FB-23C7-4F75-9981-A096E7599004}"/>
    <cellStyle name="Note 2 12 5 3 5" xfId="33830" xr:uid="{535870A5-4F4B-4A94-B57B-D61D86DD06FF}"/>
    <cellStyle name="Note 2 12 5 3 6" xfId="32126" xr:uid="{B124780F-450E-4CA0-9370-FE75FB837ADF}"/>
    <cellStyle name="Note 2 12 5 4" xfId="24619" xr:uid="{538C59D2-EA24-4CB5-9763-46D591EA4BA0}"/>
    <cellStyle name="Note 2 12 5 4 2" xfId="27267" xr:uid="{3A5CFFEE-7FBA-4415-B5E6-BF8FD540F74E}"/>
    <cellStyle name="Note 2 12 5 4 3" xfId="25218" xr:uid="{5313DE1C-B5C1-448C-A601-F2605B4A0A9A}"/>
    <cellStyle name="Note 2 12 5 4 4" xfId="30100" xr:uid="{C6AF787A-7C71-4B20-B0A0-FB4425C3154A}"/>
    <cellStyle name="Note 2 12 5 4 5" xfId="30980" xr:uid="{57D16BD0-24C0-4EDE-87BD-A6F58659E797}"/>
    <cellStyle name="Note 2 12 5 4 6" xfId="32655" xr:uid="{1E66F951-C6C9-4204-A687-33BC5678769C}"/>
    <cellStyle name="Note 2 12 5 4 7" xfId="36104" xr:uid="{14228232-1D1C-4B3B-8661-16D0BBCC2AA4}"/>
    <cellStyle name="Note 2 12 5 4 8" xfId="36939" xr:uid="{FAF8151F-D97E-4A5B-82B2-08D4951C266F}"/>
    <cellStyle name="Note 2 12 5 4 9" xfId="37855" xr:uid="{B2E85291-FD02-4B7D-BF4C-7BAA49A4E5B9}"/>
    <cellStyle name="Note 2 12 5 5" xfId="24236" xr:uid="{F58DD787-673B-4CDE-A68F-4696671E72A3}"/>
    <cellStyle name="Note 2 12 5 5 2" xfId="26887" xr:uid="{02724593-0A77-4D3C-8792-B6BBE3317C2A}"/>
    <cellStyle name="Note 2 12 5 5 3" xfId="21764" xr:uid="{63B82060-BD30-4618-99D5-AFB3DBD6AEB7}"/>
    <cellStyle name="Note 2 12 5 5 4" xfId="29739" xr:uid="{B82A64A0-0F1C-4E21-B9F4-E39EE6833213}"/>
    <cellStyle name="Note 2 12 5 5 5" xfId="30603" xr:uid="{679A309D-1F00-4087-A709-C49E200D7DF1}"/>
    <cellStyle name="Note 2 12 5 5 6" xfId="32376" xr:uid="{5563D60E-497A-4D0D-BCB7-8D7CE1C3E9DF}"/>
    <cellStyle name="Note 2 12 5 5 7" xfId="35740" xr:uid="{B36CD0EA-F174-4B1F-95C3-3CC5396DD5A4}"/>
    <cellStyle name="Note 2 12 5 5 8" xfId="36575" xr:uid="{71A57F11-00A1-47CA-874F-699557DEFCB6}"/>
    <cellStyle name="Note 2 12 5 5 9" xfId="37472" xr:uid="{9FBD6F79-3625-46B7-940D-4D9B6605E8D2}"/>
    <cellStyle name="Note 2 12 5 6" xfId="22460" xr:uid="{38AD494C-1116-4A88-9D1F-76D1B631E3DA}"/>
    <cellStyle name="Note 2 12 5 7" xfId="21530" xr:uid="{AC135C77-7ABE-44CE-A328-4BE42ECA94A1}"/>
    <cellStyle name="Note 2 12 5 8" xfId="21166" xr:uid="{26A21C3A-822E-4CD6-8144-23C33990C630}"/>
    <cellStyle name="Note 2 13" xfId="20399" xr:uid="{00000000-0005-0000-0000-0000B34F0000}"/>
    <cellStyle name="Note 2 13 2" xfId="20400" xr:uid="{00000000-0005-0000-0000-0000B44F0000}"/>
    <cellStyle name="Note 2 13 2 2" xfId="23059" xr:uid="{AB3B54E5-941C-4A44-B036-8F6A0627F231}"/>
    <cellStyle name="Note 2 13 2 2 2" xfId="23959" xr:uid="{A105A211-C0A4-4B89-B892-D1960F4DE0FC}"/>
    <cellStyle name="Note 2 13 2 2 2 2" xfId="26611" xr:uid="{5379D13A-BAF8-4D69-BFDE-CF48CF5FA1C3}"/>
    <cellStyle name="Note 2 13 2 2 2 3" xfId="28496" xr:uid="{09B6137F-24B9-4A34-850F-2F7746C36D83}"/>
    <cellStyle name="Note 2 13 2 2 2 4" xfId="28130" xr:uid="{0C7609D7-1D6D-4B00-912B-213E761D3E6F}"/>
    <cellStyle name="Note 2 13 2 2 2 5" xfId="34075" xr:uid="{13FE887A-D844-41AC-B7C5-9A55469E6BEB}"/>
    <cellStyle name="Note 2 13 2 2 2 6" xfId="34636" xr:uid="{A222D2FC-805C-4FAB-9AE9-83A40121E493}"/>
    <cellStyle name="Note 2 13 2 2 3" xfId="25713" xr:uid="{82DDC0C6-9524-4B1B-A068-0C34F3DA5DA5}"/>
    <cellStyle name="Note 2 13 2 2 4" xfId="32972" xr:uid="{34AE8F24-4BA2-4647-AF86-122680446323}"/>
    <cellStyle name="Note 2 13 2 3" xfId="23464" xr:uid="{D80148E7-B56C-45BF-A37F-27FD8957FF6F}"/>
    <cellStyle name="Note 2 13 2 3 2" xfId="26116" xr:uid="{797A5056-5B71-4C31-91A6-8D8C9F7EC3D0}"/>
    <cellStyle name="Note 2 13 2 3 3" xfId="22041" xr:uid="{088DD670-F6BF-4BA8-ACCF-93B1715FF3C4}"/>
    <cellStyle name="Note 2 13 2 3 4" xfId="29521" xr:uid="{61EEF426-2E71-4814-A924-6F277CBC28FC}"/>
    <cellStyle name="Note 2 13 2 3 5" xfId="33400" xr:uid="{4756C394-E1BD-42FA-9F8B-9C2D482875FC}"/>
    <cellStyle name="Note 2 13 2 3 6" xfId="31408" xr:uid="{F6C7906D-5F89-4D9A-9C72-83855BE24F7A}"/>
    <cellStyle name="Note 2 13 2 4" xfId="24620" xr:uid="{8248E767-5138-4FEA-A1ED-FE1E8480C649}"/>
    <cellStyle name="Note 2 13 2 4 2" xfId="27268" xr:uid="{951F1DE7-FA36-4B9E-B127-94E203465F4A}"/>
    <cellStyle name="Note 2 13 2 4 3" xfId="25219" xr:uid="{CF45DB79-914C-4A32-AD3E-D7C81ED716D0}"/>
    <cellStyle name="Note 2 13 2 4 4" xfId="30101" xr:uid="{66B18323-9822-41CE-9046-4C29395B9FEC}"/>
    <cellStyle name="Note 2 13 2 4 5" xfId="30981" xr:uid="{5E9A2A55-8543-49FB-BAA2-9E849C0E2D1C}"/>
    <cellStyle name="Note 2 13 2 4 6" xfId="32656" xr:uid="{43444176-25DD-46DC-8BC3-2A87EABC0FC8}"/>
    <cellStyle name="Note 2 13 2 4 7" xfId="36105" xr:uid="{48025765-E643-4E85-A63E-D4C299FBFDA1}"/>
    <cellStyle name="Note 2 13 2 4 8" xfId="36940" xr:uid="{67EB2EDE-4A9A-447F-9454-B21840C5FE88}"/>
    <cellStyle name="Note 2 13 2 4 9" xfId="37856" xr:uid="{F2CACE03-2EEE-4C2C-9E9A-C6CE58D78D4A}"/>
    <cellStyle name="Note 2 13 2 5" xfId="24235" xr:uid="{8760EF70-419C-47A0-8611-A54178031C78}"/>
    <cellStyle name="Note 2 13 2 5 2" xfId="26886" xr:uid="{96D6284C-154C-444B-B59C-FE0D38CE19E6}"/>
    <cellStyle name="Note 2 13 2 5 3" xfId="21765" xr:uid="{BC068346-D789-4D79-999B-9FCC7F5A3E55}"/>
    <cellStyle name="Note 2 13 2 5 4" xfId="29738" xr:uid="{DCDF69CE-9B29-4A40-9F9A-22C23C9C5B33}"/>
    <cellStyle name="Note 2 13 2 5 5" xfId="30602" xr:uid="{D0751B7F-C247-42EF-BF66-8D1E02BA1213}"/>
    <cellStyle name="Note 2 13 2 5 6" xfId="32375" xr:uid="{F72ED7CD-E8B2-48D0-8872-9B528B0E66CE}"/>
    <cellStyle name="Note 2 13 2 5 7" xfId="35739" xr:uid="{73382924-E245-4870-8132-8C0D927621D6}"/>
    <cellStyle name="Note 2 13 2 5 8" xfId="36574" xr:uid="{0902255D-BFAF-4761-A3FE-0393038C4763}"/>
    <cellStyle name="Note 2 13 2 5 9" xfId="37471" xr:uid="{D1F624FF-24E1-4C83-9355-173F066D4381}"/>
    <cellStyle name="Note 2 13 2 6" xfId="22461" xr:uid="{1545AA34-3998-45CF-8D16-A0F5A364DD4B}"/>
    <cellStyle name="Note 2 13 2 7" xfId="21528" xr:uid="{313545A2-DE00-4C1A-89C7-345595B2DC49}"/>
    <cellStyle name="Note 2 13 2 8" xfId="21167" xr:uid="{7CE4B4A2-7D66-4DD8-9ADD-046FEED4251D}"/>
    <cellStyle name="Note 2 13 3" xfId="20401" xr:uid="{00000000-0005-0000-0000-0000B54F0000}"/>
    <cellStyle name="Note 2 13 3 2" xfId="23058" xr:uid="{1D9F080A-50A4-45D0-8FCD-D198D4E5BD0C}"/>
    <cellStyle name="Note 2 13 3 2 2" xfId="23958" xr:uid="{0A690EDC-5757-40F8-8D94-500BBA7B6F7E}"/>
    <cellStyle name="Note 2 13 3 2 2 2" xfId="26610" xr:uid="{A01D620B-D4B4-45B7-88C2-C983971F6A1F}"/>
    <cellStyle name="Note 2 13 3 2 2 3" xfId="28051" xr:uid="{422AB6C6-6B5C-48FB-88E7-2D583F452C62}"/>
    <cellStyle name="Note 2 13 3 2 2 4" xfId="22753" xr:uid="{16515941-8D76-4E9A-90CD-0314AF001EE4}"/>
    <cellStyle name="Note 2 13 3 2 2 5" xfId="31637" xr:uid="{3C4CF3B4-6C6D-4350-A339-2D55F17EB148}"/>
    <cellStyle name="Note 2 13 3 2 2 6" xfId="31804" xr:uid="{D9162908-AFF8-47F7-99F9-F9B88FDD1AEC}"/>
    <cellStyle name="Note 2 13 3 2 3" xfId="25712" xr:uid="{5BC6A9DC-76C4-4076-8F76-62C691AB9B6F}"/>
    <cellStyle name="Note 2 13 3 2 4" xfId="32971" xr:uid="{26B8DA4F-10D6-4C15-8F41-3B8C2BE0D00E}"/>
    <cellStyle name="Note 2 13 3 3" xfId="23465" xr:uid="{F8B89A23-2160-44E7-9B29-37B0FE341D0B}"/>
    <cellStyle name="Note 2 13 3 3 2" xfId="26117" xr:uid="{F45C5DAE-0512-4A82-B9E3-03B502D172CB}"/>
    <cellStyle name="Note 2 13 3 3 3" xfId="21844" xr:uid="{3684D6C0-7F21-4F05-B77A-036E3C9FDF88}"/>
    <cellStyle name="Note 2 13 3 3 4" xfId="28784" xr:uid="{F5CF98E5-4C0A-40AC-8691-4C7252F5B198}"/>
    <cellStyle name="Note 2 13 3 3 5" xfId="34237" xr:uid="{8CC73D31-1A14-40DC-844F-C09342430075}"/>
    <cellStyle name="Note 2 13 3 3 6" xfId="35623" xr:uid="{235FB081-F13D-432A-87A1-C489196CE358}"/>
    <cellStyle name="Note 2 13 3 4" xfId="24621" xr:uid="{A5832FC7-59D5-40BD-8FD6-EFF982A4D82D}"/>
    <cellStyle name="Note 2 13 3 4 2" xfId="27269" xr:uid="{8FF65850-0768-4208-B19E-A4CA8662AA9B}"/>
    <cellStyle name="Note 2 13 3 4 3" xfId="25220" xr:uid="{A4FE8567-1E56-48DF-AEDE-EDB8872EAFE3}"/>
    <cellStyle name="Note 2 13 3 4 4" xfId="30102" xr:uid="{540339C7-C31D-4D40-A060-07287CB93D39}"/>
    <cellStyle name="Note 2 13 3 4 5" xfId="30982" xr:uid="{7ED88CFE-C9D3-4339-B684-EEAFF476C24A}"/>
    <cellStyle name="Note 2 13 3 4 6" xfId="34419" xr:uid="{1C9BE0B5-D290-4D98-9A01-3010764E07DB}"/>
    <cellStyle name="Note 2 13 3 4 7" xfId="36106" xr:uid="{AA62B5A7-87C2-4128-9960-9656789AAE03}"/>
    <cellStyle name="Note 2 13 3 4 8" xfId="36941" xr:uid="{DB3744E9-46F5-4894-8C8B-DFD4D1C20399}"/>
    <cellStyle name="Note 2 13 3 4 9" xfId="37857" xr:uid="{46E7AE73-01E9-47F5-9CBB-5BA015D5ED4F}"/>
    <cellStyle name="Note 2 13 3 5" xfId="24234" xr:uid="{AB4353B5-9490-47B1-97F9-F6469F55DAE2}"/>
    <cellStyle name="Note 2 13 3 5 2" xfId="26885" xr:uid="{5E609AA6-4C9F-4E1E-9471-1E5A65D6A937}"/>
    <cellStyle name="Note 2 13 3 5 3" xfId="21766" xr:uid="{84106FD7-112E-4C30-822F-26965D0CE026}"/>
    <cellStyle name="Note 2 13 3 5 4" xfId="29737" xr:uid="{8496356A-0E63-4FCF-965C-F107C29B573D}"/>
    <cellStyle name="Note 2 13 3 5 5" xfId="30601" xr:uid="{91EF7598-3C83-4164-A857-B9F10922566F}"/>
    <cellStyle name="Note 2 13 3 5 6" xfId="32374" xr:uid="{7AFCA588-6B77-4C21-9B24-8E5B2942CFE5}"/>
    <cellStyle name="Note 2 13 3 5 7" xfId="35738" xr:uid="{6CE16B3E-6D8D-4CAF-B6B1-EF5FB9BF963C}"/>
    <cellStyle name="Note 2 13 3 5 8" xfId="36573" xr:uid="{43349A43-D12C-49D1-B5AD-4DAE1DD6A640}"/>
    <cellStyle name="Note 2 13 3 5 9" xfId="37470" xr:uid="{D25B91A1-C399-4B93-952C-2C43FF8A0A67}"/>
    <cellStyle name="Note 2 13 3 6" xfId="22462" xr:uid="{E6364326-4A97-4E1A-85CC-3368B7B0C07B}"/>
    <cellStyle name="Note 2 13 3 7" xfId="21527" xr:uid="{8AC08FA7-40C7-484C-AD31-ABBA911EB3D4}"/>
    <cellStyle name="Note 2 13 3 8" xfId="21168" xr:uid="{4220F56A-D7BB-475C-9475-95AF0098CF3B}"/>
    <cellStyle name="Note 2 13 4" xfId="20402" xr:uid="{00000000-0005-0000-0000-0000B64F0000}"/>
    <cellStyle name="Note 2 13 4 2" xfId="23057" xr:uid="{6655B79F-DFF8-4D01-A9AA-6A08266AEC68}"/>
    <cellStyle name="Note 2 13 4 2 2" xfId="23957" xr:uid="{AD796B8A-4110-4A43-983D-BAA9B28D14E1}"/>
    <cellStyle name="Note 2 13 4 2 2 2" xfId="26609" xr:uid="{DF262659-A01E-4762-842C-917EDA2D43ED}"/>
    <cellStyle name="Note 2 13 4 2 2 3" xfId="27981" xr:uid="{D723131A-EB76-42DE-BD51-257E930E7DE8}"/>
    <cellStyle name="Note 2 13 4 2 2 4" xfId="29591" xr:uid="{81CB8156-84E8-4850-BCB8-90B953A5B31C}"/>
    <cellStyle name="Note 2 13 4 2 2 5" xfId="34820" xr:uid="{C566B788-DB88-409F-85B0-D3C8BC35B8FE}"/>
    <cellStyle name="Note 2 13 4 2 2 6" xfId="35499" xr:uid="{90CCFB39-C83A-45E1-938B-45D484B6F564}"/>
    <cellStyle name="Note 2 13 4 2 3" xfId="25711" xr:uid="{293CB549-03E6-4B42-A9EB-03AC04A88BA1}"/>
    <cellStyle name="Note 2 13 4 2 4" xfId="32970" xr:uid="{B3BFA85D-36E5-477D-BDD4-1B742897C9A6}"/>
    <cellStyle name="Note 2 13 4 3" xfId="23466" xr:uid="{70732206-436C-4655-804C-A30844000A39}"/>
    <cellStyle name="Note 2 13 4 3 2" xfId="26118" xr:uid="{396FE24C-0943-4801-8435-41AC832D531F}"/>
    <cellStyle name="Note 2 13 4 3 3" xfId="22050" xr:uid="{CBE329D5-B02B-4D2B-8C37-5F4ADB146C94}"/>
    <cellStyle name="Note 2 13 4 3 4" xfId="28763" xr:uid="{99216449-FDC4-4B62-9BF3-29674A374045}"/>
    <cellStyle name="Note 2 13 4 3 5" xfId="34098" xr:uid="{AB28FE8C-7A78-4C51-8170-455491131D9B}"/>
    <cellStyle name="Note 2 13 4 3 6" xfId="35430" xr:uid="{785AF62A-516E-4FCB-8ECF-A285FD97797D}"/>
    <cellStyle name="Note 2 13 4 4" xfId="24622" xr:uid="{920D444D-5263-4D13-9F80-96D2C73D9AB6}"/>
    <cellStyle name="Note 2 13 4 4 2" xfId="27270" xr:uid="{94A4D120-21E9-4A6A-BEF3-DB8677C64286}"/>
    <cellStyle name="Note 2 13 4 4 3" xfId="25221" xr:uid="{66E9A65C-215F-410E-BE07-EADA50DA6916}"/>
    <cellStyle name="Note 2 13 4 4 4" xfId="30103" xr:uid="{A5EAF143-311F-4732-A80F-7C28FDC3E81A}"/>
    <cellStyle name="Note 2 13 4 4 5" xfId="30983" xr:uid="{68E3F44C-2F17-4DF8-B0DF-D8C6CB55027F}"/>
    <cellStyle name="Note 2 13 4 4 6" xfId="34589" xr:uid="{DE2B8B60-12B0-4ADA-94CD-569F2DE95780}"/>
    <cellStyle name="Note 2 13 4 4 7" xfId="36107" xr:uid="{EFB53633-1FFB-4E42-9111-83ECF959107D}"/>
    <cellStyle name="Note 2 13 4 4 8" xfId="36942" xr:uid="{256C334E-2830-4B9B-B6D4-9C40956032FA}"/>
    <cellStyle name="Note 2 13 4 4 9" xfId="37858" xr:uid="{11E77DB6-3B63-48DC-9543-DE5BB3092C14}"/>
    <cellStyle name="Note 2 13 4 5" xfId="24233" xr:uid="{424B081D-932F-4289-9AAA-8969ED7763A8}"/>
    <cellStyle name="Note 2 13 4 5 2" xfId="26884" xr:uid="{21BFF108-A577-439C-8F9A-E9D7AC6CA06B}"/>
    <cellStyle name="Note 2 13 4 5 3" xfId="21767" xr:uid="{88C03FB5-F5B0-4F3F-BEE8-6343781D721D}"/>
    <cellStyle name="Note 2 13 4 5 4" xfId="29736" xr:uid="{6A9F3574-6EA1-4404-9DB4-CA1B157195D4}"/>
    <cellStyle name="Note 2 13 4 5 5" xfId="30600" xr:uid="{9DBD9931-2DE6-42FD-89D1-4BB52A5E7DB3}"/>
    <cellStyle name="Note 2 13 4 5 6" xfId="32373" xr:uid="{5AEBBC94-7A31-41C5-B570-DD6791DC3E5E}"/>
    <cellStyle name="Note 2 13 4 5 7" xfId="35737" xr:uid="{459D5A4C-0205-4E98-8DB2-30A804C08F5D}"/>
    <cellStyle name="Note 2 13 4 5 8" xfId="36572" xr:uid="{7244ACC7-439C-49B0-9FEE-23E397D4DD3C}"/>
    <cellStyle name="Note 2 13 4 5 9" xfId="37469" xr:uid="{94A9D0AB-0445-4609-B7F0-7DF6FD626FD5}"/>
    <cellStyle name="Note 2 13 4 6" xfId="22463" xr:uid="{7C65FD4D-7ABD-4A1A-AC27-F20C71F022F3}"/>
    <cellStyle name="Note 2 13 4 7" xfId="21526" xr:uid="{671B72EE-9C3C-4143-81FE-457AA6F1BFCD}"/>
    <cellStyle name="Note 2 13 4 8" xfId="21169" xr:uid="{913DD369-0191-43D1-A875-B38E0737F296}"/>
    <cellStyle name="Note 2 13 5" xfId="20403" xr:uid="{00000000-0005-0000-0000-0000B74F0000}"/>
    <cellStyle name="Note 2 13 5 2" xfId="23056" xr:uid="{8E280B93-2117-4599-BCE6-B6F5BB70FBF5}"/>
    <cellStyle name="Note 2 13 5 2 2" xfId="23956" xr:uid="{B3E2A387-F3C2-4CAD-85CA-7F6EE1975B0E}"/>
    <cellStyle name="Note 2 13 5 2 2 2" xfId="26608" xr:uid="{0BCD048E-B658-40BF-8139-2AC26C285564}"/>
    <cellStyle name="Note 2 13 5 2 2 3" xfId="27980" xr:uid="{28102828-2263-4A9A-ACD4-8CAA21F61658}"/>
    <cellStyle name="Note 2 13 5 2 2 4" xfId="29474" xr:uid="{3CE2FE61-25CA-49CE-A16C-EAAC080FC400}"/>
    <cellStyle name="Note 2 13 5 2 2 5" xfId="31601" xr:uid="{2BCFDECE-E341-4259-B0C5-DA98537AFBA0}"/>
    <cellStyle name="Note 2 13 5 2 2 6" xfId="35554" xr:uid="{DADF25AD-4285-4EA4-B314-D9FF960B741B}"/>
    <cellStyle name="Note 2 13 5 2 3" xfId="25710" xr:uid="{2E0F9369-5AF6-4AFA-AEA9-53A92334108F}"/>
    <cellStyle name="Note 2 13 5 2 4" xfId="32969" xr:uid="{3321C1C4-C073-4F6B-B82D-A8AD89D22A9E}"/>
    <cellStyle name="Note 2 13 5 3" xfId="23467" xr:uid="{0D986E68-C8A7-4933-8065-FB7A1FD5864D}"/>
    <cellStyle name="Note 2 13 5 3 2" xfId="26119" xr:uid="{79459A3C-A19C-4221-A55D-C209E1921901}"/>
    <cellStyle name="Note 2 13 5 3 3" xfId="27757" xr:uid="{489B7B35-FD02-4CD0-88D6-6232E500DF01}"/>
    <cellStyle name="Note 2 13 5 3 4" xfId="27713" xr:uid="{E1E3CE05-1167-4EFF-AD1A-E168B7EBC406}"/>
    <cellStyle name="Note 2 13 5 3 5" xfId="32217" xr:uid="{97CB4EC5-FE40-4028-8238-38629B1342C4}"/>
    <cellStyle name="Note 2 13 5 3 6" xfId="35070" xr:uid="{87F91559-47F2-4B26-B9A2-7585BF34232E}"/>
    <cellStyle name="Note 2 13 5 4" xfId="24623" xr:uid="{702C6393-43F3-47DE-B40C-96893DCB97E0}"/>
    <cellStyle name="Note 2 13 5 4 2" xfId="27271" xr:uid="{FFA5FA1B-0FBF-4047-93BA-3760CF26C8A5}"/>
    <cellStyle name="Note 2 13 5 4 3" xfId="25222" xr:uid="{BB7C9177-0DE2-44D6-8BA2-AE29A11B9B09}"/>
    <cellStyle name="Note 2 13 5 4 4" xfId="30104" xr:uid="{188E21E6-985C-499C-BB5A-AEF74E614F22}"/>
    <cellStyle name="Note 2 13 5 4 5" xfId="30984" xr:uid="{56F918A6-CB4E-42B6-BF05-877B6E47083A}"/>
    <cellStyle name="Note 2 13 5 4 6" xfId="32657" xr:uid="{21BF777F-7EA6-4E32-8460-C0E83E54636A}"/>
    <cellStyle name="Note 2 13 5 4 7" xfId="36108" xr:uid="{4229A26A-854F-4172-9F8D-B81CDA8A83B5}"/>
    <cellStyle name="Note 2 13 5 4 8" xfId="36943" xr:uid="{104992CD-A75A-4F41-A3DF-AB77D68B2532}"/>
    <cellStyle name="Note 2 13 5 4 9" xfId="37859" xr:uid="{66641C71-C1CB-4FE2-B86F-55FBA6EF8FE2}"/>
    <cellStyle name="Note 2 13 5 5" xfId="24232" xr:uid="{C96AAEA5-34F0-4778-BA90-EB8F23AA551B}"/>
    <cellStyle name="Note 2 13 5 5 2" xfId="26883" xr:uid="{AA1DA040-25F2-41E6-9B52-284BE1A9D465}"/>
    <cellStyle name="Note 2 13 5 5 3" xfId="21768" xr:uid="{BD5C163F-55BD-4025-82DA-151B2871066D}"/>
    <cellStyle name="Note 2 13 5 5 4" xfId="29735" xr:uid="{123F4161-5931-4BBB-A5A5-2D79EFF335E9}"/>
    <cellStyle name="Note 2 13 5 5 5" xfId="30599" xr:uid="{B3FD44F4-97D3-409B-8403-14ED3ACA3A10}"/>
    <cellStyle name="Note 2 13 5 5 6" xfId="32372" xr:uid="{3C7BCD77-1DB5-4E54-A10F-038B9C2893F2}"/>
    <cellStyle name="Note 2 13 5 5 7" xfId="35736" xr:uid="{B7A8C4E6-DEE4-4797-9AD0-7EE6A58C4E48}"/>
    <cellStyle name="Note 2 13 5 5 8" xfId="36571" xr:uid="{21AD59D1-85CE-44E1-B63C-4264C84346BE}"/>
    <cellStyle name="Note 2 13 5 5 9" xfId="37468" xr:uid="{B11AF667-A862-430C-8AA6-292AD95D339A}"/>
    <cellStyle name="Note 2 13 5 6" xfId="22464" xr:uid="{A5EB185D-4803-42EB-A265-93F5BCAE265B}"/>
    <cellStyle name="Note 2 13 5 7" xfId="21525" xr:uid="{5C513673-A94E-4052-B251-B449189D3059}"/>
    <cellStyle name="Note 2 13 5 8" xfId="21170" xr:uid="{5F85D6B9-ACFE-42F9-A493-57D16BD34300}"/>
    <cellStyle name="Note 2 14" xfId="20404" xr:uid="{00000000-0005-0000-0000-0000B84F0000}"/>
    <cellStyle name="Note 2 14 2" xfId="20405" xr:uid="{00000000-0005-0000-0000-0000B94F0000}"/>
    <cellStyle name="Note 2 14 2 2" xfId="23054" xr:uid="{44EC22F5-6951-4BEB-B686-3F302AA0A973}"/>
    <cellStyle name="Note 2 14 2 2 2" xfId="23954" xr:uid="{EAC07771-6DD1-4206-AA7A-68C6B8CCEEB4}"/>
    <cellStyle name="Note 2 14 2 2 2 2" xfId="26606" xr:uid="{D7C229C2-58BB-4A9D-92D4-D0D3FE93DCF9}"/>
    <cellStyle name="Note 2 14 2 2 2 3" xfId="28921" xr:uid="{BF3865E8-CFAB-44D4-84AA-BB1A8B23CDC3}"/>
    <cellStyle name="Note 2 14 2 2 2 4" xfId="22748" xr:uid="{162B643D-AE9E-435C-AB38-A448F7047DFA}"/>
    <cellStyle name="Note 2 14 2 2 2 5" xfId="35006" xr:uid="{3D6BD178-C8C4-4AA9-9570-3933F9F7FEEB}"/>
    <cellStyle name="Note 2 14 2 2 2 6" xfId="31805" xr:uid="{2D867B12-0556-4DA9-B6BE-35F8DF081324}"/>
    <cellStyle name="Note 2 14 2 2 3" xfId="25708" xr:uid="{D859D9EE-18BF-4B1A-AE1D-D6F5DF057C56}"/>
    <cellStyle name="Note 2 14 2 2 4" xfId="32967" xr:uid="{7E90014E-2C57-487A-9588-231D501D40AF}"/>
    <cellStyle name="Note 2 14 2 3" xfId="23469" xr:uid="{64D8A340-6D39-4E33-B7C3-7C432F80733E}"/>
    <cellStyle name="Note 2 14 2 3 2" xfId="26121" xr:uid="{1084DC5D-ACD5-42BA-827E-DCA6CDEA9D7D}"/>
    <cellStyle name="Note 2 14 2 3 3" xfId="21843" xr:uid="{E083AE02-69F7-462B-A865-5275542FE674}"/>
    <cellStyle name="Note 2 14 2 3 4" xfId="29522" xr:uid="{8D65CE57-94B2-416D-B812-5FF20E84875F}"/>
    <cellStyle name="Note 2 14 2 3 5" xfId="33401" xr:uid="{033A8563-E8DF-453C-A57E-5B9A501057E7}"/>
    <cellStyle name="Note 2 14 2 3 6" xfId="35622" xr:uid="{33C40475-9102-4560-BDC7-8BA59CBF6DD0}"/>
    <cellStyle name="Note 2 14 2 4" xfId="24625" xr:uid="{34B15107-4092-42F4-9D35-077FDBEDC0BF}"/>
    <cellStyle name="Note 2 14 2 4 2" xfId="27273" xr:uid="{725CB882-DF14-43BA-91E7-33CAE5B9DAE6}"/>
    <cellStyle name="Note 2 14 2 4 3" xfId="25224" xr:uid="{022FB7C5-4ECA-40AD-A253-A36801767FB7}"/>
    <cellStyle name="Note 2 14 2 4 4" xfId="30106" xr:uid="{A967790E-2018-4B64-B1BE-C8F173F26E73}"/>
    <cellStyle name="Note 2 14 2 4 5" xfId="30986" xr:uid="{5629FD4C-54CA-473B-A54E-88166562CFCE}"/>
    <cellStyle name="Note 2 14 2 4 6" xfId="34590" xr:uid="{2161745C-C77E-476C-967B-C7DF96000935}"/>
    <cellStyle name="Note 2 14 2 4 7" xfId="36110" xr:uid="{1A7C4310-E991-4648-9648-FB857049EB86}"/>
    <cellStyle name="Note 2 14 2 4 8" xfId="36945" xr:uid="{92DC0FC8-978D-43CA-ADDF-ABD8FD94B509}"/>
    <cellStyle name="Note 2 14 2 4 9" xfId="37861" xr:uid="{BA863122-4CC6-40F2-A878-72B355826D90}"/>
    <cellStyle name="Note 2 14 2 5" xfId="24230" xr:uid="{8C737E47-3571-4722-9823-08BC4F98DFA8}"/>
    <cellStyle name="Note 2 14 2 5 2" xfId="26881" xr:uid="{0C3EB449-2715-4F7B-8632-44C17E056D5C}"/>
    <cellStyle name="Note 2 14 2 5 3" xfId="21770" xr:uid="{9EC93B55-4813-4F52-B1AA-4113C82726DB}"/>
    <cellStyle name="Note 2 14 2 5 4" xfId="29733" xr:uid="{DE8876DD-9A45-4751-ACF6-33429E6E399C}"/>
    <cellStyle name="Note 2 14 2 5 5" xfId="30597" xr:uid="{361C1D72-EA85-4CE1-9299-317446410D0E}"/>
    <cellStyle name="Note 2 14 2 5 6" xfId="32370" xr:uid="{247E1C7B-A82E-4561-A55B-E0D516B8A800}"/>
    <cellStyle name="Note 2 14 2 5 7" xfId="35734" xr:uid="{B672C8D5-2B16-4393-8054-F7E6E1FACC5F}"/>
    <cellStyle name="Note 2 14 2 5 8" xfId="36569" xr:uid="{A1C2449D-0284-478C-A733-88BA95251779}"/>
    <cellStyle name="Note 2 14 2 5 9" xfId="37466" xr:uid="{E283C58A-1435-4904-8CFA-FA096B4A7955}"/>
    <cellStyle name="Note 2 14 2 6" xfId="22466" xr:uid="{9E09226C-8686-4F0B-A7C3-BC6CE26CF0F8}"/>
    <cellStyle name="Note 2 14 2 7" xfId="21523" xr:uid="{6A000603-8239-45FE-A5E6-B92A6DF4ACE7}"/>
    <cellStyle name="Note 2 14 2 8" xfId="21172" xr:uid="{00C6CC12-3D28-49C4-8E20-1D3F950ED02A}"/>
    <cellStyle name="Note 2 14 3" xfId="23055" xr:uid="{5D1BDACF-F43F-4DD3-8C20-93DD64783522}"/>
    <cellStyle name="Note 2 14 3 2" xfId="23955" xr:uid="{C4033E9D-C70C-464E-A305-1F4188AC0974}"/>
    <cellStyle name="Note 2 14 3 2 2" xfId="26607" xr:uid="{9AF88FDD-B814-4AE1-8EA6-C61EA04444F2}"/>
    <cellStyle name="Note 2 14 3 2 3" xfId="29035" xr:uid="{B7A2F270-CD80-4E15-98BE-959241D0226D}"/>
    <cellStyle name="Note 2 14 3 2 4" xfId="28841" xr:uid="{E1555B33-C075-47E1-8F78-FE5F7852854D}"/>
    <cellStyle name="Note 2 14 3 2 5" xfId="34852" xr:uid="{8CE335C7-BFC0-421E-97A0-59FB0D8791EA}"/>
    <cellStyle name="Note 2 14 3 2 6" xfId="31419" xr:uid="{88830DFE-DF9E-4F6F-8C44-90C690487D70}"/>
    <cellStyle name="Note 2 14 3 3" xfId="25709" xr:uid="{A017B69F-34EE-4354-9688-1E2F628BD424}"/>
    <cellStyle name="Note 2 14 3 4" xfId="32968" xr:uid="{C5077185-CE9B-4545-B5B8-D269EF3A8A7A}"/>
    <cellStyle name="Note 2 14 4" xfId="23468" xr:uid="{E1A1318A-4FD0-4CE5-BE5F-2A3A538A024E}"/>
    <cellStyle name="Note 2 14 4 2" xfId="26120" xr:uid="{6F421864-10C5-4B30-A7DB-47A228E740D5}"/>
    <cellStyle name="Note 2 14 4 3" xfId="22042" xr:uid="{186A3F0D-B988-49EE-AB26-3133B1134401}"/>
    <cellStyle name="Note 2 14 4 4" xfId="29405" xr:uid="{0F813BC3-1128-49D2-86CB-413DF63D885C}"/>
    <cellStyle name="Note 2 14 4 5" xfId="33829" xr:uid="{429A49C6-F4B1-490A-883C-972CB482190A}"/>
    <cellStyle name="Note 2 14 4 6" xfId="34626" xr:uid="{94F41B98-FE10-40DE-A4A9-3B353698AA0D}"/>
    <cellStyle name="Note 2 14 5" xfId="24624" xr:uid="{975A3335-1BB1-4A7A-9E9C-0399A46E381B}"/>
    <cellStyle name="Note 2 14 5 2" xfId="27272" xr:uid="{D006D854-85E2-4DB9-BE2F-7FB9F22EBE27}"/>
    <cellStyle name="Note 2 14 5 3" xfId="25223" xr:uid="{145BFDB4-693E-42CB-A7B6-81C9A325D831}"/>
    <cellStyle name="Note 2 14 5 4" xfId="30105" xr:uid="{68A1900C-5A1A-4979-86EF-0703F467FA5C}"/>
    <cellStyle name="Note 2 14 5 5" xfId="30985" xr:uid="{28AC834A-C09F-4C65-A447-E923B074B818}"/>
    <cellStyle name="Note 2 14 5 6" xfId="34420" xr:uid="{3AB3149D-091F-4EBF-90F4-0C851A77F567}"/>
    <cellStyle name="Note 2 14 5 7" xfId="36109" xr:uid="{FDE6FD37-FA20-4412-93C6-0682DB5FA67F}"/>
    <cellStyle name="Note 2 14 5 8" xfId="36944" xr:uid="{122AE183-DFF7-4212-B1BB-6AAD1B34A07D}"/>
    <cellStyle name="Note 2 14 5 9" xfId="37860" xr:uid="{84CFD3C0-11A4-44CB-A770-F846496C1B37}"/>
    <cellStyle name="Note 2 14 6" xfId="24231" xr:uid="{B32125F9-0C03-4FA9-BA53-980B971313A5}"/>
    <cellStyle name="Note 2 14 6 2" xfId="26882" xr:uid="{0F07C263-D848-4644-8DC1-2E16FE5A41A0}"/>
    <cellStyle name="Note 2 14 6 3" xfId="21769" xr:uid="{162D7E22-60DB-4F1F-A9D4-DEC98BB76E5A}"/>
    <cellStyle name="Note 2 14 6 4" xfId="29734" xr:uid="{BA2F7FBA-AB50-4B7E-BF95-6143AF3DC21A}"/>
    <cellStyle name="Note 2 14 6 5" xfId="30598" xr:uid="{EB6C088D-AB87-4791-B956-89475806D58F}"/>
    <cellStyle name="Note 2 14 6 6" xfId="32371" xr:uid="{CE900A99-9252-4267-9653-86B381EC2ADF}"/>
    <cellStyle name="Note 2 14 6 7" xfId="35735" xr:uid="{86C32364-1618-4A83-B010-1A55D8E2CF76}"/>
    <cellStyle name="Note 2 14 6 8" xfId="36570" xr:uid="{AE87C6DD-FD6C-47B2-9882-5106E5D29688}"/>
    <cellStyle name="Note 2 14 6 9" xfId="37467" xr:uid="{7EAA241E-FB30-448F-9170-65E99B3337EB}"/>
    <cellStyle name="Note 2 14 7" xfId="22465" xr:uid="{F9D0929B-159D-4276-9A4F-D50868A9DC63}"/>
    <cellStyle name="Note 2 14 8" xfId="21524" xr:uid="{990E6279-3C0B-41B1-BB8E-746AE71F7DD2}"/>
    <cellStyle name="Note 2 14 9" xfId="21171" xr:uid="{07B9386C-4E4F-49B0-B952-7E13D18FF900}"/>
    <cellStyle name="Note 2 15" xfId="20406" xr:uid="{00000000-0005-0000-0000-0000BA4F0000}"/>
    <cellStyle name="Note 2 15 2" xfId="20407" xr:uid="{00000000-0005-0000-0000-0000BB4F0000}"/>
    <cellStyle name="Note 2 15 2 2" xfId="23053" xr:uid="{2058393A-99F2-476B-ABBD-73F72AF6A0B2}"/>
    <cellStyle name="Note 2 15 2 2 2" xfId="23953" xr:uid="{71F238E6-22C7-4684-B3ED-BB91940EA305}"/>
    <cellStyle name="Note 2 15 2 2 2 2" xfId="26605" xr:uid="{A9D3DABA-E879-4E81-A722-2C90EBA0BFEA}"/>
    <cellStyle name="Note 2 15 2 2 2 3" xfId="28430" xr:uid="{E4192231-FF1E-4260-AF85-D2CA481263D5}"/>
    <cellStyle name="Note 2 15 2 2 2 4" xfId="29590" xr:uid="{FE7AA79E-B10E-475D-B4CF-4EE0768B8A72}"/>
    <cellStyle name="Note 2 15 2 2 2 5" xfId="34260" xr:uid="{7DDC626D-AD49-4A9A-A8AA-6300E1A0D874}"/>
    <cellStyle name="Note 2 15 2 2 2 6" xfId="31806" xr:uid="{0C188165-C540-42D9-A852-ECDD5817EC6E}"/>
    <cellStyle name="Note 2 15 2 2 3" xfId="25707" xr:uid="{7AEE80F5-D005-4F74-A67C-754E95054BEF}"/>
    <cellStyle name="Note 2 15 2 2 4" xfId="32966" xr:uid="{D31E16AA-591D-47CE-9914-4C3C7CCC9054}"/>
    <cellStyle name="Note 2 15 2 3" xfId="23470" xr:uid="{6A8D9F08-853F-41DC-BF39-CAA97E021D1D}"/>
    <cellStyle name="Note 2 15 2 3 2" xfId="26122" xr:uid="{B87A7828-CD94-4D90-9D6E-F1B183FE5D4D}"/>
    <cellStyle name="Note 2 15 2 3 3" xfId="22049" xr:uid="{4B13F555-5D06-4DAB-A9A0-A2E9FD2DF3BB}"/>
    <cellStyle name="Note 2 15 2 3 4" xfId="22627" xr:uid="{D6C65C8D-7F58-4320-8EF1-EEE348D680BC}"/>
    <cellStyle name="Note 2 15 2 3 5" xfId="34238" xr:uid="{551DF5B4-3F97-4983-9EE5-7796C8286996}"/>
    <cellStyle name="Note 2 15 2 3 6" xfId="35431" xr:uid="{6440D72B-D6F5-4690-ACD6-08D5A564D6C5}"/>
    <cellStyle name="Note 2 15 2 4" xfId="24626" xr:uid="{F3000931-A0C2-42EF-8274-B7C93500FFDE}"/>
    <cellStyle name="Note 2 15 2 4 2" xfId="27274" xr:uid="{50FF433F-9DC8-4E97-93D8-362C3F009E41}"/>
    <cellStyle name="Note 2 15 2 4 3" xfId="25225" xr:uid="{8DF53454-6F5B-48FA-AC69-53A90E0F4114}"/>
    <cellStyle name="Note 2 15 2 4 4" xfId="30107" xr:uid="{D8F59B6F-9A30-4F0F-BF01-D826B1261507}"/>
    <cellStyle name="Note 2 15 2 4 5" xfId="30987" xr:uid="{46B0BB0B-95CE-4013-8F11-838A352EF6A0}"/>
    <cellStyle name="Note 2 15 2 4 6" xfId="32658" xr:uid="{E5DA755C-6880-4655-B417-2311701FD8CA}"/>
    <cellStyle name="Note 2 15 2 4 7" xfId="36111" xr:uid="{D80B8D22-8402-4B1E-AEC4-EA5F94DCC14C}"/>
    <cellStyle name="Note 2 15 2 4 8" xfId="36946" xr:uid="{A7BA828F-C249-407E-AF70-80B0552F4F87}"/>
    <cellStyle name="Note 2 15 2 4 9" xfId="37862" xr:uid="{3601CA3B-20BF-43DE-B921-798A2F21B333}"/>
    <cellStyle name="Note 2 15 2 5" xfId="24229" xr:uid="{F1DB633B-7AA3-448A-BADD-1DDB9A26685B}"/>
    <cellStyle name="Note 2 15 2 5 2" xfId="26880" xr:uid="{FA39F511-274E-4CF8-AA49-D91050530F4E}"/>
    <cellStyle name="Note 2 15 2 5 3" xfId="21771" xr:uid="{E4EB10E3-85C3-47BC-A04B-5405607BC3B5}"/>
    <cellStyle name="Note 2 15 2 5 4" xfId="29732" xr:uid="{F91B6534-FA93-4DE4-A438-9955CC4FD4F5}"/>
    <cellStyle name="Note 2 15 2 5 5" xfId="30596" xr:uid="{40E75737-F209-455D-B80B-EE1D7B2DA21F}"/>
    <cellStyle name="Note 2 15 2 5 6" xfId="32369" xr:uid="{8AAF6470-03B8-4FF7-A422-9D418C712DB5}"/>
    <cellStyle name="Note 2 15 2 5 7" xfId="35733" xr:uid="{F6367141-6DC3-4868-80D3-70230869C6F2}"/>
    <cellStyle name="Note 2 15 2 5 8" xfId="36568" xr:uid="{27C2B075-7326-4A50-9C26-6764CFA59447}"/>
    <cellStyle name="Note 2 15 2 5 9" xfId="37465" xr:uid="{7726BFF1-AE81-42EB-AEB6-DA831006687E}"/>
    <cellStyle name="Note 2 15 2 6" xfId="22467" xr:uid="{63A2FE55-2AD0-4DA2-8EB9-6B9229FC0E97}"/>
    <cellStyle name="Note 2 15 2 7" xfId="21521" xr:uid="{4F191966-B661-44D5-BE7A-B3D035FB68D7}"/>
    <cellStyle name="Note 2 15 2 8" xfId="21173" xr:uid="{02C20833-88FA-4AD5-8172-2E535ADA94FB}"/>
    <cellStyle name="Note 2 16" xfId="20408" xr:uid="{00000000-0005-0000-0000-0000BC4F0000}"/>
    <cellStyle name="Note 2 16 2" xfId="23052" xr:uid="{A7E38F84-747E-4007-92FC-0292F58EF438}"/>
    <cellStyle name="Note 2 16 2 2" xfId="23952" xr:uid="{6086AA6B-A224-4F62-B62A-6A37780C384D}"/>
    <cellStyle name="Note 2 16 2 2 2" xfId="26604" xr:uid="{56645646-4E97-4B7C-9AE3-74364FB679DC}"/>
    <cellStyle name="Note 2 16 2 2 3" xfId="28497" xr:uid="{A3FB1D7A-D53B-4CA1-BF4D-BD1858C4B6D3}"/>
    <cellStyle name="Note 2 16 2 2 4" xfId="29473" xr:uid="{34037E09-5DC8-429E-BFED-EC4D6290AE55}"/>
    <cellStyle name="Note 2 16 2 2 5" xfId="31638" xr:uid="{6051003D-8465-410B-B842-58FBEEC07354}"/>
    <cellStyle name="Note 2 16 2 2 6" xfId="35498" xr:uid="{8A35E7A4-DE7E-4BDF-8B9E-171E63C0EB39}"/>
    <cellStyle name="Note 2 16 2 3" xfId="25706" xr:uid="{21811586-93F1-4B42-ABAA-D7A1E70EFB04}"/>
    <cellStyle name="Note 2 16 2 4" xfId="32965" xr:uid="{A3646E37-8B78-4020-B59F-F4F7D3169027}"/>
    <cellStyle name="Note 2 16 3" xfId="23471" xr:uid="{C040B684-6A3A-4AA2-BCE9-FC8A1B663DC9}"/>
    <cellStyle name="Note 2 16 3 2" xfId="26123" xr:uid="{080EA50E-6723-4619-B697-8BF622FD1F5A}"/>
    <cellStyle name="Note 2 16 3 3" xfId="27758" xr:uid="{18FE1194-ECFB-4888-B6B2-A14AB42B20F6}"/>
    <cellStyle name="Note 2 16 3 4" xfId="28974" xr:uid="{5AE1015C-2397-4E69-91DF-DF1A9E4E08AC}"/>
    <cellStyle name="Note 2 16 3 5" xfId="34097" xr:uid="{DCAD4678-F41D-4E60-A678-0E6BA1C0499A}"/>
    <cellStyle name="Note 2 16 3 6" xfId="32127" xr:uid="{9DDB4A32-3738-4574-9F58-C8258C77D637}"/>
    <cellStyle name="Note 2 16 4" xfId="24627" xr:uid="{BEDA6EB2-024B-4203-8D0F-2166C61E655E}"/>
    <cellStyle name="Note 2 16 4 2" xfId="27275" xr:uid="{91F854E5-D353-412C-BFA4-0CB960856632}"/>
    <cellStyle name="Note 2 16 4 3" xfId="25226" xr:uid="{633DFF27-3281-4E7B-9277-7824832B0A2E}"/>
    <cellStyle name="Note 2 16 4 4" xfId="30108" xr:uid="{381CDAB2-7391-4E17-B2CD-7717AC011B33}"/>
    <cellStyle name="Note 2 16 4 5" xfId="30988" xr:uid="{ED3E00DB-E446-4BAA-B80C-DE6BE2CC8224}"/>
    <cellStyle name="Note 2 16 4 6" xfId="34421" xr:uid="{FAD22BDA-2479-4F2A-B2ED-3C4EAB157C27}"/>
    <cellStyle name="Note 2 16 4 7" xfId="36112" xr:uid="{8E19BDC3-E2DC-4802-B34F-64D18A26E473}"/>
    <cellStyle name="Note 2 16 4 8" xfId="36947" xr:uid="{F846E64C-A01C-465C-9F8F-9A967F5E2C97}"/>
    <cellStyle name="Note 2 16 4 9" xfId="37863" xr:uid="{0E55B161-167E-4159-971D-ACA84EF2FF8B}"/>
    <cellStyle name="Note 2 16 5" xfId="24228" xr:uid="{6A0E9B13-AC74-4270-881D-70538F42B77D}"/>
    <cellStyle name="Note 2 16 5 2" xfId="26879" xr:uid="{D036C0A9-6766-4351-BBC9-4987699385C9}"/>
    <cellStyle name="Note 2 16 5 3" xfId="21772" xr:uid="{C618C8D0-44DD-47BC-A505-B75D049F2FA8}"/>
    <cellStyle name="Note 2 16 5 4" xfId="29731" xr:uid="{5F15318B-9684-47F1-9C27-F56588440B41}"/>
    <cellStyle name="Note 2 16 5 5" xfId="30595" xr:uid="{F8D71132-8B58-4107-B785-32AF68A7F630}"/>
    <cellStyle name="Note 2 16 5 6" xfId="32368" xr:uid="{7DA4D2B7-5FC0-44EA-9261-F0FE4E6700BD}"/>
    <cellStyle name="Note 2 16 5 7" xfId="35732" xr:uid="{CE95C80C-39FF-49D1-93E1-9C3CCDC773DA}"/>
    <cellStyle name="Note 2 16 5 8" xfId="36567" xr:uid="{C8CB0C29-9A4B-4511-ADA4-0D48AC20EF70}"/>
    <cellStyle name="Note 2 16 5 9" xfId="37464" xr:uid="{F8A1477C-C7EB-4F71-A8D0-F6F4E6AD7A0C}"/>
    <cellStyle name="Note 2 16 6" xfId="22468" xr:uid="{42C2AC03-9CDD-457F-BAC5-026C0AD943D2}"/>
    <cellStyle name="Note 2 16 7" xfId="21520" xr:uid="{5B95078F-9B6E-4E8E-8C77-DF8A547636E6}"/>
    <cellStyle name="Note 2 16 8" xfId="21174" xr:uid="{0ED87CA2-B0C7-4966-849F-ED46D3A903E0}"/>
    <cellStyle name="Note 2 17" xfId="20409" xr:uid="{00000000-0005-0000-0000-0000BD4F0000}"/>
    <cellStyle name="Note 2 17 2" xfId="23051" xr:uid="{BAE3EBCC-6699-4B57-BE84-9CD545F61BA6}"/>
    <cellStyle name="Note 2 17 2 2" xfId="23951" xr:uid="{52AC96C6-D034-4358-84B7-9FC4A8A91BCF}"/>
    <cellStyle name="Note 2 17 2 2 2" xfId="26603" xr:uid="{9D793494-679F-415E-A205-189D6E313C0D}"/>
    <cellStyle name="Note 2 17 2 2 3" xfId="28052" xr:uid="{21564C7D-8019-4FA4-ACFC-9D467B9692A6}"/>
    <cellStyle name="Note 2 17 2 2 4" xfId="28957" xr:uid="{4CFE5481-CD6C-4F07-983E-9E5548C11551}"/>
    <cellStyle name="Note 2 17 2 2 5" xfId="34819" xr:uid="{30AB85C4-364C-4F92-BE12-22F40B0926F1}"/>
    <cellStyle name="Note 2 17 2 2 6" xfId="35555" xr:uid="{78C41AC7-2285-4148-9F91-1AAF31FAAB90}"/>
    <cellStyle name="Note 2 17 2 3" xfId="25705" xr:uid="{F70F3FE7-B2C3-4CE6-8DB4-639C2EF67537}"/>
    <cellStyle name="Note 2 17 2 4" xfId="32964" xr:uid="{8025AEB1-9199-4F7B-BE05-99F7EB5525FF}"/>
    <cellStyle name="Note 2 17 3" xfId="23472" xr:uid="{3DA73C52-B447-4740-BDAC-811BE4EA2723}"/>
    <cellStyle name="Note 2 17 3 2" xfId="26124" xr:uid="{2482DCE8-8B91-49D8-ADA0-52A05FB20385}"/>
    <cellStyle name="Note 2 17 3 3" xfId="22043" xr:uid="{A88F98BD-A197-4F2A-9922-A5B2E1A8C32E}"/>
    <cellStyle name="Note 2 17 3 4" xfId="29406" xr:uid="{FBBDFEBE-653D-45C3-B791-EBE20AE413EA}"/>
    <cellStyle name="Note 2 17 3 5" xfId="34199" xr:uid="{58F23162-9D5A-484F-95FF-5C2A105D211C}"/>
    <cellStyle name="Note 2 17 3 6" xfId="34149" xr:uid="{33BA72AC-C684-45B3-9E13-F029DF3742A7}"/>
    <cellStyle name="Note 2 17 4" xfId="24628" xr:uid="{B8DE8E85-5F2E-4EBC-9993-F6F4749E8BD6}"/>
    <cellStyle name="Note 2 17 4 2" xfId="27276" xr:uid="{D07693EA-3A37-4C20-A8B9-A89B1BDE9072}"/>
    <cellStyle name="Note 2 17 4 3" xfId="25227" xr:uid="{85F683B2-8752-44A7-92DD-B3CFC07D858D}"/>
    <cellStyle name="Note 2 17 4 4" xfId="30109" xr:uid="{91C774EB-E5E9-4BC6-9F9F-27D4213D1E2F}"/>
    <cellStyle name="Note 2 17 4 5" xfId="30989" xr:uid="{A76B514C-1FF6-42F5-9377-98D369F78543}"/>
    <cellStyle name="Note 2 17 4 6" xfId="34591" xr:uid="{540FAAB0-D98D-4525-83A5-A3CB4504AED8}"/>
    <cellStyle name="Note 2 17 4 7" xfId="36113" xr:uid="{6DB42741-87DD-4E97-9673-70D94F96DFFC}"/>
    <cellStyle name="Note 2 17 4 8" xfId="36948" xr:uid="{594F987F-D827-452A-9EDF-310E90888816}"/>
    <cellStyle name="Note 2 17 4 9" xfId="37864" xr:uid="{46919193-2D3A-4981-A82A-E03AD7709932}"/>
    <cellStyle name="Note 2 17 5" xfId="24227" xr:uid="{02689DF1-5396-4C35-9C8E-23B02A3E4DB4}"/>
    <cellStyle name="Note 2 17 5 2" xfId="26878" xr:uid="{2A34882C-6867-40B9-BF59-04C13281287B}"/>
    <cellStyle name="Note 2 17 5 3" xfId="21773" xr:uid="{8C35B0F1-C705-4457-9973-425245E833A6}"/>
    <cellStyle name="Note 2 17 5 4" xfId="29730" xr:uid="{E9F477B3-3C2E-4D4A-AFE4-A15B135BE268}"/>
    <cellStyle name="Note 2 17 5 5" xfId="30594" xr:uid="{B4D819C8-2DA1-4F3E-BCAB-914853D017B3}"/>
    <cellStyle name="Note 2 17 5 6" xfId="32367" xr:uid="{E50A9438-4973-4E3B-8976-836B36742CB9}"/>
    <cellStyle name="Note 2 17 5 7" xfId="35731" xr:uid="{CE340C85-2072-4A9E-A423-D0E4A4ED38D4}"/>
    <cellStyle name="Note 2 17 5 8" xfId="36566" xr:uid="{E0E7E52C-13E8-4A62-83B5-9046CC5D7459}"/>
    <cellStyle name="Note 2 17 5 9" xfId="37463" xr:uid="{EC430731-2341-4C98-8111-B358EEEA4B21}"/>
    <cellStyle name="Note 2 17 6" xfId="22469" xr:uid="{9AA13178-4061-4F47-A761-2B7C2CA2455A}"/>
    <cellStyle name="Note 2 17 7" xfId="21519" xr:uid="{6B9EEF56-60A7-444D-B3BD-3BF2D1F2190F}"/>
    <cellStyle name="Note 2 17 8" xfId="21175" xr:uid="{65D9D2B0-2ED1-47FB-80A3-F1D9671C7042}"/>
    <cellStyle name="Note 2 18" xfId="23072" xr:uid="{1AAB0359-453A-48C8-BF45-06A7B2E89D51}"/>
    <cellStyle name="Note 2 18 2" xfId="23972" xr:uid="{0564F40E-67D1-4685-AD61-6EA5A2D2953C}"/>
    <cellStyle name="Note 2 18 2 2" xfId="26624" xr:uid="{F7AFC3F2-A3F2-472D-936B-A5882BA618B2}"/>
    <cellStyle name="Note 2 18 2 3" xfId="28433" xr:uid="{45555C6E-DCFF-439F-8859-42CC0048EE05}"/>
    <cellStyle name="Note 2 18 2 4" xfId="28840" xr:uid="{76B45EC1-2F07-496E-B679-55A53B3D1E0B}"/>
    <cellStyle name="Note 2 18 2 5" xfId="35009" xr:uid="{BEE9A0BA-A1C1-42C6-9FFC-13E25384D4C9}"/>
    <cellStyle name="Note 2 18 2 6" xfId="35088" xr:uid="{F9967B48-5422-4AF9-8DBC-0AC295443528}"/>
    <cellStyle name="Note 2 18 3" xfId="25726" xr:uid="{2884FAA9-A931-4186-B53C-394875908C89}"/>
    <cellStyle name="Note 2 18 4" xfId="32985" xr:uid="{109E2322-BCED-4CE6-9418-A03D9B6FE0C2}"/>
    <cellStyle name="Note 2 19" xfId="23451" xr:uid="{A7DA7DAC-BFB7-4BA7-8706-E3844D4932DE}"/>
    <cellStyle name="Note 2 19 2" xfId="26103" xr:uid="{33D677E2-C77C-432B-B7E0-03B2911DCB93}"/>
    <cellStyle name="Note 2 19 3" xfId="22037" xr:uid="{A0C53C21-E78D-4D56-8BC6-422619BF38BA}"/>
    <cellStyle name="Note 2 19 4" xfId="29401" xr:uid="{C190245B-377D-4F41-A7FA-01AEE61BBA1D}"/>
    <cellStyle name="Note 2 19 5" xfId="34104" xr:uid="{78ED7509-B500-4A91-983D-184888229158}"/>
    <cellStyle name="Note 2 19 6" xfId="34155" xr:uid="{FC90F857-E73A-4470-9831-8A2CF899987C}"/>
    <cellStyle name="Note 2 2" xfId="20410" xr:uid="{00000000-0005-0000-0000-0000BE4F0000}"/>
    <cellStyle name="Note 2 2 10" xfId="20411" xr:uid="{00000000-0005-0000-0000-0000BF4F0000}"/>
    <cellStyle name="Note 2 2 10 2" xfId="23049" xr:uid="{7B7701F7-F30E-4A15-9683-2133C95F9B62}"/>
    <cellStyle name="Note 2 2 10 2 2" xfId="23949" xr:uid="{2080B635-EF24-485A-A1A8-36B8981EEDB7}"/>
    <cellStyle name="Note 2 2 10 2 2 2" xfId="26601" xr:uid="{F5174551-7FC3-4A37-957D-3F2E90D5D45B}"/>
    <cellStyle name="Note 2 2 10 2 2 3" xfId="29034" xr:uid="{0393F942-5202-446E-BCBE-ED8A6C34B1CC}"/>
    <cellStyle name="Note 2 2 10 2 2 4" xfId="28825" xr:uid="{90496861-9999-49FE-AEFA-F40BC5D9EBA9}"/>
    <cellStyle name="Note 2 2 10 2 2 5" xfId="34853" xr:uid="{7931A975-DD00-4C24-825E-B17060800634}"/>
    <cellStyle name="Note 2 2 10 2 2 6" xfId="31807" xr:uid="{595D1EE1-B776-4FE1-944B-72B63420E0B0}"/>
    <cellStyle name="Note 2 2 10 2 3" xfId="25703" xr:uid="{EBFFBEC4-7CD8-469D-B747-3C643F0F4789}"/>
    <cellStyle name="Note 2 2 10 2 4" xfId="32962" xr:uid="{20760EA0-7034-430D-8777-E58A596772D4}"/>
    <cellStyle name="Note 2 2 10 3" xfId="23474" xr:uid="{2E1839E8-534C-425E-B6C4-3EED4BA2DEE7}"/>
    <cellStyle name="Note 2 2 10 3 2" xfId="26126" xr:uid="{C9B2BD5E-21FD-4B1B-A8CA-2BF343087B9A}"/>
    <cellStyle name="Note 2 2 10 3 3" xfId="22048" xr:uid="{6084F015-E58C-432B-9AB1-FA6723300C7B}"/>
    <cellStyle name="Note 2 2 10 3 4" xfId="28183" xr:uid="{206BAA85-0F54-43A2-B51E-E4A9124B5E3D}"/>
    <cellStyle name="Note 2 2 10 3 5" xfId="32218" xr:uid="{EEFEA8BC-650C-484D-8C6B-9DF1ABE6027D}"/>
    <cellStyle name="Note 2 2 10 3 6" xfId="35432" xr:uid="{1C76229D-D677-42A5-AC41-3F768350D3D3}"/>
    <cellStyle name="Note 2 2 10 4" xfId="24630" xr:uid="{59C452E8-E99C-49D2-98CB-188C91EFC858}"/>
    <cellStyle name="Note 2 2 10 4 2" xfId="27278" xr:uid="{D7A808BD-F892-4510-B988-04531CAF900D}"/>
    <cellStyle name="Note 2 2 10 4 3" xfId="25229" xr:uid="{F60722A8-F6B8-4005-BF41-C4ADD304AC13}"/>
    <cellStyle name="Note 2 2 10 4 4" xfId="30111" xr:uid="{8701D959-B021-4EBA-9FAA-51A520088CAC}"/>
    <cellStyle name="Note 2 2 10 4 5" xfId="30991" xr:uid="{E7A964F4-8670-45DB-915B-77D5B296CD63}"/>
    <cellStyle name="Note 2 2 10 4 6" xfId="34422" xr:uid="{A4AE1141-0C95-4515-A11D-54AAE6E96138}"/>
    <cellStyle name="Note 2 2 10 4 7" xfId="36115" xr:uid="{B0551F22-91AA-4ECC-BCF8-C603D253CCF0}"/>
    <cellStyle name="Note 2 2 10 4 8" xfId="36950" xr:uid="{89DA4433-2DAE-4909-A912-31B93E44A4E8}"/>
    <cellStyle name="Note 2 2 10 4 9" xfId="37866" xr:uid="{B2B44BCD-BD2F-47F8-BAF3-9AC845C2E97E}"/>
    <cellStyle name="Note 2 2 10 5" xfId="24225" xr:uid="{AD35A459-00E6-45B7-9DAB-05E10A9125AD}"/>
    <cellStyle name="Note 2 2 10 5 2" xfId="26876" xr:uid="{5C20C600-E07C-444C-96E1-840B05205C90}"/>
    <cellStyle name="Note 2 2 10 5 3" xfId="21775" xr:uid="{D7682533-2C41-406C-8131-C79EB91D226C}"/>
    <cellStyle name="Note 2 2 10 5 4" xfId="29728" xr:uid="{11B30EA1-0C8D-4075-BCE4-2CF9984D2374}"/>
    <cellStyle name="Note 2 2 10 5 5" xfId="30592" xr:uid="{1A5F4CF3-A31C-4D30-86B6-81440F9339F7}"/>
    <cellStyle name="Note 2 2 10 5 6" xfId="32365" xr:uid="{70603717-131A-464E-846E-19D3F79750D6}"/>
    <cellStyle name="Note 2 2 10 5 7" xfId="35729" xr:uid="{EB9D5D9D-A5C5-44B8-8FD6-9EA83931851D}"/>
    <cellStyle name="Note 2 2 10 5 8" xfId="36564" xr:uid="{21B17ABA-6FD6-4451-A5A1-82E141261D25}"/>
    <cellStyle name="Note 2 2 10 5 9" xfId="37461" xr:uid="{225A9B6C-EFAC-4DF7-B80E-E2011E734221}"/>
    <cellStyle name="Note 2 2 10 6" xfId="22471" xr:uid="{1F8F86A9-A78F-4344-BED3-CC25FB9963E7}"/>
    <cellStyle name="Note 2 2 10 7" xfId="21517" xr:uid="{1604CD38-72C7-4B80-A99D-E9E06CD36BA4}"/>
    <cellStyle name="Note 2 2 10 8" xfId="21177" xr:uid="{8B3307BF-337D-4703-9D11-11B57E0C6BB9}"/>
    <cellStyle name="Note 2 2 11" xfId="23050" xr:uid="{426EEB31-ED23-471F-A929-3568A26575FB}"/>
    <cellStyle name="Note 2 2 11 2" xfId="23950" xr:uid="{03E17EAB-C61F-477F-A4E5-DBD86DB15906}"/>
    <cellStyle name="Note 2 2 11 2 2" xfId="26602" xr:uid="{2695C4A4-7796-429C-8CAD-59CFFC9BA3FA}"/>
    <cellStyle name="Note 2 2 11 2 3" xfId="27979" xr:uid="{B3165C1F-BC34-474A-9928-058B9CEF578E}"/>
    <cellStyle name="Note 2 2 11 2 4" xfId="28722" xr:uid="{347156A9-C82C-47B2-A2EF-E1FD687C9B1B}"/>
    <cellStyle name="Note 2 2 11 2 5" xfId="31600" xr:uid="{0005713C-81B4-429B-99C7-27A19817F2B9}"/>
    <cellStyle name="Note 2 2 11 2 6" xfId="35048" xr:uid="{3EF66821-D606-4FB7-AE81-9E33162C1033}"/>
    <cellStyle name="Note 2 2 11 3" xfId="25704" xr:uid="{C8004693-170E-4255-BC83-3845A864D717}"/>
    <cellStyle name="Note 2 2 11 4" xfId="32963" xr:uid="{50617165-D8E4-4A78-8B2F-68C9155744B6}"/>
    <cellStyle name="Note 2 2 12" xfId="23473" xr:uid="{C58961DF-BC08-47B7-950D-744C69F0A42F}"/>
    <cellStyle name="Note 2 2 12 2" xfId="26125" xr:uid="{07365691-BF4B-4A0E-8655-76A52A945C30}"/>
    <cellStyle name="Note 2 2 12 3" xfId="21842" xr:uid="{BB7FDDD9-6A59-40F6-BD03-B34B51446832}"/>
    <cellStyle name="Note 2 2 12 4" xfId="29523" xr:uid="{9E925752-B6B9-439B-8857-667DDF051351}"/>
    <cellStyle name="Note 2 2 12 5" xfId="34137" xr:uid="{BFAB9108-809F-4B61-A212-26162EA5A170}"/>
    <cellStyle name="Note 2 2 12 6" xfId="35621" xr:uid="{B54908B1-7186-4CFC-AAE1-B3AA520C8C6D}"/>
    <cellStyle name="Note 2 2 13" xfId="24629" xr:uid="{414FB675-E901-4819-8EA0-7E4547480B0E}"/>
    <cellStyle name="Note 2 2 13 2" xfId="27277" xr:uid="{954B633F-A994-4722-9E97-344225A3B8F5}"/>
    <cellStyle name="Note 2 2 13 3" xfId="25228" xr:uid="{2A7DFA8C-8EF6-4D66-8A57-7C1AA6A8C211}"/>
    <cellStyle name="Note 2 2 13 4" xfId="30110" xr:uid="{E89B0D7B-DEA1-4E40-84E1-84CF8C97DAB5}"/>
    <cellStyle name="Note 2 2 13 5" xfId="30990" xr:uid="{8D9EDE28-C226-4914-8C1D-BECFC613B7E5}"/>
    <cellStyle name="Note 2 2 13 6" xfId="32659" xr:uid="{D13FCECB-57BA-4DE5-94A6-2A011BC238F8}"/>
    <cellStyle name="Note 2 2 13 7" xfId="36114" xr:uid="{BF0C894B-9E64-41AE-A8E5-4F1EDAE16AEB}"/>
    <cellStyle name="Note 2 2 13 8" xfId="36949" xr:uid="{90A8906E-FE93-436B-B917-D91BEF8D0F79}"/>
    <cellStyle name="Note 2 2 13 9" xfId="37865" xr:uid="{FAC48510-35C6-4C3D-8AEC-514456F7F18E}"/>
    <cellStyle name="Note 2 2 14" xfId="24226" xr:uid="{9C86134B-2320-4D5A-8883-5F9BAACAFBF8}"/>
    <cellStyle name="Note 2 2 14 2" xfId="26877" xr:uid="{1B0AB9FD-64A0-4CD8-84CE-12E078228BD8}"/>
    <cellStyle name="Note 2 2 14 3" xfId="21774" xr:uid="{77924920-BCC3-4FD1-B631-109665AE3B48}"/>
    <cellStyle name="Note 2 2 14 4" xfId="29729" xr:uid="{EBD6D755-7BCD-4AB3-87A3-907C4F521117}"/>
    <cellStyle name="Note 2 2 14 5" xfId="30593" xr:uid="{4F7801C6-1D0B-44BE-A377-44AB2FCD8D03}"/>
    <cellStyle name="Note 2 2 14 6" xfId="32366" xr:uid="{B944AFF7-FA3B-4170-8F14-9792954AD909}"/>
    <cellStyle name="Note 2 2 14 7" xfId="35730" xr:uid="{09D65338-DD7F-4B8F-83C3-226B2B58F353}"/>
    <cellStyle name="Note 2 2 14 8" xfId="36565" xr:uid="{7295A28E-5BD9-49C0-9B88-0C33F32967AA}"/>
    <cellStyle name="Note 2 2 14 9" xfId="37462" xr:uid="{843FBAD9-8AFE-45D5-A6D5-B87C5946754B}"/>
    <cellStyle name="Note 2 2 15" xfId="22470" xr:uid="{5C75AADE-7A3D-4FCD-AE10-04384583B246}"/>
    <cellStyle name="Note 2 2 16" xfId="21518" xr:uid="{BF1ADD00-50EF-425C-BD62-62DD5A4AA19F}"/>
    <cellStyle name="Note 2 2 17" xfId="21176" xr:uid="{FD9B1E40-74DF-476B-86EE-900707A0FEDD}"/>
    <cellStyle name="Note 2 2 2" xfId="20412" xr:uid="{00000000-0005-0000-0000-0000C04F0000}"/>
    <cellStyle name="Note 2 2 2 10" xfId="22472" xr:uid="{EBEDC172-8FCC-48C0-92F2-F5C2D695649E}"/>
    <cellStyle name="Note 2 2 2 11" xfId="21516" xr:uid="{EA68499F-037D-473B-A9B9-A034447AC0EB}"/>
    <cellStyle name="Note 2 2 2 12" xfId="21178" xr:uid="{19E17D1B-C189-4C51-AD09-F7F5F71A8337}"/>
    <cellStyle name="Note 2 2 2 2" xfId="20413" xr:uid="{00000000-0005-0000-0000-0000C14F0000}"/>
    <cellStyle name="Note 2 2 2 2 2" xfId="23047" xr:uid="{E15B661E-38FF-4630-A053-BDD02E286CD3}"/>
    <cellStyle name="Note 2 2 2 2 2 2" xfId="23947" xr:uid="{0D2C01FD-63C8-4108-97F5-D18EF744A957}"/>
    <cellStyle name="Note 2 2 2 2 2 2 2" xfId="26599" xr:uid="{FFCF8559-340C-4C51-A9E8-E35F3733E778}"/>
    <cellStyle name="Note 2 2 2 2 2 2 3" xfId="28429" xr:uid="{DF05F8E6-34B3-478D-ACA9-B4C44580D819}"/>
    <cellStyle name="Note 2 2 2 2 2 2 4" xfId="29589" xr:uid="{DD3B5549-8D30-478A-8362-FCAFBA964AD7}"/>
    <cellStyle name="Note 2 2 2 2 2 2 5" xfId="33423" xr:uid="{21CB1158-44DD-45AD-A1A2-FF4534A72C5C}"/>
    <cellStyle name="Note 2 2 2 2 2 2 6" xfId="35556" xr:uid="{F3AD9393-6F2B-4FCA-9C28-B0F9FA86FFBD}"/>
    <cellStyle name="Note 2 2 2 2 2 3" xfId="25701" xr:uid="{E7FCA165-78CD-45C5-AB2E-DD5CEB04A3EE}"/>
    <cellStyle name="Note 2 2 2 2 2 4" xfId="32960" xr:uid="{FF4A62A1-92B8-4E03-B249-7F2B75C75363}"/>
    <cellStyle name="Note 2 2 2 2 3" xfId="23476" xr:uid="{B5D25B0D-D7CC-45F0-BBEF-C04F5DDF2EBB}"/>
    <cellStyle name="Note 2 2 2 2 3 2" xfId="26128" xr:uid="{51856EF8-E271-40CF-BC6F-2DE95EAFC0F3}"/>
    <cellStyle name="Note 2 2 2 2 3 3" xfId="22044" xr:uid="{B7826EEB-8F8C-4C69-A176-2F1E1102A118}"/>
    <cellStyle name="Note 2 2 2 2 3 4" xfId="29407" xr:uid="{40515888-0EE3-41D5-95DA-B788621B8CA0}"/>
    <cellStyle name="Note 2 2 2 2 3 5" xfId="33828" xr:uid="{7C7D5ACD-36C2-4B6E-BBEC-0734788C3B30}"/>
    <cellStyle name="Note 2 2 2 2 3 6" xfId="34182" xr:uid="{792B50EC-7DC0-4E08-99E8-7D62DC82F27B}"/>
    <cellStyle name="Note 2 2 2 2 4" xfId="24632" xr:uid="{9FD8C3B8-7437-4B88-B833-EEE652C63A5D}"/>
    <cellStyle name="Note 2 2 2 2 4 2" xfId="27280" xr:uid="{65E5DBB1-9BB9-41E4-B755-7C5D48FD4686}"/>
    <cellStyle name="Note 2 2 2 2 4 3" xfId="25231" xr:uid="{7BCAD956-52C2-4E8F-81AA-F1902E190D3A}"/>
    <cellStyle name="Note 2 2 2 2 4 4" xfId="30113" xr:uid="{3E23C4FB-93BC-4B15-81A7-A09150A0ADDF}"/>
    <cellStyle name="Note 2 2 2 2 4 5" xfId="30993" xr:uid="{B71D8264-E6D8-4299-8135-894CCC8BF0E0}"/>
    <cellStyle name="Note 2 2 2 2 4 6" xfId="32660" xr:uid="{81DDAF77-ED89-4E5D-92B1-6684E7D67403}"/>
    <cellStyle name="Note 2 2 2 2 4 7" xfId="36117" xr:uid="{C8929899-757C-48F5-9411-D5286980A2A8}"/>
    <cellStyle name="Note 2 2 2 2 4 8" xfId="36952" xr:uid="{B96BF1CB-2BC1-49B6-88B4-35509C3C00A7}"/>
    <cellStyle name="Note 2 2 2 2 4 9" xfId="37868" xr:uid="{EAEA6ABD-82A8-4BDD-B75D-437042FB15BB}"/>
    <cellStyle name="Note 2 2 2 2 5" xfId="24223" xr:uid="{63FCB0BC-48AF-4BF9-91FE-6658331B005F}"/>
    <cellStyle name="Note 2 2 2 2 5 2" xfId="26874" xr:uid="{2838574E-C66D-43B5-BD99-E065B4AF3F08}"/>
    <cellStyle name="Note 2 2 2 2 5 3" xfId="21777" xr:uid="{57909546-CF15-43B5-9294-55335B69DFD8}"/>
    <cellStyle name="Note 2 2 2 2 5 4" xfId="29726" xr:uid="{A9A0928C-4278-4D96-8407-F7731A78A1CD}"/>
    <cellStyle name="Note 2 2 2 2 5 5" xfId="30590" xr:uid="{CDF53642-47C6-4DF3-B403-BC85A91DF339}"/>
    <cellStyle name="Note 2 2 2 2 5 6" xfId="32363" xr:uid="{0D74E330-C8D8-4D56-BAD1-8B6194C21467}"/>
    <cellStyle name="Note 2 2 2 2 5 7" xfId="35727" xr:uid="{CF7B5A56-366D-4F7A-B565-140B5F061E8C}"/>
    <cellStyle name="Note 2 2 2 2 5 8" xfId="36562" xr:uid="{141F0FA0-D9C3-4AA3-AFA2-8C74E0D453EF}"/>
    <cellStyle name="Note 2 2 2 2 5 9" xfId="37459" xr:uid="{EE6C792E-AEC8-426F-BEFE-56449EB7949E}"/>
    <cellStyle name="Note 2 2 2 2 6" xfId="22473" xr:uid="{DE0EC3F3-AD2D-4BD9-A516-6391C1EC1BCF}"/>
    <cellStyle name="Note 2 2 2 2 7" xfId="21515" xr:uid="{BF15DC6D-1B59-48B2-AD1D-BDC46B1F1C97}"/>
    <cellStyle name="Note 2 2 2 2 8" xfId="21179" xr:uid="{F7AF431C-7407-4C4A-8A68-120549175FD0}"/>
    <cellStyle name="Note 2 2 2 3" xfId="20414" xr:uid="{00000000-0005-0000-0000-0000C24F0000}"/>
    <cellStyle name="Note 2 2 2 3 2" xfId="23046" xr:uid="{47B12069-DDDD-47A7-911C-08E65E22DA82}"/>
    <cellStyle name="Note 2 2 2 3 2 2" xfId="23946" xr:uid="{264F7423-B559-4DF8-A1BA-26C5C5E10C9F}"/>
    <cellStyle name="Note 2 2 2 3 2 2 2" xfId="26598" xr:uid="{038B44C7-B90E-462B-A7DC-B22D40DF10AC}"/>
    <cellStyle name="Note 2 2 2 3 2 2 3" xfId="28498" xr:uid="{187FA37E-6135-475E-8143-FC5808385467}"/>
    <cellStyle name="Note 2 2 2 3 2 2 4" xfId="29472" xr:uid="{4FF8DABC-79DB-4083-928A-9DC9870DFCDD}"/>
    <cellStyle name="Note 2 2 2 3 2 2 5" xfId="31639" xr:uid="{C4173D0B-E347-4173-9432-6D1384BB5F99}"/>
    <cellStyle name="Note 2 2 2 3 2 2 6" xfId="35089" xr:uid="{B727052E-EAF9-4803-AFB0-5B3488552827}"/>
    <cellStyle name="Note 2 2 2 3 2 3" xfId="25700" xr:uid="{F2FD75E9-DC41-431F-9482-8417245428A9}"/>
    <cellStyle name="Note 2 2 2 3 2 4" xfId="32959" xr:uid="{42BCFF1A-3242-406F-B50E-15FF1621B3B0}"/>
    <cellStyle name="Note 2 2 2 3 3" xfId="23477" xr:uid="{95A10D5E-571B-4938-8479-58EFEA1FF296}"/>
    <cellStyle name="Note 2 2 2 3 3 2" xfId="26129" xr:uid="{58ACCF53-E283-4440-904F-436E18F24D5C}"/>
    <cellStyle name="Note 2 2 2 3 3 3" xfId="21841" xr:uid="{129AD678-1F86-47A8-865E-0C0551A5AB31}"/>
    <cellStyle name="Note 2 2 2 3 3 4" xfId="29524" xr:uid="{95B71090-14A8-40C0-9083-399A0BF0FE32}"/>
    <cellStyle name="Note 2 2 2 3 3 5" xfId="33402" xr:uid="{29209180-46D5-452D-A8C0-4C04592ADCA2}"/>
    <cellStyle name="Note 2 2 2 3 3 6" xfId="35620" xr:uid="{A4E1F4BE-6D5F-4555-82AC-739BC3C2B918}"/>
    <cellStyle name="Note 2 2 2 3 4" xfId="24633" xr:uid="{2AB31729-9ADD-42BF-9215-2221C1953552}"/>
    <cellStyle name="Note 2 2 2 3 4 2" xfId="27281" xr:uid="{81147DA4-F90F-4FA7-8557-2904AE27F4AA}"/>
    <cellStyle name="Note 2 2 2 3 4 3" xfId="25232" xr:uid="{A966ECBE-9CE9-4BB6-B01F-73216E881A7B}"/>
    <cellStyle name="Note 2 2 2 3 4 4" xfId="30114" xr:uid="{637E43EF-CFFC-4B2E-8AC5-677CCA20DFCE}"/>
    <cellStyle name="Note 2 2 2 3 4 5" xfId="30994" xr:uid="{37A71F69-2693-4B81-8583-68D75B7B75E5}"/>
    <cellStyle name="Note 2 2 2 3 4 6" xfId="32661" xr:uid="{47D70685-EE6A-400E-A53B-3CAA36C845B3}"/>
    <cellStyle name="Note 2 2 2 3 4 7" xfId="36118" xr:uid="{E4022931-37FB-4D2E-9349-62EF594B79D5}"/>
    <cellStyle name="Note 2 2 2 3 4 8" xfId="36953" xr:uid="{A9A0E313-9A82-4FD3-8A7B-A4BA9509440F}"/>
    <cellStyle name="Note 2 2 2 3 4 9" xfId="37869" xr:uid="{A0296742-295C-4C96-A55A-B81293ECDEB4}"/>
    <cellStyle name="Note 2 2 2 3 5" xfId="24222" xr:uid="{7191375D-9592-4A18-9580-F8D434F4F21D}"/>
    <cellStyle name="Note 2 2 2 3 5 2" xfId="26873" xr:uid="{F9BFC8D3-0D9E-455E-BB1C-A31782FD95F3}"/>
    <cellStyle name="Note 2 2 2 3 5 3" xfId="21778" xr:uid="{19F3B080-F35B-4160-B9D3-FEBA6C83E6A6}"/>
    <cellStyle name="Note 2 2 2 3 5 4" xfId="29725" xr:uid="{D16D8B6B-CC8D-481D-82AE-17F13F806FDA}"/>
    <cellStyle name="Note 2 2 2 3 5 5" xfId="30589" xr:uid="{9A5F13F2-BBBC-4A06-AA61-98B0022745F3}"/>
    <cellStyle name="Note 2 2 2 3 5 6" xfId="32362" xr:uid="{C9A4D53A-0109-444E-9563-2F4763F93435}"/>
    <cellStyle name="Note 2 2 2 3 5 7" xfId="35726" xr:uid="{01DB4482-E710-4390-955C-58B4591ADE2A}"/>
    <cellStyle name="Note 2 2 2 3 5 8" xfId="36561" xr:uid="{1582529A-2F00-498E-A032-545EE7687D05}"/>
    <cellStyle name="Note 2 2 2 3 5 9" xfId="37458" xr:uid="{26B0FE51-6BB7-4322-B451-D71AFE4219A7}"/>
    <cellStyle name="Note 2 2 2 3 6" xfId="22474" xr:uid="{060B90A6-8E5B-4946-B838-B6D0B4017F2E}"/>
    <cellStyle name="Note 2 2 2 3 7" xfId="21514" xr:uid="{D67B9FC7-2F5F-40B8-855C-772BE7C85D5E}"/>
    <cellStyle name="Note 2 2 2 3 8" xfId="21180" xr:uid="{E0EB8DFF-07F6-48E5-9C1A-9CEF771DACB6}"/>
    <cellStyle name="Note 2 2 2 4" xfId="20415" xr:uid="{00000000-0005-0000-0000-0000C34F0000}"/>
    <cellStyle name="Note 2 2 2 4 2" xfId="23045" xr:uid="{E1B80D26-6AB7-45B3-AC4C-4E0464A3CF70}"/>
    <cellStyle name="Note 2 2 2 4 2 2" xfId="23945" xr:uid="{208B13DE-B837-404D-BFD3-8A256820BC6C}"/>
    <cellStyle name="Note 2 2 2 4 2 2 2" xfId="26597" xr:uid="{27B20091-CF26-4DF9-AE0E-4B1FE50ADF26}"/>
    <cellStyle name="Note 2 2 2 4 2 2 3" xfId="28053" xr:uid="{0F82B950-148E-4311-A488-81EF00AB7A28}"/>
    <cellStyle name="Note 2 2 2 4 2 2 4" xfId="27696" xr:uid="{B3594A71-7309-467A-8C6A-4998CACE2D38}"/>
    <cellStyle name="Note 2 2 2 4 2 2 5" xfId="34818" xr:uid="{9081BAF7-A22F-410A-A530-736113484E78}"/>
    <cellStyle name="Note 2 2 2 4 2 2 6" xfId="31808" xr:uid="{1C5EDD64-D22C-4838-80F5-5080E39F27DE}"/>
    <cellStyle name="Note 2 2 2 4 2 3" xfId="25699" xr:uid="{D3FBEFD7-D7A3-45D9-9851-6AF845350E6B}"/>
    <cellStyle name="Note 2 2 2 4 2 4" xfId="32958" xr:uid="{86C3C932-57A9-4CF4-893F-371E1B87DFD3}"/>
    <cellStyle name="Note 2 2 2 4 3" xfId="23478" xr:uid="{668DE878-0003-4964-B68A-EA6455D50E99}"/>
    <cellStyle name="Note 2 2 2 4 3 2" xfId="26130" xr:uid="{1A82B5AF-16A2-47C5-A425-EC4626BE4076}"/>
    <cellStyle name="Note 2 2 2 4 3 3" xfId="22047" xr:uid="{4B90C88C-8037-4727-9DB1-F3C23F94C2F5}"/>
    <cellStyle name="Note 2 2 2 4 3 4" xfId="28688" xr:uid="{01F44827-3B62-45DC-BC6B-029D064099A4}"/>
    <cellStyle name="Note 2 2 2 4 3 5" xfId="34239" xr:uid="{2EF15890-2C6E-4F01-BAAC-A528C5B08084}"/>
    <cellStyle name="Note 2 2 2 4 3 6" xfId="35433" xr:uid="{10C8992B-6EEE-427F-BC41-2C9F42DDDA29}"/>
    <cellStyle name="Note 2 2 2 4 4" xfId="24634" xr:uid="{24E129C4-D123-43FA-A889-03F5A4939F88}"/>
    <cellStyle name="Note 2 2 2 4 4 2" xfId="27282" xr:uid="{70A6C066-BA85-4753-8E68-A5653B889D5B}"/>
    <cellStyle name="Note 2 2 2 4 4 3" xfId="25233" xr:uid="{9E7B492E-0CE3-4856-A602-10D083BA2351}"/>
    <cellStyle name="Note 2 2 2 4 4 4" xfId="30115" xr:uid="{44F85877-F493-4A40-B9B0-DB1C85E3B7BB}"/>
    <cellStyle name="Note 2 2 2 4 4 5" xfId="30995" xr:uid="{EBBAAE07-196B-41C4-A07F-7C3816463706}"/>
    <cellStyle name="Note 2 2 2 4 4 6" xfId="34423" xr:uid="{1E43C200-98C1-47F1-951A-C49A19AA2CCD}"/>
    <cellStyle name="Note 2 2 2 4 4 7" xfId="36119" xr:uid="{84F5E880-C56C-4C97-B433-4AEC669BF4FE}"/>
    <cellStyle name="Note 2 2 2 4 4 8" xfId="36954" xr:uid="{9068A2C8-5987-44FD-B6BF-653985079A65}"/>
    <cellStyle name="Note 2 2 2 4 4 9" xfId="37870" xr:uid="{8521D2A0-6E8F-4CB7-AF7C-531982E46E28}"/>
    <cellStyle name="Note 2 2 2 4 5" xfId="24221" xr:uid="{A770ED6A-642E-4D55-89A0-B5BE59106C4D}"/>
    <cellStyle name="Note 2 2 2 4 5 2" xfId="26872" xr:uid="{4479BD63-1331-4154-A5E1-23399C57250B}"/>
    <cellStyle name="Note 2 2 2 4 5 3" xfId="21779" xr:uid="{5C077A0A-6602-43E6-B1D7-2B276AE7975C}"/>
    <cellStyle name="Note 2 2 2 4 5 4" xfId="29724" xr:uid="{F45DE9C7-12A8-4BFC-82AE-4B953703ACA2}"/>
    <cellStyle name="Note 2 2 2 4 5 5" xfId="30588" xr:uid="{6D069A9D-93DD-4D92-9D88-2C0C70CB976D}"/>
    <cellStyle name="Note 2 2 2 4 5 6" xfId="32361" xr:uid="{444C7A86-BFDF-483F-B4F2-C6E47B894404}"/>
    <cellStyle name="Note 2 2 2 4 5 7" xfId="35725" xr:uid="{640CF963-F689-4649-A8F8-3AEFFF0BED5A}"/>
    <cellStyle name="Note 2 2 2 4 5 8" xfId="36560" xr:uid="{10EBFFEE-B21F-49F1-AC3A-4A739EE902CE}"/>
    <cellStyle name="Note 2 2 2 4 5 9" xfId="37457" xr:uid="{47080CBA-4694-4AAE-8BF5-7CDF50C4FF93}"/>
    <cellStyle name="Note 2 2 2 4 6" xfId="22475" xr:uid="{4EEF9CDF-21D7-4298-9FA3-199A261FD319}"/>
    <cellStyle name="Note 2 2 2 4 7" xfId="21513" xr:uid="{9AE7C67D-FF64-4B9A-BCA7-948445DA52A2}"/>
    <cellStyle name="Note 2 2 2 4 8" xfId="21181" xr:uid="{87FCF46C-6EF5-41BD-ACF4-DB9F4E340D5A}"/>
    <cellStyle name="Note 2 2 2 5" xfId="20416" xr:uid="{00000000-0005-0000-0000-0000C44F0000}"/>
    <cellStyle name="Note 2 2 2 5 2" xfId="23044" xr:uid="{FBEC64CA-D59E-4F33-8686-762F76B9CE33}"/>
    <cellStyle name="Note 2 2 2 5 2 2" xfId="23944" xr:uid="{84A4A634-139E-4208-B30D-99CEBB93A9DF}"/>
    <cellStyle name="Note 2 2 2 5 2 2 2" xfId="26596" xr:uid="{119E6C5A-7AE1-4F0F-98CE-96D4C44893BE}"/>
    <cellStyle name="Note 2 2 2 5 2 2 3" xfId="27978" xr:uid="{48712583-8300-4AF8-9E12-7F11D7A49A8F}"/>
    <cellStyle name="Note 2 2 2 5 2 2 4" xfId="28278" xr:uid="{2E7D8E06-486D-420C-A641-E923750C2838}"/>
    <cellStyle name="Note 2 2 2 5 2 2 5" xfId="31599" xr:uid="{E6095DC8-1600-40EE-948D-4C9045262A2D}"/>
    <cellStyle name="Note 2 2 2 5 2 2 6" xfId="35496" xr:uid="{E79996B4-7C05-4B8A-91A0-A688BC89FB75}"/>
    <cellStyle name="Note 2 2 2 5 2 3" xfId="25698" xr:uid="{2E96F6FB-B5A9-486F-B365-DAB274C8B1E2}"/>
    <cellStyle name="Note 2 2 2 5 2 4" xfId="32957" xr:uid="{5E54E989-A315-4517-870B-90AF0C42FFCE}"/>
    <cellStyle name="Note 2 2 2 5 3" xfId="23479" xr:uid="{E11400AC-3806-4758-B161-F4B00609A8EA}"/>
    <cellStyle name="Note 2 2 2 5 3 2" xfId="26131" xr:uid="{E77C83BF-E85A-4851-B949-4E045F0B3D4F}"/>
    <cellStyle name="Note 2 2 2 5 3 3" xfId="27760" xr:uid="{CF55BFE1-6BFD-49A0-83F5-AE4014F9A362}"/>
    <cellStyle name="Note 2 2 2 5 3 4" xfId="28113" xr:uid="{8A4655C8-BD22-4540-AA8A-299F8E38687D}"/>
    <cellStyle name="Note 2 2 2 5 3 5" xfId="34096" xr:uid="{18970878-E79F-4E33-B47E-C06FB1CF44A2}"/>
    <cellStyle name="Note 2 2 2 5 3 6" xfId="32128" xr:uid="{90ED2D63-0623-4493-96AF-F1FBAE9FFBC2}"/>
    <cellStyle name="Note 2 2 2 5 4" xfId="24635" xr:uid="{6AE698AC-6FE5-4B6E-9170-B8D01E9C293F}"/>
    <cellStyle name="Note 2 2 2 5 4 2" xfId="27283" xr:uid="{EC37FB6F-9DD5-486B-8293-7A110FFEA5DA}"/>
    <cellStyle name="Note 2 2 2 5 4 3" xfId="25234" xr:uid="{5E351F6C-F16B-48EC-8E57-820B83FD6A2D}"/>
    <cellStyle name="Note 2 2 2 5 4 4" xfId="30116" xr:uid="{B9D8D9D8-3871-4DA1-8FA9-346E4B0471F0}"/>
    <cellStyle name="Note 2 2 2 5 4 5" xfId="30996" xr:uid="{EF9C6760-BB69-4DB5-8B75-4E58B515873F}"/>
    <cellStyle name="Note 2 2 2 5 4 6" xfId="34593" xr:uid="{6546BFB4-0B35-4886-A421-5C7A8713AD76}"/>
    <cellStyle name="Note 2 2 2 5 4 7" xfId="36120" xr:uid="{9C55F9EB-BBBA-48FD-876C-9ACC15B5B217}"/>
    <cellStyle name="Note 2 2 2 5 4 8" xfId="36955" xr:uid="{C0E39864-DB98-4195-AF7A-0CFDBA314AF0}"/>
    <cellStyle name="Note 2 2 2 5 4 9" xfId="37871" xr:uid="{A1727FFC-99AA-47B8-A529-6B52675F7A1D}"/>
    <cellStyle name="Note 2 2 2 5 5" xfId="24220" xr:uid="{6BA36859-34FA-480D-BC2F-EF0E5F27824D}"/>
    <cellStyle name="Note 2 2 2 5 5 2" xfId="26871" xr:uid="{2D843388-95C9-4E08-BB25-68FF3ADC9B2C}"/>
    <cellStyle name="Note 2 2 2 5 5 3" xfId="21780" xr:uid="{F62FA6D6-7FDA-4143-B28A-621D992A789C}"/>
    <cellStyle name="Note 2 2 2 5 5 4" xfId="29723" xr:uid="{01F422E6-99FB-4650-A601-41DC4F83C81C}"/>
    <cellStyle name="Note 2 2 2 5 5 5" xfId="30587" xr:uid="{41CEE006-9024-4C6D-8532-5E26CEB28215}"/>
    <cellStyle name="Note 2 2 2 5 5 6" xfId="32360" xr:uid="{001C419C-C632-4B45-BC31-BEC8A64232CE}"/>
    <cellStyle name="Note 2 2 2 5 5 7" xfId="35724" xr:uid="{6EDF0F7A-431D-42BF-A642-F3479EB2F36A}"/>
    <cellStyle name="Note 2 2 2 5 5 8" xfId="36559" xr:uid="{24048866-4916-4910-B8DF-2920F15288AA}"/>
    <cellStyle name="Note 2 2 2 5 5 9" xfId="37456" xr:uid="{E381062D-7DC6-4130-BA70-E0F7FA727DE7}"/>
    <cellStyle name="Note 2 2 2 5 6" xfId="22476" xr:uid="{BA6802AB-5B3F-4A42-B01D-8F6C923CFD5C}"/>
    <cellStyle name="Note 2 2 2 5 7" xfId="21512" xr:uid="{14593710-3AE5-4F1B-A3E4-7BC3E8F74C32}"/>
    <cellStyle name="Note 2 2 2 5 8" xfId="21182" xr:uid="{D6E21F71-C04E-4B43-97D5-EEEE975984F7}"/>
    <cellStyle name="Note 2 2 2 6" xfId="23048" xr:uid="{5C4B7BF8-B890-426D-8077-FECA33CBCD85}"/>
    <cellStyle name="Note 2 2 2 6 2" xfId="23948" xr:uid="{7D427623-7957-4B0E-A279-497913C9249C}"/>
    <cellStyle name="Note 2 2 2 6 2 2" xfId="26600" xr:uid="{077C8954-DDA1-4AB6-B2FD-CF52C510BBAC}"/>
    <cellStyle name="Note 2 2 2 6 2 3" xfId="28920" xr:uid="{E7B9DCF5-314E-49F2-8531-BE726C3CD268}"/>
    <cellStyle name="Note 2 2 2 6 2 4" xfId="29547" xr:uid="{D5AD19D0-CDCE-4018-B301-E1BCD4EDB6BC}"/>
    <cellStyle name="Note 2 2 2 6 2 5" xfId="35005" xr:uid="{31F80212-445C-4CDD-8976-0C3A6C694C26}"/>
    <cellStyle name="Note 2 2 2 6 2 6" xfId="35497" xr:uid="{0F39D8C4-FB38-4668-A92D-74FB001FBD8A}"/>
    <cellStyle name="Note 2 2 2 6 3" xfId="25702" xr:uid="{4A695E57-212F-4E64-91CD-87C6DE87F3B4}"/>
    <cellStyle name="Note 2 2 2 6 4" xfId="32961" xr:uid="{D4D24FF6-11BA-4AC2-8F6C-35F19A0460EB}"/>
    <cellStyle name="Note 2 2 2 7" xfId="23475" xr:uid="{9FC5127D-1CDD-480F-A6E9-DD3D824B995F}"/>
    <cellStyle name="Note 2 2 2 7 2" xfId="26127" xr:uid="{C8522552-5A1A-4475-BC5D-45285F824580}"/>
    <cellStyle name="Note 2 2 2 7 3" xfId="27759" xr:uid="{442F5094-CABF-4247-A0A6-F2B2ACCAFC41}"/>
    <cellStyle name="Note 2 2 2 7 4" xfId="28857" xr:uid="{3E94DAB3-CF2C-47BF-BFE3-375495043E90}"/>
    <cellStyle name="Note 2 2 2 7 5" xfId="32219" xr:uid="{745B7690-87AA-4242-84AD-5293D4900F05}"/>
    <cellStyle name="Note 2 2 2 7 6" xfId="31724" xr:uid="{C3BA27DB-A1DF-44D8-89AA-55286E4A6C1D}"/>
    <cellStyle name="Note 2 2 2 8" xfId="24631" xr:uid="{78A114AC-9A70-406A-86E5-175BC3C6F30B}"/>
    <cellStyle name="Note 2 2 2 8 2" xfId="27279" xr:uid="{7E90DE52-CC89-45C0-BA84-4982B6668B0D}"/>
    <cellStyle name="Note 2 2 2 8 3" xfId="25230" xr:uid="{0CD9B0BD-FEDC-43D1-81F8-D5A19DC36008}"/>
    <cellStyle name="Note 2 2 2 8 4" xfId="30112" xr:uid="{E2C8F8D2-A3EB-4F7F-BB86-7984A4E4C91F}"/>
    <cellStyle name="Note 2 2 2 8 5" xfId="30992" xr:uid="{955A32C3-5115-484A-9AB1-753021B5696B}"/>
    <cellStyle name="Note 2 2 2 8 6" xfId="34592" xr:uid="{E30A89DF-E6FE-47AF-AFFD-7EF8A1CDE7CA}"/>
    <cellStyle name="Note 2 2 2 8 7" xfId="36116" xr:uid="{5365F49C-D93A-4EC4-8FC9-3975CBE37B6B}"/>
    <cellStyle name="Note 2 2 2 8 8" xfId="36951" xr:uid="{8CD173AA-9DC4-48F6-9051-1168A9AA3F12}"/>
    <cellStyle name="Note 2 2 2 8 9" xfId="37867" xr:uid="{6F519030-9BF2-435E-82FB-A8659E867368}"/>
    <cellStyle name="Note 2 2 2 9" xfId="24224" xr:uid="{6909871C-B12F-4CB4-A5FB-1784C6D8967F}"/>
    <cellStyle name="Note 2 2 2 9 2" xfId="26875" xr:uid="{12B29C85-2965-421C-A6F3-82FF507D3866}"/>
    <cellStyle name="Note 2 2 2 9 3" xfId="21776" xr:uid="{BE315A57-8009-43D7-8DEC-A8357EEE880B}"/>
    <cellStyle name="Note 2 2 2 9 4" xfId="29727" xr:uid="{00AA43BB-AC5E-49F9-80B8-B7D16BBBBB36}"/>
    <cellStyle name="Note 2 2 2 9 5" xfId="30591" xr:uid="{91544F3E-1DD8-47D7-83C6-9811B8614F10}"/>
    <cellStyle name="Note 2 2 2 9 6" xfId="32364" xr:uid="{D8A7894C-F279-48E8-862E-54E40890D8EC}"/>
    <cellStyle name="Note 2 2 2 9 7" xfId="35728" xr:uid="{328EAC29-7D6E-4116-AAB0-3509F53C4744}"/>
    <cellStyle name="Note 2 2 2 9 8" xfId="36563" xr:uid="{61A01FE8-26B1-4671-8064-856A64D6308A}"/>
    <cellStyle name="Note 2 2 2 9 9" xfId="37460" xr:uid="{80B0324E-ED18-4F80-B80D-2F68BD9D2CC0}"/>
    <cellStyle name="Note 2 2 3" xfId="20417" xr:uid="{00000000-0005-0000-0000-0000C54F0000}"/>
    <cellStyle name="Note 2 2 3 2" xfId="20418" xr:uid="{00000000-0005-0000-0000-0000C64F0000}"/>
    <cellStyle name="Note 2 2 3 2 2" xfId="23043" xr:uid="{93152085-B0A2-4B19-8C68-59041E9B80F2}"/>
    <cellStyle name="Note 2 2 3 2 2 2" xfId="23943" xr:uid="{28564CB3-8A36-4AE4-9326-2AEAEB54CF7A}"/>
    <cellStyle name="Note 2 2 3 2 2 2 2" xfId="26595" xr:uid="{1CA584F7-67BC-409E-A541-3A7ADB216464}"/>
    <cellStyle name="Note 2 2 3 2 2 2 3" xfId="29033" xr:uid="{B2328CD6-DF8B-4CAD-B1B0-6F5D05F0ED68}"/>
    <cellStyle name="Note 2 2 3 2 2 2 4" xfId="29588" xr:uid="{92DD432E-6EC8-49AD-A97D-EBB37A07C549}"/>
    <cellStyle name="Note 2 2 3 2 2 2 5" xfId="34854" xr:uid="{C4FA71DF-EEA3-4D94-AC26-D89300B0DD10}"/>
    <cellStyle name="Note 2 2 3 2 2 2 6" xfId="35557" xr:uid="{5826CCBA-44D9-4210-B312-625779C6FC2E}"/>
    <cellStyle name="Note 2 2 3 2 2 3" xfId="25697" xr:uid="{D00503A4-A64C-4476-9FBE-E2012BC965C2}"/>
    <cellStyle name="Note 2 2 3 2 2 4" xfId="32956" xr:uid="{4DE7D337-2DF8-47F8-8910-8362EC5FAA8A}"/>
    <cellStyle name="Note 2 2 3 2 3" xfId="23480" xr:uid="{EE38190F-5959-4209-BBB2-DF6AFD47D089}"/>
    <cellStyle name="Note 2 2 3 2 3 2" xfId="26132" xr:uid="{BA0BDDB3-B776-48E1-A5AE-A1EBA686F1D0}"/>
    <cellStyle name="Note 2 2 3 2 3 3" xfId="27761" xr:uid="{B5110F49-8749-4220-8A80-CFB0AD8FD965}"/>
    <cellStyle name="Note 2 2 3 2 3 4" xfId="29408" xr:uid="{DEE5CBB7-1840-4799-B9A5-27CCA267DDFF}"/>
    <cellStyle name="Note 2 2 3 2 3 5" xfId="32220" xr:uid="{CAB492FA-9068-4E23-88EA-3E5E61B6A679}"/>
    <cellStyle name="Note 2 2 3 2 3 6" xfId="35025" xr:uid="{97139EB4-18E6-470F-82D7-3A96641B27B8}"/>
    <cellStyle name="Note 2 2 3 2 4" xfId="24636" xr:uid="{75009099-3DCD-4015-9D6A-30D0E58B5B27}"/>
    <cellStyle name="Note 2 2 3 2 4 2" xfId="27284" xr:uid="{17173121-17D2-4D92-A6DE-34AB5B0198CB}"/>
    <cellStyle name="Note 2 2 3 2 4 3" xfId="25235" xr:uid="{118BE9F2-1BAC-4F15-925E-C51F3EDB42E2}"/>
    <cellStyle name="Note 2 2 3 2 4 4" xfId="30117" xr:uid="{58BEE96B-3DB5-4D58-90AB-A49E7052DCE0}"/>
    <cellStyle name="Note 2 2 3 2 4 5" xfId="30997" xr:uid="{2AF383C4-217B-442D-8D7E-98A5EBB6F8E3}"/>
    <cellStyle name="Note 2 2 3 2 4 6" xfId="32662" xr:uid="{D027C2F4-6C6C-4343-A515-9CFACFE00132}"/>
    <cellStyle name="Note 2 2 3 2 4 7" xfId="36121" xr:uid="{7A08B21C-FE07-46FD-B94A-2EBFAEE79A0F}"/>
    <cellStyle name="Note 2 2 3 2 4 8" xfId="36956" xr:uid="{5092A923-3A8B-4740-8698-A1B582105329}"/>
    <cellStyle name="Note 2 2 3 2 4 9" xfId="37872" xr:uid="{2C1BE4E3-AFF7-439B-8CA1-AA936C66DE1B}"/>
    <cellStyle name="Note 2 2 3 2 5" xfId="24219" xr:uid="{BA797653-2C97-4651-BE56-E20C1E2B589B}"/>
    <cellStyle name="Note 2 2 3 2 5 2" xfId="26870" xr:uid="{599B7142-1982-478E-A832-84B0B9B3B2C5}"/>
    <cellStyle name="Note 2 2 3 2 5 3" xfId="21781" xr:uid="{7260E617-9CE0-49EF-B778-2F931362E96A}"/>
    <cellStyle name="Note 2 2 3 2 5 4" xfId="29722" xr:uid="{25F75FEB-5EEF-4040-B623-9D3D9E7D13E2}"/>
    <cellStyle name="Note 2 2 3 2 5 5" xfId="30586" xr:uid="{0F99AA42-F331-443E-AD76-35244AD72A54}"/>
    <cellStyle name="Note 2 2 3 2 5 6" xfId="32359" xr:uid="{873B836B-83FA-4558-90F0-00B28AF1D1F3}"/>
    <cellStyle name="Note 2 2 3 2 5 7" xfId="35723" xr:uid="{2765EF30-5F73-40BA-9BB3-D4B63D5CC30C}"/>
    <cellStyle name="Note 2 2 3 2 5 8" xfId="36558" xr:uid="{B3145AC8-C9FA-40A9-8B45-37C49BCDB9C9}"/>
    <cellStyle name="Note 2 2 3 2 5 9" xfId="37455" xr:uid="{2DBAE34B-B13B-49EC-AA1D-7796CC48E27B}"/>
    <cellStyle name="Note 2 2 3 2 6" xfId="22477" xr:uid="{FDA4715D-D78A-4530-84DC-3F2053253082}"/>
    <cellStyle name="Note 2 2 3 2 7" xfId="21510" xr:uid="{765218D3-B0AF-4012-8D5D-F398EDD89096}"/>
    <cellStyle name="Note 2 2 3 2 8" xfId="21183" xr:uid="{C4F30253-E934-4D2C-891A-F1F2153E01BD}"/>
    <cellStyle name="Note 2 2 3 3" xfId="20419" xr:uid="{00000000-0005-0000-0000-0000C74F0000}"/>
    <cellStyle name="Note 2 2 3 3 2" xfId="23042" xr:uid="{AC73EAC4-1F55-4299-A9CC-61A3A26FFE36}"/>
    <cellStyle name="Note 2 2 3 3 2 2" xfId="23942" xr:uid="{E7AEC566-AD89-452B-8AE7-229472FD3B6C}"/>
    <cellStyle name="Note 2 2 3 3 2 2 2" xfId="26594" xr:uid="{E649DCB2-D154-405C-A0E9-9DBA32F42DEA}"/>
    <cellStyle name="Note 2 2 3 3 2 2 3" xfId="28919" xr:uid="{D0AC5F50-641B-4A1C-B1AD-3E0BA4CB0D41}"/>
    <cellStyle name="Note 2 2 3 3 2 2 4" xfId="29471" xr:uid="{CE448A80-59F3-4D8E-B36C-33B091073BE7}"/>
    <cellStyle name="Note 2 2 3 3 2 2 5" xfId="35004" xr:uid="{980E7251-0337-45C8-B4D5-8E39510D79C4}"/>
    <cellStyle name="Note 2 2 3 3 2 2 6" xfId="31752" xr:uid="{FB1152F9-8A70-4207-B006-720C29C92D92}"/>
    <cellStyle name="Note 2 2 3 3 2 3" xfId="25696" xr:uid="{217DDCCB-FEE0-4C68-BF50-BEBFDF68ACF7}"/>
    <cellStyle name="Note 2 2 3 3 2 4" xfId="32955" xr:uid="{FEC0FE80-031A-4D5A-931A-8B2096E2E019}"/>
    <cellStyle name="Note 2 2 3 3 3" xfId="23481" xr:uid="{CEA8419D-65D4-4479-A858-A0933BAC761D}"/>
    <cellStyle name="Note 2 2 3 3 3 2" xfId="26133" xr:uid="{247B7DF7-D76C-43CA-B442-7E6AEAF45D13}"/>
    <cellStyle name="Note 2 2 3 3 3 3" xfId="27762" xr:uid="{59A14C2C-B542-4F06-87F0-696CA62FC65A}"/>
    <cellStyle name="Note 2 2 3 3 3 4" xfId="29525" xr:uid="{D02B0119-3285-4F3B-9CC8-FC058555A573}"/>
    <cellStyle name="Note 2 2 3 3 3 5" xfId="33827" xr:uid="{96267291-30BF-4E3B-8D9F-BEEC78386928}"/>
    <cellStyle name="Note 2 2 3 3 3 6" xfId="35098" xr:uid="{DDF189EF-7349-4443-BE5C-7B3559817324}"/>
    <cellStyle name="Note 2 2 3 3 4" xfId="24637" xr:uid="{E1EAFBA4-5C85-4785-B549-0975E73ACE41}"/>
    <cellStyle name="Note 2 2 3 3 4 2" xfId="27285" xr:uid="{5CD81B3A-9483-45A1-8543-3FA5BD6F8156}"/>
    <cellStyle name="Note 2 2 3 3 4 3" xfId="25236" xr:uid="{ACB2DFE0-3B4F-4F85-A1BE-B65F11693F2F}"/>
    <cellStyle name="Note 2 2 3 3 4 4" xfId="30118" xr:uid="{F7737FB2-866D-4260-B0B7-937BDA8C4D7B}"/>
    <cellStyle name="Note 2 2 3 3 4 5" xfId="30998" xr:uid="{13B8D365-756D-4769-9DFC-C3165FAE6597}"/>
    <cellStyle name="Note 2 2 3 3 4 6" xfId="34424" xr:uid="{9E63329D-CC6A-4F2E-ACD3-E78EBD2BAF68}"/>
    <cellStyle name="Note 2 2 3 3 4 7" xfId="36122" xr:uid="{2617E1F1-6AB7-44FA-ADCA-D4E215ADEA5E}"/>
    <cellStyle name="Note 2 2 3 3 4 8" xfId="36957" xr:uid="{3AFD47B8-91B7-402D-8026-FDEA2520F756}"/>
    <cellStyle name="Note 2 2 3 3 4 9" xfId="37873" xr:uid="{0CCBF96C-73E4-4547-B224-789CD296DC87}"/>
    <cellStyle name="Note 2 2 3 3 5" xfId="24218" xr:uid="{42B0B01D-C769-4E9F-96B0-334281E5E12E}"/>
    <cellStyle name="Note 2 2 3 3 5 2" xfId="26869" xr:uid="{2B6F7965-4F82-4BBD-B55A-F1C884B3E628}"/>
    <cellStyle name="Note 2 2 3 3 5 3" xfId="21782" xr:uid="{E7B0B3B6-BDD7-40E5-9C75-40D37F1F3851}"/>
    <cellStyle name="Note 2 2 3 3 5 4" xfId="29721" xr:uid="{44720A63-225C-4394-BD1B-7724FBE59945}"/>
    <cellStyle name="Note 2 2 3 3 5 5" xfId="30585" xr:uid="{A5BACD8C-E6BD-4E03-BDB7-007911AE44C9}"/>
    <cellStyle name="Note 2 2 3 3 5 6" xfId="32358" xr:uid="{5BE583BA-8A71-40BD-98E3-5B627EF2B243}"/>
    <cellStyle name="Note 2 2 3 3 5 7" xfId="35722" xr:uid="{CEA38D4E-5B85-4F2B-BC5F-0BC2E1CC4E92}"/>
    <cellStyle name="Note 2 2 3 3 5 8" xfId="36557" xr:uid="{694A29F3-40BB-422F-AC99-62C76D696F75}"/>
    <cellStyle name="Note 2 2 3 3 5 9" xfId="37454" xr:uid="{C6E8363B-D26A-40FF-82A2-54C6917853EF}"/>
    <cellStyle name="Note 2 2 3 3 6" xfId="22478" xr:uid="{39BE4108-5FFC-4EF2-9753-99A7F5185AB3}"/>
    <cellStyle name="Note 2 2 3 3 7" xfId="21509" xr:uid="{BACC39CF-F7E7-4202-8FC0-CE56B0073680}"/>
    <cellStyle name="Note 2 2 3 3 8" xfId="21184" xr:uid="{153ECB83-1AF5-44FC-88B9-F3822D4AE1E6}"/>
    <cellStyle name="Note 2 2 3 4" xfId="20420" xr:uid="{00000000-0005-0000-0000-0000C84F0000}"/>
    <cellStyle name="Note 2 2 3 4 2" xfId="23041" xr:uid="{FE51A029-F666-4A6C-824F-92AEF96798F7}"/>
    <cellStyle name="Note 2 2 3 4 2 2" xfId="23941" xr:uid="{649BFD10-7652-4558-9D74-4FF0D529B4C4}"/>
    <cellStyle name="Note 2 2 3 4 2 2 2" xfId="26593" xr:uid="{FF53B650-8D39-4416-B54F-507B208D4E70}"/>
    <cellStyle name="Note 2 2 3 4 2 2 3" xfId="28428" xr:uid="{503C5770-280E-470D-BDD3-373BA4A84401}"/>
    <cellStyle name="Note 2 2 3 4 2 2 4" xfId="28129" xr:uid="{D8F43340-B602-4F5B-A584-2EF4560132E7}"/>
    <cellStyle name="Note 2 2 3 4 2 2 5" xfId="31636" xr:uid="{29602D3E-F2DA-4682-8FE3-7E265E21D4F3}"/>
    <cellStyle name="Note 2 2 3 4 2 2 6" xfId="31809" xr:uid="{6742A9F7-0DA9-4C43-ADE1-6FCA34ED791C}"/>
    <cellStyle name="Note 2 2 3 4 2 3" xfId="25695" xr:uid="{B5624F7E-F317-433F-AFB3-7B20AC31769A}"/>
    <cellStyle name="Note 2 2 3 4 2 4" xfId="32954" xr:uid="{8260EEA0-487B-440C-95CD-FB09B71CB2EB}"/>
    <cellStyle name="Note 2 2 3 4 3" xfId="23482" xr:uid="{C4705987-D15E-45EF-A0D7-0DCE158AC77C}"/>
    <cellStyle name="Note 2 2 3 4 3 2" xfId="26134" xr:uid="{4E28DD42-7C5B-47EA-B302-306F337B2A38}"/>
    <cellStyle name="Note 2 2 3 4 3 3" xfId="27763" xr:uid="{1B2C79D8-B216-4C10-A852-B3399BDC141A}"/>
    <cellStyle name="Note 2 2 3 4 3 4" xfId="28238" xr:uid="{567E55C3-C989-47D8-AEFC-255F042FD345}"/>
    <cellStyle name="Note 2 2 3 4 3 5" xfId="33403" xr:uid="{990EC49A-998F-4114-9C9C-86C34021C250}"/>
    <cellStyle name="Note 2 2 3 4 3 6" xfId="35618" xr:uid="{15F20585-FD96-4235-A5A4-376FC6248142}"/>
    <cellStyle name="Note 2 2 3 4 4" xfId="24638" xr:uid="{BEE2DC8C-70B0-4902-91C5-CBB91DB079F8}"/>
    <cellStyle name="Note 2 2 3 4 4 2" xfId="27286" xr:uid="{00C8A798-CC16-474B-96A5-9F666A20886F}"/>
    <cellStyle name="Note 2 2 3 4 4 3" xfId="25237" xr:uid="{065480F0-E39F-4691-B94E-F448FB8D29BF}"/>
    <cellStyle name="Note 2 2 3 4 4 4" xfId="30119" xr:uid="{2DFAE094-0318-48BA-A606-7C05AA4772BD}"/>
    <cellStyle name="Note 2 2 3 4 4 5" xfId="30999" xr:uid="{2FECA5A7-A60D-416E-B154-4B3B308A4119}"/>
    <cellStyle name="Note 2 2 3 4 4 6" xfId="34594" xr:uid="{CDB24206-4BDD-4C48-A52A-5E467822B16D}"/>
    <cellStyle name="Note 2 2 3 4 4 7" xfId="36123" xr:uid="{1AC64876-6C9B-4B9E-B8F1-625B64A887D1}"/>
    <cellStyle name="Note 2 2 3 4 4 8" xfId="36958" xr:uid="{3E9E9FD5-AF12-4ED7-8BD4-571F4E075A6F}"/>
    <cellStyle name="Note 2 2 3 4 4 9" xfId="37874" xr:uid="{E0F473C2-6DCC-4660-A32D-2E344519A730}"/>
    <cellStyle name="Note 2 2 3 4 5" xfId="24217" xr:uid="{CC164813-2884-4063-A227-609F4E4444E0}"/>
    <cellStyle name="Note 2 2 3 4 5 2" xfId="26868" xr:uid="{59FD3F52-AFB4-4E6C-919D-C5B6FED7BC79}"/>
    <cellStyle name="Note 2 2 3 4 5 3" xfId="21783" xr:uid="{2D161DE1-E694-4C7B-92D5-5CBCE3948269}"/>
    <cellStyle name="Note 2 2 3 4 5 4" xfId="29720" xr:uid="{7DB69352-A35D-4C16-ABA8-FE575EA067F2}"/>
    <cellStyle name="Note 2 2 3 4 5 5" xfId="30584" xr:uid="{292BBEE8-4F85-4C1F-833D-6F05FA02D3AD}"/>
    <cellStyle name="Note 2 2 3 4 5 6" xfId="32357" xr:uid="{8E040584-6165-4861-A053-F587E44E5018}"/>
    <cellStyle name="Note 2 2 3 4 5 7" xfId="35721" xr:uid="{BA5568D0-F23F-44B3-B2D8-5FF46553D03D}"/>
    <cellStyle name="Note 2 2 3 4 5 8" xfId="36556" xr:uid="{9EBDB1F9-4593-4744-9ED6-FE3E8D1CF1B5}"/>
    <cellStyle name="Note 2 2 3 4 5 9" xfId="37453" xr:uid="{389482A7-272C-4454-8653-36500CB660E9}"/>
    <cellStyle name="Note 2 2 3 4 6" xfId="22479" xr:uid="{B384A827-E045-4FF4-9964-CC19E3DDADA4}"/>
    <cellStyle name="Note 2 2 3 4 7" xfId="21508" xr:uid="{1CFFAADF-CBAB-48CA-9AF1-DCEE39272CEF}"/>
    <cellStyle name="Note 2 2 3 4 8" xfId="21185" xr:uid="{D6CCD3B9-E638-4597-8ABC-87A573522D77}"/>
    <cellStyle name="Note 2 2 3 5" xfId="20421" xr:uid="{00000000-0005-0000-0000-0000C94F0000}"/>
    <cellStyle name="Note 2 2 3 5 2" xfId="23040" xr:uid="{587E9A12-CD24-4E9D-94C2-0F422DE5E93E}"/>
    <cellStyle name="Note 2 2 3 5 2 2" xfId="23940" xr:uid="{D0470C56-2019-4CB5-9365-224ACA145C4D}"/>
    <cellStyle name="Note 2 2 3 5 2 2 2" xfId="26592" xr:uid="{9437B16A-EC9C-4D8E-B041-E8E4F53D1E88}"/>
    <cellStyle name="Note 2 2 3 5 2 2 3" xfId="28499" xr:uid="{6D7EBA00-EA9E-49FB-ABE0-6CC08369EC48}"/>
    <cellStyle name="Note 2 2 3 5 2 2 4" xfId="28649" xr:uid="{C2AEAE74-3CCC-4217-A82F-8DDA6EF69378}"/>
    <cellStyle name="Note 2 2 3 5 2 2 5" xfId="34821" xr:uid="{E744DA89-A76A-4BB1-8D05-F40CF9FB58A5}"/>
    <cellStyle name="Note 2 2 3 5 2 2 6" xfId="35495" xr:uid="{FAF5E812-6980-40FA-AB5D-4E82E0FC7D42}"/>
    <cellStyle name="Note 2 2 3 5 2 3" xfId="25694" xr:uid="{D1D5F275-CA47-442D-8AC4-3E571500DE84}"/>
    <cellStyle name="Note 2 2 3 5 2 4" xfId="32953" xr:uid="{44FAF4A6-03E2-4E0C-99BC-BEF643032AA3}"/>
    <cellStyle name="Note 2 2 3 5 3" xfId="23483" xr:uid="{E2A9D1B4-0D5B-4A89-891A-EBA8E45AE309}"/>
    <cellStyle name="Note 2 2 3 5 3 2" xfId="26135" xr:uid="{7BF07871-7715-4851-9F3A-47F41F921C24}"/>
    <cellStyle name="Note 2 2 3 5 3 3" xfId="27764" xr:uid="{DD82A54A-EC70-488F-8382-84ADDAD955E9}"/>
    <cellStyle name="Note 2 2 3 5 3 4" xfId="28785" xr:uid="{5E4D3DA3-C7B1-42BD-99A0-6D7D899BB903}"/>
    <cellStyle name="Note 2 2 3 5 3 5" xfId="34240" xr:uid="{F6440FF3-4167-469A-AD1A-2229089F1095}"/>
    <cellStyle name="Note 2 2 3 5 3 6" xfId="35435" xr:uid="{17420CE1-0BAF-4847-98FE-3D120C71741A}"/>
    <cellStyle name="Note 2 2 3 5 4" xfId="24639" xr:uid="{EBF32E0D-96A4-4873-A9FD-9121E9EC9B03}"/>
    <cellStyle name="Note 2 2 3 5 4 2" xfId="27287" xr:uid="{EE0CEDAE-51A2-4CE6-AB51-C5144D44B4BE}"/>
    <cellStyle name="Note 2 2 3 5 4 3" xfId="25238" xr:uid="{CD890828-220F-4C01-BE9A-D5A16D22252F}"/>
    <cellStyle name="Note 2 2 3 5 4 4" xfId="30120" xr:uid="{A00BB960-F835-4BF5-95C5-5235B092AAFC}"/>
    <cellStyle name="Note 2 2 3 5 4 5" xfId="31000" xr:uid="{7960183D-2156-49F9-B83B-F5FA6C616058}"/>
    <cellStyle name="Note 2 2 3 5 4 6" xfId="32663" xr:uid="{EB546576-AF17-4FAC-BB95-3FC6646217CF}"/>
    <cellStyle name="Note 2 2 3 5 4 7" xfId="36124" xr:uid="{2D1835A9-DF52-47B1-985F-FD41DA597919}"/>
    <cellStyle name="Note 2 2 3 5 4 8" xfId="36959" xr:uid="{933A7EEE-1115-431C-8F6F-5059BBA5E9B0}"/>
    <cellStyle name="Note 2 2 3 5 4 9" xfId="37875" xr:uid="{C2DFA641-13E6-46C4-A6C1-37CB5E0FB847}"/>
    <cellStyle name="Note 2 2 3 5 5" xfId="24216" xr:uid="{FBA53826-2B0D-40D3-8CCB-881D109532B1}"/>
    <cellStyle name="Note 2 2 3 5 5 2" xfId="26867" xr:uid="{B1F079A3-DDFB-4985-BF58-CDC8779175F1}"/>
    <cellStyle name="Note 2 2 3 5 5 3" xfId="21784" xr:uid="{B2665CEF-0A50-40A3-966B-4645DC7AD0FE}"/>
    <cellStyle name="Note 2 2 3 5 5 4" xfId="29719" xr:uid="{96B142DA-0187-486D-8DA7-066C383B825B}"/>
    <cellStyle name="Note 2 2 3 5 5 5" xfId="30583" xr:uid="{1BD608DF-9D12-4715-8540-8FE1F555E1EC}"/>
    <cellStyle name="Note 2 2 3 5 5 6" xfId="32356" xr:uid="{C1A9FB5E-1E68-4AD5-A595-B70EC6077F33}"/>
    <cellStyle name="Note 2 2 3 5 5 7" xfId="35720" xr:uid="{902CA820-18EC-494C-A14F-3A6E7C3D8826}"/>
    <cellStyle name="Note 2 2 3 5 5 8" xfId="36555" xr:uid="{F96D99FF-1ADE-414B-B867-91A7D78C6D33}"/>
    <cellStyle name="Note 2 2 3 5 5 9" xfId="37452" xr:uid="{6969E979-307F-4F56-8F0F-0CE56140D204}"/>
    <cellStyle name="Note 2 2 3 5 6" xfId="22480" xr:uid="{668EFC68-5EC8-4851-880B-4271498AB963}"/>
    <cellStyle name="Note 2 2 3 5 7" xfId="21507" xr:uid="{E1E80D98-E1BD-4A03-B34D-8511D2AD13CE}"/>
    <cellStyle name="Note 2 2 3 5 8" xfId="21186" xr:uid="{5D217D7D-375B-4079-86D7-735837AA9352}"/>
    <cellStyle name="Note 2 2 4" xfId="20422" xr:uid="{00000000-0005-0000-0000-0000CA4F0000}"/>
    <cellStyle name="Note 2 2 4 10" xfId="21506" xr:uid="{A5B69587-1EC0-4867-A19D-402586699CAB}"/>
    <cellStyle name="Note 2 2 4 11" xfId="21187" xr:uid="{3ED0A53B-D6A3-428C-A617-86D2B89BD052}"/>
    <cellStyle name="Note 2 2 4 2" xfId="20423" xr:uid="{00000000-0005-0000-0000-0000CB4F0000}"/>
    <cellStyle name="Note 2 2 4 2 2" xfId="23038" xr:uid="{D251E8CB-5CF4-41E2-8379-4A5C74E0D16A}"/>
    <cellStyle name="Note 2 2 4 2 2 2" xfId="23938" xr:uid="{1F620DA8-01D4-4419-998F-DBE85E28693C}"/>
    <cellStyle name="Note 2 2 4 2 2 2 2" xfId="26590" xr:uid="{185743CB-E403-45C7-BFEC-FDBBD6C1965C}"/>
    <cellStyle name="Note 2 2 4 2 2 2 3" xfId="27977" xr:uid="{FF551CA0-0A34-444E-9FC8-29BD98608151}"/>
    <cellStyle name="Note 2 2 4 2 2 2 4" xfId="29470" xr:uid="{8C2E9E8F-361E-4085-8A1B-9D8CDA87D562}"/>
    <cellStyle name="Note 2 2 4 2 2 2 5" xfId="34851" xr:uid="{0342316E-7436-442E-A337-A5B160ED3F49}"/>
    <cellStyle name="Note 2 2 4 2 2 2 6" xfId="31733" xr:uid="{C850EA52-46B9-4414-8E73-CE37C2AD201C}"/>
    <cellStyle name="Note 2 2 4 2 2 3" xfId="25692" xr:uid="{5EB26951-77AC-4C2D-856D-FB8C52EDEE37}"/>
    <cellStyle name="Note 2 2 4 2 2 4" xfId="32951" xr:uid="{EF26CF26-D350-4E7E-9664-335A90886CC0}"/>
    <cellStyle name="Note 2 2 4 2 3" xfId="23485" xr:uid="{3FDB5D71-87E7-4494-BEF0-8E7530531CCD}"/>
    <cellStyle name="Note 2 2 4 2 3 2" xfId="26137" xr:uid="{564B5F64-E0BC-4B96-A039-0767AC173FDF}"/>
    <cellStyle name="Note 2 2 4 2 3 3" xfId="27766" xr:uid="{2A77C07A-68D5-4C52-9502-B4CBDDB089CA}"/>
    <cellStyle name="Note 2 2 4 2 3 4" xfId="29409" xr:uid="{FD17932E-8ABD-4278-AB18-532B432CEF26}"/>
    <cellStyle name="Note 2 2 4 2 3 5" xfId="32221" xr:uid="{22C8D190-F003-4CAE-AA88-058CFCB2B561}"/>
    <cellStyle name="Note 2 2 4 2 3 6" xfId="35057" xr:uid="{F6F98072-F304-43EA-B420-F688EFDCFB87}"/>
    <cellStyle name="Note 2 2 4 2 4" xfId="24641" xr:uid="{00498D48-0C7A-4E73-8BFB-06B070337D42}"/>
    <cellStyle name="Note 2 2 4 2 4 2" xfId="27289" xr:uid="{9BA254CD-D706-43F5-BEB7-52C3FACD2667}"/>
    <cellStyle name="Note 2 2 4 2 4 3" xfId="25240" xr:uid="{63969E11-44E7-44C2-9AAE-4EB538F77837}"/>
    <cellStyle name="Note 2 2 4 2 4 4" xfId="30122" xr:uid="{CAD3C11D-2DB0-4DF8-ACDF-A6967E187D61}"/>
    <cellStyle name="Note 2 2 4 2 4 5" xfId="31002" xr:uid="{A8307075-0A1B-4330-A80F-965AD67557C8}"/>
    <cellStyle name="Note 2 2 4 2 4 6" xfId="34595" xr:uid="{A0841504-B659-48C2-B12E-BAB3966637B6}"/>
    <cellStyle name="Note 2 2 4 2 4 7" xfId="36126" xr:uid="{C2170CDD-562E-43D6-AF53-597A1420EF43}"/>
    <cellStyle name="Note 2 2 4 2 4 8" xfId="36961" xr:uid="{D8BA4D78-E29F-40A9-9DAD-5304F390A1CA}"/>
    <cellStyle name="Note 2 2 4 2 4 9" xfId="37877" xr:uid="{19882173-5A6D-4436-A5AC-AECC05E87C13}"/>
    <cellStyle name="Note 2 2 4 2 5" xfId="24214" xr:uid="{50CC54BE-F23B-4892-970C-BBAB5E91D522}"/>
    <cellStyle name="Note 2 2 4 2 5 2" xfId="26865" xr:uid="{28965DB6-915E-48BE-9184-002E56EBF7EF}"/>
    <cellStyle name="Note 2 2 4 2 5 3" xfId="21786" xr:uid="{37178B0B-97DB-41E0-A069-120FC3FB7AA3}"/>
    <cellStyle name="Note 2 2 4 2 5 4" xfId="29717" xr:uid="{A1D8ED57-8603-49F8-BAA4-EDC675AB0907}"/>
    <cellStyle name="Note 2 2 4 2 5 5" xfId="30581" xr:uid="{03CD490E-41B1-44D6-A073-4C5D110597D0}"/>
    <cellStyle name="Note 2 2 4 2 5 6" xfId="32354" xr:uid="{8F6DB260-A6DD-4D91-ABE4-F6BA4A66FFE9}"/>
    <cellStyle name="Note 2 2 4 2 5 7" xfId="35718" xr:uid="{92B93320-7907-4532-A4F8-76606E3AC8F9}"/>
    <cellStyle name="Note 2 2 4 2 5 8" xfId="36553" xr:uid="{91225520-C3F7-4A85-96A0-D493C7380B8E}"/>
    <cellStyle name="Note 2 2 4 2 5 9" xfId="37450" xr:uid="{4D4FF22A-50C1-4431-A457-D07B482BD4FA}"/>
    <cellStyle name="Note 2 2 4 2 6" xfId="22482" xr:uid="{35FDC0AE-4AF9-4C2D-BB9B-43A1253F9950}"/>
    <cellStyle name="Note 2 2 4 2 7" xfId="21505" xr:uid="{56BAD743-C12D-47DF-B7E6-D450487838B8}"/>
    <cellStyle name="Note 2 2 4 2 8" xfId="21188" xr:uid="{5FE0FDCF-B225-46C7-83F4-63352183B36D}"/>
    <cellStyle name="Note 2 2 4 3" xfId="20424" xr:uid="{00000000-0005-0000-0000-0000CC4F0000}"/>
    <cellStyle name="Note 2 2 4 3 2" xfId="23037" xr:uid="{51FEB336-2DB0-41D2-A540-ABF3356E9E7D}"/>
    <cellStyle name="Note 2 2 4 3 2 2" xfId="23937" xr:uid="{587B2114-B285-4E79-BF56-549B149F9566}"/>
    <cellStyle name="Note 2 2 4 3 2 2 2" xfId="26589" xr:uid="{A2FA41FB-EC07-4E5C-8899-AF082FE0A2F9}"/>
    <cellStyle name="Note 2 2 4 3 2 2 3" xfId="29032" xr:uid="{AB1773B0-6724-4AEF-BCE5-9C70CEEFFC81}"/>
    <cellStyle name="Note 2 2 4 3 2 2 4" xfId="28842" xr:uid="{6D10D0EC-E580-402E-B6E0-BCF839393E56}"/>
    <cellStyle name="Note 2 2 4 3 2 2 5" xfId="35007" xr:uid="{DD1C380B-2CE3-40C3-9DE2-B72211EE8A19}"/>
    <cellStyle name="Note 2 2 4 3 2 2 6" xfId="31810" xr:uid="{D8F2FC11-5EB6-49F2-A57E-91904F08504F}"/>
    <cellStyle name="Note 2 2 4 3 2 3" xfId="25691" xr:uid="{B2DD0B3E-C105-445E-96E5-D581BDC4283D}"/>
    <cellStyle name="Note 2 2 4 3 2 4" xfId="32950" xr:uid="{DE32B65C-9FA6-4C8C-960A-6BC5A2DB49F2}"/>
    <cellStyle name="Note 2 2 4 3 3" xfId="23486" xr:uid="{B8DACDCE-44FC-43B6-9291-8ED9F26C1B1A}"/>
    <cellStyle name="Note 2 2 4 3 3 2" xfId="26138" xr:uid="{5E9D459C-6CCD-4421-A921-003A19C1F6F8}"/>
    <cellStyle name="Note 2 2 4 3 3 3" xfId="27767" xr:uid="{0C2890B8-E5F9-414B-BC2C-68A3945234A8}"/>
    <cellStyle name="Note 2 2 4 3 3 4" xfId="29526" xr:uid="{98CD0E67-F3A7-4D80-80D9-9079B4F5DF77}"/>
    <cellStyle name="Note 2 2 4 3 3 5" xfId="33826" xr:uid="{BFFC6C39-29FE-4DC8-B639-D5AB4064A5B0}"/>
    <cellStyle name="Note 2 2 4 3 3 6" xfId="35617" xr:uid="{71AD6551-8284-4C82-AC96-4030CD926DBD}"/>
    <cellStyle name="Note 2 2 4 3 4" xfId="24642" xr:uid="{62B82723-914D-4892-8F33-ACBB04B06D95}"/>
    <cellStyle name="Note 2 2 4 3 4 2" xfId="27290" xr:uid="{25A5BA23-0D77-4643-98E1-C59CCF3191B0}"/>
    <cellStyle name="Note 2 2 4 3 4 3" xfId="25241" xr:uid="{AACDC4DF-163A-49F6-9761-9A7EDB0AAFBA}"/>
    <cellStyle name="Note 2 2 4 3 4 4" xfId="30123" xr:uid="{EDFDD5D0-B302-4C7A-B34C-83F2C252F129}"/>
    <cellStyle name="Note 2 2 4 3 4 5" xfId="31003" xr:uid="{DF4F4092-43B1-4745-A0CC-C279AB11B564}"/>
    <cellStyle name="Note 2 2 4 3 4 6" xfId="32664" xr:uid="{BD368B87-B86C-4A15-A1A3-54AEB841233C}"/>
    <cellStyle name="Note 2 2 4 3 4 7" xfId="36127" xr:uid="{D2C3C79E-0688-46F0-AC92-032DF49A7E58}"/>
    <cellStyle name="Note 2 2 4 3 4 8" xfId="36962" xr:uid="{5188C17D-1984-4C0D-BBBC-D8A254088631}"/>
    <cellStyle name="Note 2 2 4 3 4 9" xfId="37878" xr:uid="{8EC2E765-3CE7-4164-84DD-316CB1D97CCD}"/>
    <cellStyle name="Note 2 2 4 3 5" xfId="24213" xr:uid="{CCC8CF19-77FA-49D2-87E9-BB1D02F779F2}"/>
    <cellStyle name="Note 2 2 4 3 5 2" xfId="26864" xr:uid="{33979A51-51A2-46F4-A420-6C45BA898587}"/>
    <cellStyle name="Note 2 2 4 3 5 3" xfId="21787" xr:uid="{EEBD01F1-5870-4653-B461-F3611C4FD6EE}"/>
    <cellStyle name="Note 2 2 4 3 5 4" xfId="29716" xr:uid="{1D4C6FFA-6EF2-4C51-B9B4-D1FBF5FFBCDD}"/>
    <cellStyle name="Note 2 2 4 3 5 5" xfId="30580" xr:uid="{52D87893-B681-49B5-97C6-3BDEFBC9DB5F}"/>
    <cellStyle name="Note 2 2 4 3 5 6" xfId="32353" xr:uid="{0A607883-FF59-40AF-8CA3-89713742DD39}"/>
    <cellStyle name="Note 2 2 4 3 5 7" xfId="35717" xr:uid="{673279BE-F519-46A1-9356-9C54D631E149}"/>
    <cellStyle name="Note 2 2 4 3 5 8" xfId="36552" xr:uid="{811FBC8E-9B12-4BA4-B64E-954C0CDB12A0}"/>
    <cellStyle name="Note 2 2 4 3 5 9" xfId="37449" xr:uid="{CC9248C7-49B9-4673-B270-97AAB46F4080}"/>
    <cellStyle name="Note 2 2 4 3 6" xfId="22483" xr:uid="{B10931A5-27DF-41BE-B7C4-510BC819D0B3}"/>
    <cellStyle name="Note 2 2 4 3 7" xfId="21504" xr:uid="{EA254674-58F6-460A-8950-683D1341AB06}"/>
    <cellStyle name="Note 2 2 4 3 8" xfId="21189" xr:uid="{29EC8D28-954A-4A6E-8ED9-23CAA8FB7375}"/>
    <cellStyle name="Note 2 2 4 4" xfId="20425" xr:uid="{00000000-0005-0000-0000-0000CD4F0000}"/>
    <cellStyle name="Note 2 2 4 4 2" xfId="23036" xr:uid="{DF1DFABB-95DC-4621-869A-E2D937529362}"/>
    <cellStyle name="Note 2 2 4 4 2 2" xfId="23936" xr:uid="{94BD263D-6A9F-4F62-B421-6649C69547F0}"/>
    <cellStyle name="Note 2 2 4 4 2 2 2" xfId="26588" xr:uid="{2FA1D362-E303-4C0E-B223-C35942EECC31}"/>
    <cellStyle name="Note 2 2 4 4 2 2 3" xfId="28918" xr:uid="{511352FA-DB8D-4246-9691-46E7815DF8E1}"/>
    <cellStyle name="Note 2 2 4 4 2 2 4" xfId="28146" xr:uid="{449CCCAD-744A-4B6B-9626-A3605F6C6247}"/>
    <cellStyle name="Note 2 2 4 4 2 2 5" xfId="33807" xr:uid="{FFB3DD22-549D-4EA1-976B-EC241747FD55}"/>
    <cellStyle name="Note 2 2 4 4 2 2 6" xfId="31811" xr:uid="{8896967C-7740-4E36-914C-6B10339DDFCA}"/>
    <cellStyle name="Note 2 2 4 4 2 3" xfId="25690" xr:uid="{5A806CE9-72D6-4BA6-A8C9-089BBBB7BF6A}"/>
    <cellStyle name="Note 2 2 4 4 2 4" xfId="32949" xr:uid="{8893D57F-7797-46E9-B61A-29E78EBFD179}"/>
    <cellStyle name="Note 2 2 4 4 3" xfId="23487" xr:uid="{C3BCC355-39A7-4C17-82C8-EC3B3EC7F896}"/>
    <cellStyle name="Note 2 2 4 4 3 2" xfId="26139" xr:uid="{7715C8C3-8F1C-4AAE-88ED-2E83600EFE4C}"/>
    <cellStyle name="Note 2 2 4 4 3 3" xfId="27768" xr:uid="{8BF58191-F28E-424E-B672-3BA58FCA48DC}"/>
    <cellStyle name="Note 2 2 4 4 3 4" xfId="28762" xr:uid="{93053BA4-195D-4D51-AE0B-AF25E6FBD1F0}"/>
    <cellStyle name="Note 2 2 4 4 3 5" xfId="33404" xr:uid="{846D0890-4A4A-482D-92D0-6671153CBD15}"/>
    <cellStyle name="Note 2 2 4 4 3 6" xfId="35436" xr:uid="{98C371E2-39AA-4A70-B8DC-5A838031B9EE}"/>
    <cellStyle name="Note 2 2 4 4 4" xfId="24643" xr:uid="{D73EC06F-5C58-405B-9E2D-BA3872007B83}"/>
    <cellStyle name="Note 2 2 4 4 4 2" xfId="27291" xr:uid="{4CE154AF-EB03-46C3-A97F-55EE5EC6FE9B}"/>
    <cellStyle name="Note 2 2 4 4 4 3" xfId="25242" xr:uid="{27BBDFE0-E8FE-49C5-AB4B-82C097FB798C}"/>
    <cellStyle name="Note 2 2 4 4 4 4" xfId="30124" xr:uid="{312E8FDE-2A12-4B7C-8A83-A1386835520E}"/>
    <cellStyle name="Note 2 2 4 4 4 5" xfId="31004" xr:uid="{4409D5D9-C80D-4909-86AD-021C651380C6}"/>
    <cellStyle name="Note 2 2 4 4 4 6" xfId="34426" xr:uid="{AA426C0F-90E3-4E9C-8C46-C45296506AB3}"/>
    <cellStyle name="Note 2 2 4 4 4 7" xfId="36128" xr:uid="{06845834-EE4F-446D-A6BC-624042C1BFCD}"/>
    <cellStyle name="Note 2 2 4 4 4 8" xfId="36963" xr:uid="{DFE7C163-8705-4DBF-8050-C18C980D503C}"/>
    <cellStyle name="Note 2 2 4 4 4 9" xfId="37879" xr:uid="{D1194101-4384-4D8B-9060-F2C7571D0FBA}"/>
    <cellStyle name="Note 2 2 4 4 5" xfId="24212" xr:uid="{7D5F51E8-40B9-4EDD-8627-24BBF1C3166B}"/>
    <cellStyle name="Note 2 2 4 4 5 2" xfId="26863" xr:uid="{617B47BC-0C1C-4776-92C7-4B80845DEFDA}"/>
    <cellStyle name="Note 2 2 4 4 5 3" xfId="21788" xr:uid="{7A191FA0-B994-468A-B74D-8AC087C85F75}"/>
    <cellStyle name="Note 2 2 4 4 5 4" xfId="29715" xr:uid="{E34D2987-1688-409E-9948-53D6F54E699F}"/>
    <cellStyle name="Note 2 2 4 4 5 5" xfId="30579" xr:uid="{3B74A56F-E55A-49BC-8DC6-624370F2D54D}"/>
    <cellStyle name="Note 2 2 4 4 5 6" xfId="32352" xr:uid="{5970328A-4BC4-4CAF-A976-B41EAA1B14CD}"/>
    <cellStyle name="Note 2 2 4 4 5 7" xfId="35716" xr:uid="{40BC5C75-133E-47CF-B23C-FF100476F080}"/>
    <cellStyle name="Note 2 2 4 4 5 8" xfId="36551" xr:uid="{00908FC0-A55E-4693-8CE4-D32B44E59BF0}"/>
    <cellStyle name="Note 2 2 4 4 5 9" xfId="37448" xr:uid="{D2D8DC68-2A9E-4182-A4D4-FEAD66D022DC}"/>
    <cellStyle name="Note 2 2 4 4 6" xfId="22484" xr:uid="{BED8447A-9344-42BC-9999-FF592E726715}"/>
    <cellStyle name="Note 2 2 4 4 7" xfId="21503" xr:uid="{F359DB3C-39AE-403C-B081-7365CD1E53AA}"/>
    <cellStyle name="Note 2 2 4 4 8" xfId="21190" xr:uid="{89890984-6D4F-49BC-81CE-BAF7F6ECAC54}"/>
    <cellStyle name="Note 2 2 4 5" xfId="23039" xr:uid="{D3901689-334B-4444-860F-A3E76B854A86}"/>
    <cellStyle name="Note 2 2 4 5 2" xfId="23939" xr:uid="{627192DA-4F7F-46F3-97EE-808E2B954510}"/>
    <cellStyle name="Note 2 2 4 5 2 2" xfId="26591" xr:uid="{8FD15BEE-371A-4937-931D-3FD14C089506}"/>
    <cellStyle name="Note 2 2 4 5 2 3" xfId="28054" xr:uid="{56109DEE-ED60-4166-A2AE-80AB53892695}"/>
    <cellStyle name="Note 2 2 4 5 2 4" xfId="29587" xr:uid="{73C3DE35-3544-4B2B-AF99-5526642F36DA}"/>
    <cellStyle name="Note 2 2 4 5 2 5" xfId="31602" xr:uid="{088AAAA7-C655-40AB-B7C8-0518530BBD2C}"/>
    <cellStyle name="Note 2 2 4 5 2 6" xfId="35558" xr:uid="{EAF9F82A-061E-43DD-AC04-79A4543F7D7C}"/>
    <cellStyle name="Note 2 2 4 5 3" xfId="25693" xr:uid="{C6779B89-89E9-4163-947F-58FEAA6795F6}"/>
    <cellStyle name="Note 2 2 4 5 4" xfId="32952" xr:uid="{2C00916E-CA60-4D8C-B779-847FBA5F8232}"/>
    <cellStyle name="Note 2 2 4 6" xfId="23484" xr:uid="{5E601D42-0C9F-46EA-B90D-2FCADE485E1C}"/>
    <cellStyle name="Note 2 2 4 6 2" xfId="26136" xr:uid="{618385E9-ABE9-4070-BEDC-C2CAFEC5E0C9}"/>
    <cellStyle name="Note 2 2 4 6 3" xfId="27765" xr:uid="{BAA303F4-6082-4168-8882-AB134D5CCAE9}"/>
    <cellStyle name="Note 2 2 4 6 4" xfId="27712" xr:uid="{E5711424-2C4E-4839-A5FC-2FA7088D6D49}"/>
    <cellStyle name="Note 2 2 4 6 5" xfId="34095" xr:uid="{A2B06A00-384C-4CDB-9783-71278AE3323B}"/>
    <cellStyle name="Note 2 2 4 6 6" xfId="32129" xr:uid="{4DC28D3E-DE1A-475F-BAC2-74A18D43BA85}"/>
    <cellStyle name="Note 2 2 4 7" xfId="24640" xr:uid="{6AAF8533-CBFF-4B9F-8EB8-E542A8522E80}"/>
    <cellStyle name="Note 2 2 4 7 2" xfId="27288" xr:uid="{C48CB86D-E9C4-4310-9BE4-0C66EFBBFA56}"/>
    <cellStyle name="Note 2 2 4 7 3" xfId="25239" xr:uid="{3313DB1E-E318-4003-88EF-4FAD6EF9CB1F}"/>
    <cellStyle name="Note 2 2 4 7 4" xfId="30121" xr:uid="{100A6BA7-293A-4BF4-993D-7371B76AA947}"/>
    <cellStyle name="Note 2 2 4 7 5" xfId="31001" xr:uid="{2B554551-1BE2-4586-8863-0841FE81EA19}"/>
    <cellStyle name="Note 2 2 4 7 6" xfId="34425" xr:uid="{998F973A-6F83-4234-AD4F-4D97AC3A8F04}"/>
    <cellStyle name="Note 2 2 4 7 7" xfId="36125" xr:uid="{EF9A22FD-690B-4C88-904D-1393C78AD74F}"/>
    <cellStyle name="Note 2 2 4 7 8" xfId="36960" xr:uid="{2E406EAA-87D3-4010-83FA-6F49E8BC87F0}"/>
    <cellStyle name="Note 2 2 4 7 9" xfId="37876" xr:uid="{DAF25B8A-9852-4F8A-A90B-CE65A7BA9172}"/>
    <cellStyle name="Note 2 2 4 8" xfId="24215" xr:uid="{F4039E14-2EA9-47BB-A388-93BABD8821A5}"/>
    <cellStyle name="Note 2 2 4 8 2" xfId="26866" xr:uid="{2FF965CF-00D4-4438-96CB-813B11E14A6B}"/>
    <cellStyle name="Note 2 2 4 8 3" xfId="21785" xr:uid="{20D2E7A9-66EF-4D43-9AE2-EDCD85B97B81}"/>
    <cellStyle name="Note 2 2 4 8 4" xfId="29718" xr:uid="{7BD6E915-63A1-4D24-AF23-C9CC7B0AE7FB}"/>
    <cellStyle name="Note 2 2 4 8 5" xfId="30582" xr:uid="{BCCD2D4C-FD36-4A56-BF57-89A0FFCEE677}"/>
    <cellStyle name="Note 2 2 4 8 6" xfId="32355" xr:uid="{273D31C2-FC44-4938-BCE0-7CAC3A944528}"/>
    <cellStyle name="Note 2 2 4 8 7" xfId="35719" xr:uid="{99966552-B2A4-48C7-B744-3E19550136B4}"/>
    <cellStyle name="Note 2 2 4 8 8" xfId="36554" xr:uid="{E9E4B008-5234-4935-8262-433D35E72D84}"/>
    <cellStyle name="Note 2 2 4 8 9" xfId="37451" xr:uid="{DDF3460A-969A-4BAC-BC59-710E9A34D985}"/>
    <cellStyle name="Note 2 2 4 9" xfId="22481" xr:uid="{AEA53990-D112-4630-9824-3B27B3E36392}"/>
    <cellStyle name="Note 2 2 5" xfId="20426" xr:uid="{00000000-0005-0000-0000-0000CE4F0000}"/>
    <cellStyle name="Note 2 2 5 10" xfId="21502" xr:uid="{6227BFE9-BD92-4638-BCCA-3A8D56188118}"/>
    <cellStyle name="Note 2 2 5 11" xfId="21191" xr:uid="{121BA1A9-8311-4C52-92FA-AF8D5E5A359D}"/>
    <cellStyle name="Note 2 2 5 2" xfId="20427" xr:uid="{00000000-0005-0000-0000-0000CF4F0000}"/>
    <cellStyle name="Note 2 2 5 2 2" xfId="23034" xr:uid="{6910A491-0084-4CA4-BBB3-24967CF8FE4C}"/>
    <cellStyle name="Note 2 2 5 2 2 2" xfId="23934" xr:uid="{8586D8FF-CE38-45FA-AF5C-5E39478AABF3}"/>
    <cellStyle name="Note 2 2 5 2 2 2 2" xfId="26586" xr:uid="{80FFB53F-F10E-4234-AFD1-0F33D110C21B}"/>
    <cellStyle name="Note 2 2 5 2 2 2 3" xfId="28500" xr:uid="{901DB94C-9FA8-436D-9A91-20FF0A167B21}"/>
    <cellStyle name="Note 2 2 5 2 2 2 4" xfId="29469" xr:uid="{52FDE228-2D3F-4841-8F07-DFD84D39F078}"/>
    <cellStyle name="Note 2 2 5 2 2 2 5" xfId="34817" xr:uid="{4520EF98-B39F-4806-BC87-793F8DBA2B5C}"/>
    <cellStyle name="Note 2 2 5 2 2 2 6" xfId="35559" xr:uid="{3502CFFD-5BAE-4656-8B6A-3D4F6EA01998}"/>
    <cellStyle name="Note 2 2 5 2 2 3" xfId="25688" xr:uid="{0175FA8F-A1B6-4936-BF4A-81F9D7C5E87B}"/>
    <cellStyle name="Note 2 2 5 2 2 4" xfId="32947" xr:uid="{E95E0AAA-882B-4E9D-B3BD-3AAA590181C4}"/>
    <cellStyle name="Note 2 2 5 2 3" xfId="23489" xr:uid="{EBCA7724-FAC5-46EB-8F9C-E4081F7E18CF}"/>
    <cellStyle name="Note 2 2 5 2 3 2" xfId="26141" xr:uid="{7BE5EA74-3A92-4F40-A776-2B9BBD30C56B}"/>
    <cellStyle name="Note 2 2 5 2 3 3" xfId="27770" xr:uid="{29467ECD-99AC-43BD-AF8E-C195CB4EDA3B}"/>
    <cellStyle name="Note 2 2 5 2 3 4" xfId="29410" xr:uid="{B8F5D88B-2587-4FE2-AD98-DD0545553FA4}"/>
    <cellStyle name="Note 2 2 5 2 3 5" xfId="34094" xr:uid="{11193C0C-6788-4A5F-B134-373897746038}"/>
    <cellStyle name="Note 2 2 5 2 3 6" xfId="35619" xr:uid="{84CE5914-6F1A-4AFD-9FE7-8ADBB5A46292}"/>
    <cellStyle name="Note 2 2 5 2 4" xfId="24645" xr:uid="{9E2682DA-F428-4584-B497-F4571132A642}"/>
    <cellStyle name="Note 2 2 5 2 4 2" xfId="27293" xr:uid="{B03E6233-332D-4FAF-9FB0-C9D7F89B7991}"/>
    <cellStyle name="Note 2 2 5 2 4 3" xfId="25244" xr:uid="{57ADC1A4-A9DC-4126-A4BB-6EBFFE53BEDD}"/>
    <cellStyle name="Note 2 2 5 2 4 4" xfId="30126" xr:uid="{FEFB86B4-430A-4DDC-9F75-D3B6CF0D9E8D}"/>
    <cellStyle name="Note 2 2 5 2 4 5" xfId="31006" xr:uid="{F6C9A2F4-F062-4B82-929D-E57F34B8F13F}"/>
    <cellStyle name="Note 2 2 5 2 4 6" xfId="32665" xr:uid="{4C9E6EE0-ECA9-495C-9B48-31D1533D21DC}"/>
    <cellStyle name="Note 2 2 5 2 4 7" xfId="36130" xr:uid="{7B90B71B-C2D6-4F0B-A267-D44622E7C084}"/>
    <cellStyle name="Note 2 2 5 2 4 8" xfId="36965" xr:uid="{2B2747AB-DD01-4E6D-BA71-40DE11289250}"/>
    <cellStyle name="Note 2 2 5 2 4 9" xfId="37881" xr:uid="{45258260-FBA6-46B8-98A6-3F5CD9E2829F}"/>
    <cellStyle name="Note 2 2 5 2 5" xfId="24210" xr:uid="{C004211B-2021-405E-B38A-BCE2488CAC22}"/>
    <cellStyle name="Note 2 2 5 2 5 2" xfId="26861" xr:uid="{D0B0E2C6-86D2-471A-BDD0-9A9E89E9BBB4}"/>
    <cellStyle name="Note 2 2 5 2 5 3" xfId="21790" xr:uid="{8467EBB9-7927-4C24-97CC-EB169B584C09}"/>
    <cellStyle name="Note 2 2 5 2 5 4" xfId="29713" xr:uid="{50A4F83D-4ADA-4121-99A8-607C49313783}"/>
    <cellStyle name="Note 2 2 5 2 5 5" xfId="30577" xr:uid="{AFD5673B-FA8F-4AA8-AD1A-D406043F5A19}"/>
    <cellStyle name="Note 2 2 5 2 5 6" xfId="32350" xr:uid="{F6A63F20-F25C-4EED-B9AC-6189C256CDEC}"/>
    <cellStyle name="Note 2 2 5 2 5 7" xfId="35714" xr:uid="{1D19F951-B2C1-4057-B778-C3C7C542CE69}"/>
    <cellStyle name="Note 2 2 5 2 5 8" xfId="36549" xr:uid="{F8EF3575-6DCE-4AD7-9E36-20479AF41D91}"/>
    <cellStyle name="Note 2 2 5 2 5 9" xfId="37446" xr:uid="{7E5A0A8C-5EB2-4BF8-AF10-D9BD276E1E87}"/>
    <cellStyle name="Note 2 2 5 2 6" xfId="22486" xr:uid="{D3FC6D35-5A92-4514-9A51-A16D3203316A}"/>
    <cellStyle name="Note 2 2 5 2 7" xfId="21501" xr:uid="{F831EA77-8C6D-47F0-B591-82F2CA794E04}"/>
    <cellStyle name="Note 2 2 5 2 8" xfId="21192" xr:uid="{09198DF6-655F-4859-9ACE-EA9AB6D0A716}"/>
    <cellStyle name="Note 2 2 5 3" xfId="20428" xr:uid="{00000000-0005-0000-0000-0000D04F0000}"/>
    <cellStyle name="Note 2 2 5 3 2" xfId="23033" xr:uid="{D81E0ED9-F082-4884-8FEA-637329E2B346}"/>
    <cellStyle name="Note 2 2 5 3 2 2" xfId="23933" xr:uid="{A8146C9B-9128-4F65-A986-5C9AB3BF17B5}"/>
    <cellStyle name="Note 2 2 5 3 2 2 2" xfId="26585" xr:uid="{1C9E7D2A-D0BD-436B-8FAE-E7E3EF5551F6}"/>
    <cellStyle name="Note 2 2 5 3 2 2 3" xfId="28055" xr:uid="{958961DC-6EC9-4312-9EBE-0E9A96ACE53D}"/>
    <cellStyle name="Note 2 2 5 3 2 2 4" xfId="28958" xr:uid="{FBF1E110-CC82-4DC6-9270-8D32672EA700}"/>
    <cellStyle name="Note 2 2 5 3 2 2 5" xfId="31598" xr:uid="{AFEEFE4E-A913-4EBC-BE6B-05E03A66EA34}"/>
    <cellStyle name="Note 2 2 5 3 2 2 6" xfId="34635" xr:uid="{DDCB5FBB-D155-4719-873C-42776B410DC9}"/>
    <cellStyle name="Note 2 2 5 3 2 3" xfId="25687" xr:uid="{44229DFF-98D6-4EE4-A343-45E9E91FF131}"/>
    <cellStyle name="Note 2 2 5 3 2 4" xfId="32946" xr:uid="{37F6EE21-B63F-435F-A48D-5A5C1DC97088}"/>
    <cellStyle name="Note 2 2 5 3 3" xfId="23490" xr:uid="{4535CA9E-3845-40AE-9863-1E57D057C3CB}"/>
    <cellStyle name="Note 2 2 5 3 3 2" xfId="26142" xr:uid="{D4C43BCE-8434-48D2-8CF1-BAC3395CF809}"/>
    <cellStyle name="Note 2 2 5 3 3 3" xfId="27771" xr:uid="{3E7C2993-D659-4C44-A031-64921D7D8AB7}"/>
    <cellStyle name="Note 2 2 5 3 3 4" xfId="29527" xr:uid="{4A5603A1-2EC8-4966-99EA-360F2E3E469E}"/>
    <cellStyle name="Note 2 2 5 3 3 5" xfId="32222" xr:uid="{54034186-0418-4012-9726-A23A00A9CE46}"/>
    <cellStyle name="Note 2 2 5 3 3 6" xfId="35434" xr:uid="{04F27BBB-027D-4427-89E4-9FF86F9AD769}"/>
    <cellStyle name="Note 2 2 5 3 4" xfId="24646" xr:uid="{C70CA388-DA6F-4299-9FC9-F1346645E152}"/>
    <cellStyle name="Note 2 2 5 3 4 2" xfId="27294" xr:uid="{59A5CCC6-2DB6-4C00-84DF-104495422BE1}"/>
    <cellStyle name="Note 2 2 5 3 4 3" xfId="25245" xr:uid="{DA6CC113-B322-4665-9271-B6AC64E7DC5F}"/>
    <cellStyle name="Note 2 2 5 3 4 4" xfId="30127" xr:uid="{0A29CE47-78BB-4021-8CE9-29ED03D027A8}"/>
    <cellStyle name="Note 2 2 5 3 4 5" xfId="31007" xr:uid="{F4EF7915-CB61-4A45-8042-8DA7FD6BED77}"/>
    <cellStyle name="Note 2 2 5 3 4 6" xfId="32666" xr:uid="{7D3DF1BB-A802-4FFA-9E2D-8A6907F718E3}"/>
    <cellStyle name="Note 2 2 5 3 4 7" xfId="36131" xr:uid="{20BD247E-362D-4FFF-AC4B-F9BE48B4D159}"/>
    <cellStyle name="Note 2 2 5 3 4 8" xfId="36966" xr:uid="{37C0AA70-BEA3-49C0-8C72-B40C8A426466}"/>
    <cellStyle name="Note 2 2 5 3 4 9" xfId="37882" xr:uid="{985CE67D-A386-4E90-BA5E-A056968D83BA}"/>
    <cellStyle name="Note 2 2 5 3 5" xfId="24209" xr:uid="{7FDB90E9-349E-419B-AFF1-44A7CD7D2006}"/>
    <cellStyle name="Note 2 2 5 3 5 2" xfId="26860" xr:uid="{87415C56-9A9D-4342-9A51-C5057C087716}"/>
    <cellStyle name="Note 2 2 5 3 5 3" xfId="21791" xr:uid="{1C98A9A9-43F6-47D4-8A05-AC14D2B19493}"/>
    <cellStyle name="Note 2 2 5 3 5 4" xfId="29712" xr:uid="{0D67C227-E2E9-4016-B1E4-64500E8777F3}"/>
    <cellStyle name="Note 2 2 5 3 5 5" xfId="30576" xr:uid="{82AC3929-0306-4383-AA9D-C3033D8DCA48}"/>
    <cellStyle name="Note 2 2 5 3 5 6" xfId="32349" xr:uid="{9EA29938-DF3C-4469-B2AC-3476E44078D8}"/>
    <cellStyle name="Note 2 2 5 3 5 7" xfId="35713" xr:uid="{C681E6B7-AAD9-4484-9AF1-4B5328B325B8}"/>
    <cellStyle name="Note 2 2 5 3 5 8" xfId="36548" xr:uid="{83282610-CDF4-4DB9-BE5F-809D3EC3C4DE}"/>
    <cellStyle name="Note 2 2 5 3 5 9" xfId="37445" xr:uid="{81FD4810-7AAE-4A85-83A7-8446F45890A8}"/>
    <cellStyle name="Note 2 2 5 3 6" xfId="22487" xr:uid="{BE6F8419-915B-43E4-8A68-10640649E505}"/>
    <cellStyle name="Note 2 2 5 3 7" xfId="21500" xr:uid="{895A6CD8-B28C-45EB-ADC1-23231741362D}"/>
    <cellStyle name="Note 2 2 5 3 8" xfId="21193" xr:uid="{5CFA73C7-6375-4DF4-AF1C-C2CC13A135C3}"/>
    <cellStyle name="Note 2 2 5 4" xfId="20429" xr:uid="{00000000-0005-0000-0000-0000D14F0000}"/>
    <cellStyle name="Note 2 2 5 4 2" xfId="23032" xr:uid="{80BEF26A-DAEB-4925-8BCC-3166430F189C}"/>
    <cellStyle name="Note 2 2 5 4 2 2" xfId="23932" xr:uid="{0EAC5944-C1D3-4B59-A610-06E198B3DF36}"/>
    <cellStyle name="Note 2 2 5 4 2 2 2" xfId="26584" xr:uid="{4B0A7D66-50B4-4F9F-BB8A-0CBE59681CA6}"/>
    <cellStyle name="Note 2 2 5 4 2 2 3" xfId="27976" xr:uid="{10133426-B6A8-4FB4-89D2-4DBB764EA24A}"/>
    <cellStyle name="Note 2 2 5 4 2 2 4" xfId="22743" xr:uid="{49C62D06-44B3-4276-B630-846CFD8EE89A}"/>
    <cellStyle name="Note 2 2 5 4 2 2 5" xfId="34855" xr:uid="{1BBBDD4F-C343-4E0D-BFC4-D1E11C298D7D}"/>
    <cellStyle name="Note 2 2 5 4 2 2 6" xfId="31812" xr:uid="{955622A8-72D9-4CCC-987D-DD4983F2442E}"/>
    <cellStyle name="Note 2 2 5 4 2 3" xfId="25686" xr:uid="{E88A81B6-A2D7-4365-A33A-42AA72FAE8FB}"/>
    <cellStyle name="Note 2 2 5 4 2 4" xfId="32945" xr:uid="{0D19802F-A751-47C2-A45F-AC445C8ACB1D}"/>
    <cellStyle name="Note 2 2 5 4 3" xfId="23491" xr:uid="{16959CF6-339B-46D1-8429-B6F05DE40E48}"/>
    <cellStyle name="Note 2 2 5 4 3 2" xfId="26143" xr:uid="{DBF9AF13-45E3-4FCD-BC24-0F5CD3C39EB6}"/>
    <cellStyle name="Note 2 2 5 4 3 3" xfId="27772" xr:uid="{0B20D1B7-9820-4624-ADFD-5B64CEA44262}"/>
    <cellStyle name="Note 2 2 5 4 3 4" xfId="22628" xr:uid="{4D7F3D04-56F1-4A2B-985C-C88549FB9A7E}"/>
    <cellStyle name="Note 2 2 5 4 3 5" xfId="33825" xr:uid="{C0972A2E-0F7B-477D-97D5-7D64A319032A}"/>
    <cellStyle name="Note 2 2 5 4 3 6" xfId="35068" xr:uid="{35313C91-1399-4A69-81E2-62818A83B943}"/>
    <cellStyle name="Note 2 2 5 4 4" xfId="24647" xr:uid="{D1FA27DD-7310-49AF-A909-5790D2DEB5CF}"/>
    <cellStyle name="Note 2 2 5 4 4 2" xfId="27295" xr:uid="{346447B6-0C4B-4FFA-9D9E-3AFB0D367B92}"/>
    <cellStyle name="Note 2 2 5 4 4 3" xfId="25246" xr:uid="{EB0A4F58-C062-459C-903E-852E4D97A93D}"/>
    <cellStyle name="Note 2 2 5 4 4 4" xfId="30128" xr:uid="{43D6ADF5-C31D-4FE2-9971-B7715FFC1BC4}"/>
    <cellStyle name="Note 2 2 5 4 4 5" xfId="31008" xr:uid="{ABE4842A-2A2A-468D-92A7-E186804255F4}"/>
    <cellStyle name="Note 2 2 5 4 4 6" xfId="34427" xr:uid="{EAA7CD7C-B5DA-428A-9BFD-292A1089DC1C}"/>
    <cellStyle name="Note 2 2 5 4 4 7" xfId="36132" xr:uid="{7C9860F1-FA87-43D8-A467-DA01D3958BCB}"/>
    <cellStyle name="Note 2 2 5 4 4 8" xfId="36967" xr:uid="{06773A84-463F-4CEE-84B9-58578563E551}"/>
    <cellStyle name="Note 2 2 5 4 4 9" xfId="37883" xr:uid="{85CFA610-68B2-4E6B-A66B-2D628624E0FA}"/>
    <cellStyle name="Note 2 2 5 4 5" xfId="24208" xr:uid="{661B444E-BC6A-4EA7-B6BA-8BEBCF2635EF}"/>
    <cellStyle name="Note 2 2 5 4 5 2" xfId="26859" xr:uid="{741F9314-12DE-4599-BB0E-9B678A4B6D4C}"/>
    <cellStyle name="Note 2 2 5 4 5 3" xfId="21792" xr:uid="{CEAB0F78-0B30-439A-8510-23786D898A4D}"/>
    <cellStyle name="Note 2 2 5 4 5 4" xfId="29711" xr:uid="{9839D162-A594-4CF7-946C-249D18E196DC}"/>
    <cellStyle name="Note 2 2 5 4 5 5" xfId="30575" xr:uid="{310D6DA0-4598-4C67-AEA2-11301C7B2B79}"/>
    <cellStyle name="Note 2 2 5 4 5 6" xfId="32348" xr:uid="{3B8983E5-39C5-45FD-BE7B-70FF4D28D01A}"/>
    <cellStyle name="Note 2 2 5 4 5 7" xfId="35712" xr:uid="{6AC25FC5-79D9-4BDE-813E-4DB98F2C6663}"/>
    <cellStyle name="Note 2 2 5 4 5 8" xfId="36547" xr:uid="{64B5660C-4B78-47E5-9216-9C502552766A}"/>
    <cellStyle name="Note 2 2 5 4 5 9" xfId="37444" xr:uid="{6E404EEC-91CA-4080-ACA7-EFF9948371BA}"/>
    <cellStyle name="Note 2 2 5 4 6" xfId="22488" xr:uid="{008EF785-7B0B-4941-8341-9636758DDB22}"/>
    <cellStyle name="Note 2 2 5 4 7" xfId="21499" xr:uid="{0004475C-CDBC-49FF-9E02-F0AB05134B09}"/>
    <cellStyle name="Note 2 2 5 4 8" xfId="21194" xr:uid="{1327FB37-E37D-475A-B8AD-ED32E2AB29E9}"/>
    <cellStyle name="Note 2 2 5 5" xfId="23035" xr:uid="{E665B407-BF96-4386-A7DA-BAEFBBBBAE12}"/>
    <cellStyle name="Note 2 2 5 5 2" xfId="23935" xr:uid="{32A8B7DC-81A6-484D-9E83-A4A17E9BF881}"/>
    <cellStyle name="Note 2 2 5 5 2 2" xfId="26587" xr:uid="{08452768-32F1-4B95-854F-D54ED6784069}"/>
    <cellStyle name="Note 2 2 5 5 2 3" xfId="28427" xr:uid="{79D40174-66B4-48BB-800E-F61CF8712351}"/>
    <cellStyle name="Note 2 2 5 5 2 4" xfId="29586" xr:uid="{8576287B-DBE0-4684-9068-E2BEAB662FAA}"/>
    <cellStyle name="Note 2 2 5 5 2 5" xfId="31640" xr:uid="{918B922E-29CE-41C0-B65A-9F67CDE54D76}"/>
    <cellStyle name="Note 2 2 5 5 2 6" xfId="35494" xr:uid="{C980ECE3-8EBB-4AAB-8C23-29B2AABF0C7E}"/>
    <cellStyle name="Note 2 2 5 5 3" xfId="25689" xr:uid="{220EFC7C-139D-47F2-A305-DABB1DFC5FCC}"/>
    <cellStyle name="Note 2 2 5 5 4" xfId="32948" xr:uid="{1D3A79EE-38EC-46C9-85A9-859E3323CE37}"/>
    <cellStyle name="Note 2 2 5 6" xfId="23488" xr:uid="{F90A2A0E-8294-4E61-BEEC-658655642864}"/>
    <cellStyle name="Note 2 2 5 6 2" xfId="26140" xr:uid="{1A4B4DAD-76E3-46DA-A468-5028E603E9B7}"/>
    <cellStyle name="Note 2 2 5 6 3" xfId="27769" xr:uid="{C8B68435-57E0-4DD1-AE04-7701ABC26330}"/>
    <cellStyle name="Note 2 2 5 6 4" xfId="28970" xr:uid="{03B8FD21-6481-4F35-A67A-004F5E0E817D}"/>
    <cellStyle name="Note 2 2 5 6 5" xfId="34241" xr:uid="{86B12D6E-0810-4E43-AF1A-46C188D66FE8}"/>
    <cellStyle name="Note 2 2 5 6 6" xfId="31745" xr:uid="{4AF1B6C6-544D-4C79-9C83-9913C6DFCE37}"/>
    <cellStyle name="Note 2 2 5 7" xfId="24644" xr:uid="{1AE33036-ACE0-4F55-A2FA-F9586A8A9B09}"/>
    <cellStyle name="Note 2 2 5 7 2" xfId="27292" xr:uid="{B28D0F5F-880A-4DD0-BA9D-A39631856EB9}"/>
    <cellStyle name="Note 2 2 5 7 3" xfId="25243" xr:uid="{13DC9757-B8A7-4AEE-8A60-27FAD3992621}"/>
    <cellStyle name="Note 2 2 5 7 4" xfId="30125" xr:uid="{68D2B550-B7B1-4A1C-BBBD-CBE8AA7D454E}"/>
    <cellStyle name="Note 2 2 5 7 5" xfId="31005" xr:uid="{F2BDC7EF-398A-4049-97AA-1B8A6DA407DE}"/>
    <cellStyle name="Note 2 2 5 7 6" xfId="34596" xr:uid="{106C56F3-DB40-45AA-A38A-D6BF844DC274}"/>
    <cellStyle name="Note 2 2 5 7 7" xfId="36129" xr:uid="{D8294E3E-F246-44BF-A43E-B566B1F3A003}"/>
    <cellStyle name="Note 2 2 5 7 8" xfId="36964" xr:uid="{68A6EDAE-A66C-4B3F-A4C6-B1F28EDBEA70}"/>
    <cellStyle name="Note 2 2 5 7 9" xfId="37880" xr:uid="{5E682650-FEA5-48B3-8258-237BC103ED02}"/>
    <cellStyle name="Note 2 2 5 8" xfId="24211" xr:uid="{8C383D5A-B44F-4AA0-8F4F-6469CB5D76D4}"/>
    <cellStyle name="Note 2 2 5 8 2" xfId="26862" xr:uid="{6FDA76C4-9A4A-46B7-970C-EB7049CA4D8A}"/>
    <cellStyle name="Note 2 2 5 8 3" xfId="21789" xr:uid="{0386FF1D-A9D0-46D6-A937-75E87F23B4AC}"/>
    <cellStyle name="Note 2 2 5 8 4" xfId="29714" xr:uid="{8351CE0F-A369-4C9E-8E75-CD5076242924}"/>
    <cellStyle name="Note 2 2 5 8 5" xfId="30578" xr:uid="{CD60ED9C-0889-49DF-B87E-A18B56E072CF}"/>
    <cellStyle name="Note 2 2 5 8 6" xfId="32351" xr:uid="{42B3AC56-4DD4-4637-BA13-016834A8EE97}"/>
    <cellStyle name="Note 2 2 5 8 7" xfId="35715" xr:uid="{8E55CD2D-5324-4758-8855-EE83FBC8DAC7}"/>
    <cellStyle name="Note 2 2 5 8 8" xfId="36550" xr:uid="{7A4333B3-59C8-4A8B-834A-0612964C9E84}"/>
    <cellStyle name="Note 2 2 5 8 9" xfId="37447" xr:uid="{346B13CF-9AA7-4F99-AC72-B15D5AF6C9A5}"/>
    <cellStyle name="Note 2 2 5 9" xfId="22485" xr:uid="{BA2159E2-F234-4594-9476-852048527EAB}"/>
    <cellStyle name="Note 2 2 6" xfId="20430" xr:uid="{00000000-0005-0000-0000-0000D24F0000}"/>
    <cellStyle name="Note 2 2 6 2" xfId="23031" xr:uid="{F9EB1F91-5A83-44EF-B84B-C5A5DDEE0EC7}"/>
    <cellStyle name="Note 2 2 6 2 2" xfId="23931" xr:uid="{849971AD-9146-4F96-A91D-BEB92B0DB858}"/>
    <cellStyle name="Note 2 2 6 2 2 2" xfId="26583" xr:uid="{425AD455-3FA7-4469-8CE5-AD4655B35B88}"/>
    <cellStyle name="Note 2 2 6 2 2 3" xfId="27975" xr:uid="{AAC2277A-529B-4C3D-AEEC-6E74DCFE6CB6}"/>
    <cellStyle name="Note 2 2 6 2 2 4" xfId="29582" xr:uid="{2D22C328-3857-4155-BC98-3371155CA25A}"/>
    <cellStyle name="Note 2 2 6 2 2 5" xfId="35003" xr:uid="{599929BF-67D4-4792-9641-AD3112DB67BE}"/>
    <cellStyle name="Note 2 2 6 2 2 6" xfId="35493" xr:uid="{1B00039D-704D-45E2-8EF7-70A9A3FE68C0}"/>
    <cellStyle name="Note 2 2 6 2 3" xfId="25685" xr:uid="{B2E10438-2420-477A-B1B2-D4E48253FD17}"/>
    <cellStyle name="Note 2 2 6 2 4" xfId="32944" xr:uid="{A47814CE-E6DF-4BFF-9841-B0F4C26D8F4E}"/>
    <cellStyle name="Note 2 2 6 3" xfId="23492" xr:uid="{488C67F7-406D-44B4-B263-D757CB50BC0C}"/>
    <cellStyle name="Note 2 2 6 3 2" xfId="26144" xr:uid="{8F0C2503-CF10-4DD2-A3F2-622EDD35D24D}"/>
    <cellStyle name="Note 2 2 6 3 3" xfId="27773" xr:uid="{69C5D1FA-51CE-433E-A589-11F901EFC227}"/>
    <cellStyle name="Note 2 2 6 3 4" xfId="28853" xr:uid="{D9148A52-03E1-4385-8A14-673B030BCCB5}"/>
    <cellStyle name="Note 2 2 6 3 5" xfId="33405" xr:uid="{6C41E0E9-2E00-4D67-B921-7FA1A626CE2E}"/>
    <cellStyle name="Note 2 2 6 3 6" xfId="31968" xr:uid="{E507C8B5-C440-4D0D-887E-2B690612930A}"/>
    <cellStyle name="Note 2 2 6 4" xfId="24648" xr:uid="{8347F3E0-98BA-400D-BA38-5AB986CEA522}"/>
    <cellStyle name="Note 2 2 6 4 2" xfId="27296" xr:uid="{6F32670D-39C8-4AFA-B6C5-A31965C0A928}"/>
    <cellStyle name="Note 2 2 6 4 3" xfId="25247" xr:uid="{4D5B166C-518F-4F3C-9281-3158F2EB8630}"/>
    <cellStyle name="Note 2 2 6 4 4" xfId="30129" xr:uid="{C9774D4C-2204-4EDC-AC20-765800189D51}"/>
    <cellStyle name="Note 2 2 6 4 5" xfId="31009" xr:uid="{7232FE81-16ED-4E8D-9A54-EDAF9B6DBD87}"/>
    <cellStyle name="Note 2 2 6 4 6" xfId="34597" xr:uid="{D5CDF87C-AF07-4AE3-8987-C3DCA0079642}"/>
    <cellStyle name="Note 2 2 6 4 7" xfId="36133" xr:uid="{230D3EA7-B591-444B-92DC-F95DC6352443}"/>
    <cellStyle name="Note 2 2 6 4 8" xfId="36968" xr:uid="{F3C9F86C-D68D-4CB6-8251-ADD90C57F6A2}"/>
    <cellStyle name="Note 2 2 6 4 9" xfId="37884" xr:uid="{480308C0-533A-40BA-82C3-60841BFF1AEA}"/>
    <cellStyle name="Note 2 2 6 5" xfId="24207" xr:uid="{18BE7933-D6F9-4DB7-AC1A-99E9D3903930}"/>
    <cellStyle name="Note 2 2 6 5 2" xfId="26858" xr:uid="{2E7EA11A-3A74-47B5-8865-A0331CCFBAFF}"/>
    <cellStyle name="Note 2 2 6 5 3" xfId="21793" xr:uid="{B341E269-DDDC-4D19-A7F0-271FFFD0CB1C}"/>
    <cellStyle name="Note 2 2 6 5 4" xfId="29710" xr:uid="{3B76A35D-6A6D-4F9A-9513-217530858EFE}"/>
    <cellStyle name="Note 2 2 6 5 5" xfId="30574" xr:uid="{A84D1A1B-C3CF-4ADF-9C0C-6090CDC14B17}"/>
    <cellStyle name="Note 2 2 6 5 6" xfId="32347" xr:uid="{F2C67446-55FB-4908-8C35-FB9F69027F56}"/>
    <cellStyle name="Note 2 2 6 5 7" xfId="35711" xr:uid="{09E7D23D-1E13-4168-8E3E-E3AF898488DF}"/>
    <cellStyle name="Note 2 2 6 5 8" xfId="36546" xr:uid="{AB18AFF0-850A-40EA-A9EB-60BEE65997F9}"/>
    <cellStyle name="Note 2 2 6 5 9" xfId="37443" xr:uid="{7E4D4DC0-B34F-4D08-9FE1-FB2C4C8BB3C8}"/>
    <cellStyle name="Note 2 2 6 6" xfId="22489" xr:uid="{B98812C5-C50B-44EE-9527-E5BB4837F29C}"/>
    <cellStyle name="Note 2 2 6 7" xfId="21498" xr:uid="{2AF59D31-3E94-4977-AD62-EB899BAA8AEA}"/>
    <cellStyle name="Note 2 2 6 8" xfId="21195" xr:uid="{34A26B45-4D62-4976-B350-FCE3F8861ED0}"/>
    <cellStyle name="Note 2 2 7" xfId="20431" xr:uid="{00000000-0005-0000-0000-0000D34F0000}"/>
    <cellStyle name="Note 2 2 7 2" xfId="23030" xr:uid="{DF31A125-1093-416E-94CF-87A96E50104D}"/>
    <cellStyle name="Note 2 2 7 2 2" xfId="23930" xr:uid="{CDAC16F5-D38F-49DA-A758-C13EB5426E42}"/>
    <cellStyle name="Note 2 2 7 2 2 2" xfId="26582" xr:uid="{E33E3710-85B0-4289-BA62-4C5D9CF2EFE1}"/>
    <cellStyle name="Note 2 2 7 2 2 3" xfId="29031" xr:uid="{9DD64877-B447-478D-812D-B3F4E354A98F}"/>
    <cellStyle name="Note 2 2 7 2 2 4" xfId="29465" xr:uid="{5678C13B-48DA-4D96-AD44-B8BC22C02FA4}"/>
    <cellStyle name="Note 2 2 7 2 2 5" xfId="32265" xr:uid="{9EA21619-99F9-49D9-9623-477BC2F6A5A5}"/>
    <cellStyle name="Note 2 2 7 2 2 6" xfId="35560" xr:uid="{F86893AA-6017-40C9-A044-5A23611AED05}"/>
    <cellStyle name="Note 2 2 7 2 3" xfId="25684" xr:uid="{0FB96382-BAE0-47B0-813C-4C62685A9FD8}"/>
    <cellStyle name="Note 2 2 7 2 4" xfId="32943" xr:uid="{C170E37C-91B7-4A1D-B154-1FFF9A5A9579}"/>
    <cellStyle name="Note 2 2 7 3" xfId="23493" xr:uid="{D1B59AFB-0EFA-4A40-882D-7466E1718A5B}"/>
    <cellStyle name="Note 2 2 7 3 2" xfId="26145" xr:uid="{17D1F97A-1B87-4D42-B6DE-F0D61B245892}"/>
    <cellStyle name="Note 2 2 7 3 3" xfId="27774" xr:uid="{2ACBFF58-C9F4-4F32-933B-0D4EA7A31B9B}"/>
    <cellStyle name="Note 2 2 7 3 4" xfId="29411" xr:uid="{FC7F0CD4-836E-44C1-B821-38494FE93C2C}"/>
    <cellStyle name="Note 2 2 7 3 5" xfId="34242" xr:uid="{2F120A02-C66C-41C1-83A1-CD4BAB7B7952}"/>
    <cellStyle name="Note 2 2 7 3 6" xfId="34627" xr:uid="{35D84A63-D517-4370-993D-D61540B1644E}"/>
    <cellStyle name="Note 2 2 7 4" xfId="24649" xr:uid="{BDEBE829-5C94-4C56-9EE8-1AA94BA8B736}"/>
    <cellStyle name="Note 2 2 7 4 2" xfId="27297" xr:uid="{DB403428-1537-4BF0-B0D3-FD2B1296DC5C}"/>
    <cellStyle name="Note 2 2 7 4 3" xfId="25248" xr:uid="{5B749291-D159-4C4B-87E4-758F30AE5842}"/>
    <cellStyle name="Note 2 2 7 4 4" xfId="30130" xr:uid="{9F0601B9-CD26-472C-B06D-9C93FA8CB562}"/>
    <cellStyle name="Note 2 2 7 4 5" xfId="31010" xr:uid="{6A2137CD-D21C-4D21-97D9-79D58173F714}"/>
    <cellStyle name="Note 2 2 7 4 6" xfId="32667" xr:uid="{E585EAF3-13A9-462F-9D61-2142FA432CBE}"/>
    <cellStyle name="Note 2 2 7 4 7" xfId="36134" xr:uid="{1AC74F77-C8D1-4BB2-B0EB-CD6D824E9903}"/>
    <cellStyle name="Note 2 2 7 4 8" xfId="36969" xr:uid="{3E389590-C36F-4E6D-902B-E4F62007B72E}"/>
    <cellStyle name="Note 2 2 7 4 9" xfId="37885" xr:uid="{83A62EDC-A681-4C45-8192-AC4C222F856F}"/>
    <cellStyle name="Note 2 2 7 5" xfId="24206" xr:uid="{151BFEDB-B27A-4A05-B3B2-30EFB33FADC7}"/>
    <cellStyle name="Note 2 2 7 5 2" xfId="26857" xr:uid="{DF6CD553-473D-4973-804F-CEE9E0433675}"/>
    <cellStyle name="Note 2 2 7 5 3" xfId="21794" xr:uid="{473BD278-3099-4258-BDA1-19980DF6C516}"/>
    <cellStyle name="Note 2 2 7 5 4" xfId="29709" xr:uid="{2E41E75E-231A-4616-BE48-25DE6C04BF93}"/>
    <cellStyle name="Note 2 2 7 5 5" xfId="30573" xr:uid="{36DE1C1C-F2FC-4646-9602-9EF4BB813974}"/>
    <cellStyle name="Note 2 2 7 5 6" xfId="32346" xr:uid="{F70084F0-8312-4403-A7CF-53A257818845}"/>
    <cellStyle name="Note 2 2 7 5 7" xfId="35710" xr:uid="{842DF130-79E4-4AA9-9E6C-8A1E5C479ECA}"/>
    <cellStyle name="Note 2 2 7 5 8" xfId="36545" xr:uid="{1D92BEA0-F6DA-4C59-8B2C-0E5FBD461102}"/>
    <cellStyle name="Note 2 2 7 5 9" xfId="37442" xr:uid="{0737478A-B936-491B-8B51-EEDB42CF2AF4}"/>
    <cellStyle name="Note 2 2 7 6" xfId="22490" xr:uid="{44E99118-1E26-476A-BDC7-CCE71673CFBE}"/>
    <cellStyle name="Note 2 2 7 7" xfId="21497" xr:uid="{082FDF08-5F62-4562-BB3D-324B5224DA49}"/>
    <cellStyle name="Note 2 2 7 8" xfId="21196" xr:uid="{7AE2C331-A505-43E7-BC78-4CE81FCCBBDF}"/>
    <cellStyle name="Note 2 2 8" xfId="20432" xr:uid="{00000000-0005-0000-0000-0000D44F0000}"/>
    <cellStyle name="Note 2 2 8 2" xfId="23029" xr:uid="{7975054D-F498-410E-87CF-42E8BA4D6D7F}"/>
    <cellStyle name="Note 2 2 8 2 2" xfId="23929" xr:uid="{3BC7CC00-E61A-447D-8254-268391D347C7}"/>
    <cellStyle name="Note 2 2 8 2 2 2" xfId="26581" xr:uid="{90B0634C-D967-486A-957D-786461DC16E0}"/>
    <cellStyle name="Note 2 2 8 2 2 3" xfId="28917" xr:uid="{6F662F86-D718-44E8-95EF-F4E70A2211DB}"/>
    <cellStyle name="Note 2 2 8 2 2 4" xfId="28959" xr:uid="{A550C121-343E-4A6A-AD0A-F41B36736E43}"/>
    <cellStyle name="Note 2 2 8 2 2 5" xfId="31641" xr:uid="{1685B3C0-17F5-4B47-858B-B9A33CAB7CD2}"/>
    <cellStyle name="Note 2 2 8 2 2 6" xfId="31418" xr:uid="{CEC3BD57-ED14-43EB-A660-220C681BF87A}"/>
    <cellStyle name="Note 2 2 8 2 3" xfId="25683" xr:uid="{642A7753-FD93-4739-8348-55D76B02820D}"/>
    <cellStyle name="Note 2 2 8 2 4" xfId="32942" xr:uid="{3C80A620-3B02-4D9E-94DF-0E584BDB9CE1}"/>
    <cellStyle name="Note 2 2 8 3" xfId="23494" xr:uid="{483238DC-1B4C-4D94-8CF2-F2D4CB50FCD3}"/>
    <cellStyle name="Note 2 2 8 3 2" xfId="26146" xr:uid="{D6D54037-C4C8-454C-A612-A0392368B46A}"/>
    <cellStyle name="Note 2 2 8 3 3" xfId="27775" xr:uid="{4383D481-291B-44CB-9A99-4A232A05152F}"/>
    <cellStyle name="Note 2 2 8 3 4" xfId="29528" xr:uid="{5FD072C3-CD26-4006-B035-67A04C02C413}"/>
    <cellStyle name="Note 2 2 8 3 5" xfId="34093" xr:uid="{D5A15DCF-BD0D-4FD6-8E83-CC6889FCE34A}"/>
    <cellStyle name="Note 2 2 8 3 6" xfId="35615" xr:uid="{EB4464A2-34AC-4B1F-BF20-356BCB797282}"/>
    <cellStyle name="Note 2 2 8 4" xfId="24650" xr:uid="{1CCDB57B-D6D2-4C88-A119-C9D84B2F7888}"/>
    <cellStyle name="Note 2 2 8 4 2" xfId="27298" xr:uid="{B80F225C-4CA8-4EF1-972F-C4760F2BC3F7}"/>
    <cellStyle name="Note 2 2 8 4 3" xfId="25249" xr:uid="{9474797E-65DD-4514-92F1-81C970E043F9}"/>
    <cellStyle name="Note 2 2 8 4 4" xfId="30131" xr:uid="{E01C81B3-EA9B-4126-A8F4-0434949F4C8B}"/>
    <cellStyle name="Note 2 2 8 4 5" xfId="31011" xr:uid="{EF57EAAD-4779-4298-B7BF-CDDB2EB80674}"/>
    <cellStyle name="Note 2 2 8 4 6" xfId="34428" xr:uid="{D1D3DA70-7D42-4F98-974B-B775C98C790C}"/>
    <cellStyle name="Note 2 2 8 4 7" xfId="36135" xr:uid="{EB94CD44-264E-4DC1-BA76-2ACF05202665}"/>
    <cellStyle name="Note 2 2 8 4 8" xfId="36970" xr:uid="{E8FBA4AB-885F-4CBE-A973-4B03D7E86CF0}"/>
    <cellStyle name="Note 2 2 8 4 9" xfId="37886" xr:uid="{AFB873EF-FCD1-4F2F-8266-6E852FF23338}"/>
    <cellStyle name="Note 2 2 8 5" xfId="24205" xr:uid="{5353BA3B-852E-4280-A491-E61F1B4614E8}"/>
    <cellStyle name="Note 2 2 8 5 2" xfId="26856" xr:uid="{B2B871FC-AF35-44BC-A68F-B5E9FCDF2668}"/>
    <cellStyle name="Note 2 2 8 5 3" xfId="21795" xr:uid="{0234AEF9-E18C-494B-A6C3-0AE487E67BED}"/>
    <cellStyle name="Note 2 2 8 5 4" xfId="29708" xr:uid="{5DC1C86A-F1DD-42C2-8440-F8A4DE7128B8}"/>
    <cellStyle name="Note 2 2 8 5 5" xfId="30572" xr:uid="{67CA45C7-6382-47D4-97E7-6050306B2275}"/>
    <cellStyle name="Note 2 2 8 5 6" xfId="32345" xr:uid="{070CBB98-B627-4B78-901E-08573254E58A}"/>
    <cellStyle name="Note 2 2 8 5 7" xfId="35709" xr:uid="{A9D85517-0BC2-4E36-90C9-B9F32477F2F4}"/>
    <cellStyle name="Note 2 2 8 5 8" xfId="36544" xr:uid="{4F8957EA-3250-4BFF-A722-DC8F7CFD6BA3}"/>
    <cellStyle name="Note 2 2 8 5 9" xfId="37441" xr:uid="{B89DD6F9-4BCA-4C10-9823-6D19C6F9CE96}"/>
    <cellStyle name="Note 2 2 8 6" xfId="22491" xr:uid="{EFDC202D-7AA3-42CF-A48C-FB6D29E25E5D}"/>
    <cellStyle name="Note 2 2 8 7" xfId="21496" xr:uid="{BC8DA4A3-076C-4902-A901-E41D7EAD2689}"/>
    <cellStyle name="Note 2 2 8 8" xfId="21197" xr:uid="{F8BB2DF8-F68E-4DE7-B9F6-0177ECFC2C48}"/>
    <cellStyle name="Note 2 2 9" xfId="20433" xr:uid="{00000000-0005-0000-0000-0000D54F0000}"/>
    <cellStyle name="Note 2 2 9 2" xfId="23028" xr:uid="{A64CA7E1-CB59-48D7-9B78-A2A8BFA463DC}"/>
    <cellStyle name="Note 2 2 9 2 2" xfId="23928" xr:uid="{6E465B0D-5C45-48A5-8A88-57E48B890F14}"/>
    <cellStyle name="Note 2 2 9 2 2 2" xfId="26580" xr:uid="{EF25706E-49D6-4BA9-96C9-56F961FC31FE}"/>
    <cellStyle name="Note 2 2 9 2 2 3" xfId="28426" xr:uid="{C43C4D15-E5ED-4AC1-A948-E3170BD1E97F}"/>
    <cellStyle name="Note 2 2 9 2 2 4" xfId="29585" xr:uid="{F488B271-401B-42F4-B6C4-6AFA960DD05E}"/>
    <cellStyle name="Note 2 2 9 2 2 5" xfId="34816" xr:uid="{E8A06F31-2544-430A-9D1A-0818BFAF4722}"/>
    <cellStyle name="Note 2 2 9 2 2 6" xfId="31813" xr:uid="{4D61E06F-4680-4BEF-B2E1-6D21D4D177D1}"/>
    <cellStyle name="Note 2 2 9 2 3" xfId="25682" xr:uid="{7973ECDD-F83B-4D15-83FB-5B4A8B2438AC}"/>
    <cellStyle name="Note 2 2 9 2 4" xfId="32941" xr:uid="{78A1320B-A796-46C9-A020-6E0EF9E29B09}"/>
    <cellStyle name="Note 2 2 9 3" xfId="23495" xr:uid="{5E265482-FE80-490E-AD10-D3E93E0883E3}"/>
    <cellStyle name="Note 2 2 9 3 2" xfId="26147" xr:uid="{813ED1E5-638C-468A-905A-76AB087A4494}"/>
    <cellStyle name="Note 2 2 9 3 3" xfId="27776" xr:uid="{A7414A8D-471E-4D4E-B296-0C63662A53E2}"/>
    <cellStyle name="Note 2 2 9 3 4" xfId="22629" xr:uid="{A59CA9EF-BD4C-49C2-85CA-7F126B8D2271}"/>
    <cellStyle name="Note 2 2 9 3 5" xfId="32223" xr:uid="{11BF410C-903F-4A7D-B366-CEA45D272ED4}"/>
    <cellStyle name="Note 2 2 9 3 6" xfId="35438" xr:uid="{FD17FE41-DAEF-4EC3-8619-4BE9AAF8EF59}"/>
    <cellStyle name="Note 2 2 9 4" xfId="24651" xr:uid="{80D8D2BB-5B6C-4953-8EEB-21EEDF951BEF}"/>
    <cellStyle name="Note 2 2 9 4 2" xfId="27299" xr:uid="{830E1691-E5E6-4B58-AAB8-D4FE4AFA3FEB}"/>
    <cellStyle name="Note 2 2 9 4 3" xfId="25250" xr:uid="{BA0E751E-587F-43E9-AF19-E6C5BEB82BEE}"/>
    <cellStyle name="Note 2 2 9 4 4" xfId="30132" xr:uid="{8CD8B521-027F-409B-9B22-2BB8E0B95629}"/>
    <cellStyle name="Note 2 2 9 4 5" xfId="31012" xr:uid="{F7435126-885B-414F-A985-1C11687587F7}"/>
    <cellStyle name="Note 2 2 9 4 6" xfId="34598" xr:uid="{18F8936A-B588-4A5C-B4CF-5E2931C89C0F}"/>
    <cellStyle name="Note 2 2 9 4 7" xfId="36136" xr:uid="{5EB7C45E-5088-4055-9152-86AE93B66596}"/>
    <cellStyle name="Note 2 2 9 4 8" xfId="36971" xr:uid="{07BE73FD-7767-4CDF-A184-240349282769}"/>
    <cellStyle name="Note 2 2 9 4 9" xfId="37887" xr:uid="{CE56BA27-ECC9-4392-8D0D-BE10E80DBF73}"/>
    <cellStyle name="Note 2 2 9 5" xfId="24204" xr:uid="{4C3724DD-E969-49E5-9C31-F2A917F55F22}"/>
    <cellStyle name="Note 2 2 9 5 2" xfId="26855" xr:uid="{A1346470-2AB5-472F-A223-B99D40A41D95}"/>
    <cellStyle name="Note 2 2 9 5 3" xfId="21796" xr:uid="{7AEB9FFF-92FC-4595-965A-CDEB36A0F171}"/>
    <cellStyle name="Note 2 2 9 5 4" xfId="29707" xr:uid="{DCC5303C-63D0-405C-871C-6A1C4626489B}"/>
    <cellStyle name="Note 2 2 9 5 5" xfId="30571" xr:uid="{CBFC9914-67F8-4112-8A66-53FF7C6CBEF2}"/>
    <cellStyle name="Note 2 2 9 5 6" xfId="32344" xr:uid="{826A2C87-724C-4494-9712-937756329F85}"/>
    <cellStyle name="Note 2 2 9 5 7" xfId="35708" xr:uid="{1225A66A-9258-4E6B-AC65-0532F4F73B04}"/>
    <cellStyle name="Note 2 2 9 5 8" xfId="36543" xr:uid="{7C28CB1F-E5D0-4E2C-B6A7-34270E8FFF8A}"/>
    <cellStyle name="Note 2 2 9 5 9" xfId="37440" xr:uid="{3BBB4C71-919F-4ED0-8676-04E5F75E29C9}"/>
    <cellStyle name="Note 2 2 9 6" xfId="22492" xr:uid="{E359052D-E0C1-4438-B653-991F42EAC354}"/>
    <cellStyle name="Note 2 2 9 7" xfId="21495" xr:uid="{DFF6C7B1-519B-4597-989F-A7543AD7E263}"/>
    <cellStyle name="Note 2 2 9 8" xfId="21198" xr:uid="{66D06081-A602-446A-BAD1-683B6AF156DF}"/>
    <cellStyle name="Note 2 20" xfId="24607" xr:uid="{9811BB46-05B8-459B-8621-4FFA29D5FB32}"/>
    <cellStyle name="Note 2 20 2" xfId="27255" xr:uid="{F96480F0-E513-499D-B7AC-B9B1B7E30CA2}"/>
    <cellStyle name="Note 2 20 3" xfId="25207" xr:uid="{0A057999-0FAE-41FA-B49C-491127645701}"/>
    <cellStyle name="Note 2 20 4" xfId="30088" xr:uid="{D56BAB40-2EDA-4BE7-856F-69B5182D191D}"/>
    <cellStyle name="Note 2 20 5" xfId="30968" xr:uid="{C8ACD485-5330-43EC-844A-E50B96B6B936}"/>
    <cellStyle name="Note 2 20 6" xfId="32651" xr:uid="{7294A452-6145-42AB-B990-27DDD39CD384}"/>
    <cellStyle name="Note 2 20 7" xfId="36092" xr:uid="{89735ED5-229E-4630-8FBA-6F24DB1CD360}"/>
    <cellStyle name="Note 2 20 8" xfId="36927" xr:uid="{3AED555F-530D-4CC8-AE0D-703196E0C91C}"/>
    <cellStyle name="Note 2 20 9" xfId="37843" xr:uid="{89D5B06C-76CB-4466-BE5D-F613EDEF8EC5}"/>
    <cellStyle name="Note 2 21" xfId="24248" xr:uid="{1570ED50-A90E-44C8-934C-F10DC6CD1D0F}"/>
    <cellStyle name="Note 2 21 2" xfId="26899" xr:uid="{21F1CA17-3D72-41CB-8939-3305CECEB389}"/>
    <cellStyle name="Note 2 21 3" xfId="21752" xr:uid="{9C39C98C-0620-46D8-B8BD-ECE0AFC3C62B}"/>
    <cellStyle name="Note 2 21 4" xfId="29751" xr:uid="{69DB9CB9-5312-437B-BCAF-D53FE8397B41}"/>
    <cellStyle name="Note 2 21 5" xfId="30615" xr:uid="{3288433D-833E-446A-8E8B-E986A82129D6}"/>
    <cellStyle name="Note 2 21 6" xfId="32388" xr:uid="{64A18C95-AE9C-4F65-98A7-1654BEBA7508}"/>
    <cellStyle name="Note 2 21 7" xfId="35752" xr:uid="{1DD06F14-6637-4BE5-9CF9-97405C3B9CE9}"/>
    <cellStyle name="Note 2 21 8" xfId="36587" xr:uid="{DD55998C-F9AD-4F3B-8C15-EE5CB479B131}"/>
    <cellStyle name="Note 2 21 9" xfId="37484" xr:uid="{052960DA-5A50-41F1-AF8B-5C9CBEECDA61}"/>
    <cellStyle name="Note 2 22" xfId="22448" xr:uid="{DC5CB8BD-DC48-415D-81CE-B488DE3658B6}"/>
    <cellStyle name="Note 2 23" xfId="21545" xr:uid="{B652F479-CCD7-46E6-A7D7-C09684BEEC19}"/>
    <cellStyle name="Note 2 24" xfId="21154" xr:uid="{310D095A-14A0-4D39-9023-CB277C52B9B2}"/>
    <cellStyle name="Note 2 3" xfId="20434" xr:uid="{00000000-0005-0000-0000-0000D64F0000}"/>
    <cellStyle name="Note 2 3 2" xfId="20435" xr:uid="{00000000-0005-0000-0000-0000D74F0000}"/>
    <cellStyle name="Note 2 3 2 2" xfId="23027" xr:uid="{B46F19D6-4A99-4F9B-9957-193BCF45E71C}"/>
    <cellStyle name="Note 2 3 2 2 2" xfId="23927" xr:uid="{A1B90826-E587-4B46-B7C4-34FFABC16E70}"/>
    <cellStyle name="Note 2 3 2 2 2 2" xfId="26579" xr:uid="{F185C30C-E4C6-4392-A0FA-E9DEC8CA7C62}"/>
    <cellStyle name="Note 2 3 2 2 2 3" xfId="28501" xr:uid="{7EED30CA-CDC0-46D6-822F-4DA37793F9DC}"/>
    <cellStyle name="Note 2 3 2 2 2 4" xfId="29468" xr:uid="{CD3C3CA2-C422-4D09-95DD-354EEB54000D}"/>
    <cellStyle name="Note 2 3 2 2 2 5" xfId="31597" xr:uid="{4B94FA77-AA32-4085-AB91-A966CE8B9C02}"/>
    <cellStyle name="Note 2 3 2 2 2 6" xfId="35492" xr:uid="{6616A1FE-732C-4E83-9E2E-2B9060398BCB}"/>
    <cellStyle name="Note 2 3 2 2 3" xfId="25681" xr:uid="{961C2DAA-0F40-4D87-AC27-E833ADB4A5CF}"/>
    <cellStyle name="Note 2 3 2 2 4" xfId="32940" xr:uid="{1012EA1A-7807-43A6-8900-01120FE0AA95}"/>
    <cellStyle name="Note 2 3 2 3" xfId="23496" xr:uid="{66DBCB38-2A62-40B0-8F86-4787E32942B7}"/>
    <cellStyle name="Note 2 3 2 3 2" xfId="26148" xr:uid="{FAF3A024-C24C-4F64-B8CF-A77AD8EC2FD7}"/>
    <cellStyle name="Note 2 3 2 3 3" xfId="27777" xr:uid="{542329C4-85F9-492A-8B9D-20D174A44CBE}"/>
    <cellStyle name="Note 2 3 2 3 4" xfId="28117" xr:uid="{C5C537ED-2487-4906-9D5A-5259CEC4459F}"/>
    <cellStyle name="Note 2 3 2 3 5" xfId="32224" xr:uid="{F271F2F0-4A81-4370-BA5D-7D89D5B81BCB}"/>
    <cellStyle name="Note 2 3 2 3 6" xfId="32130" xr:uid="{7E413E46-5990-4266-B54D-F224C37CEAF7}"/>
    <cellStyle name="Note 2 3 2 4" xfId="24652" xr:uid="{583F943F-5DD7-499F-B38D-94A0DC956BA7}"/>
    <cellStyle name="Note 2 3 2 4 2" xfId="27300" xr:uid="{72206D49-D87A-4954-AC51-5B5BA843EE46}"/>
    <cellStyle name="Note 2 3 2 4 3" xfId="25251" xr:uid="{C9505D2B-6B0C-467C-8AF0-696A1D42821C}"/>
    <cellStyle name="Note 2 3 2 4 4" xfId="30133" xr:uid="{83B3C1BF-C062-457F-9298-264CC544B6A2}"/>
    <cellStyle name="Note 2 3 2 4 5" xfId="31013" xr:uid="{F43B4658-E17E-4DB1-949D-C81DFBEA5048}"/>
    <cellStyle name="Note 2 3 2 4 6" xfId="32668" xr:uid="{1CD12DCC-11A2-4496-9D15-DE9A11CBF1F0}"/>
    <cellStyle name="Note 2 3 2 4 7" xfId="36137" xr:uid="{2B304D73-DFCE-412F-ADA1-023D1A06482B}"/>
    <cellStyle name="Note 2 3 2 4 8" xfId="36972" xr:uid="{552CB3E0-AC53-4BA5-A5EA-E2026D2832AB}"/>
    <cellStyle name="Note 2 3 2 4 9" xfId="37888" xr:uid="{257DD322-00C6-4956-BC5C-E00B1A33CCC0}"/>
    <cellStyle name="Note 2 3 2 5" xfId="24203" xr:uid="{BC7BE682-E71B-45B7-86FF-57D4B95BE35D}"/>
    <cellStyle name="Note 2 3 2 5 2" xfId="26854" xr:uid="{0056FD97-AE4C-466A-ABB0-EC16A66C41D0}"/>
    <cellStyle name="Note 2 3 2 5 3" xfId="21797" xr:uid="{F5B73A3A-A491-445C-AB72-D57146DC2513}"/>
    <cellStyle name="Note 2 3 2 5 4" xfId="29706" xr:uid="{F174DCC9-B859-4C66-ABD0-ADECE0D771ED}"/>
    <cellStyle name="Note 2 3 2 5 5" xfId="30570" xr:uid="{DAA88329-B632-4520-BAC7-46C74C359FBB}"/>
    <cellStyle name="Note 2 3 2 5 6" xfId="32343" xr:uid="{6E45DE0F-9A36-49FB-843A-FEB0F600115A}"/>
    <cellStyle name="Note 2 3 2 5 7" xfId="35707" xr:uid="{81BD3E0A-323A-46EC-985E-E1750AD0F41E}"/>
    <cellStyle name="Note 2 3 2 5 8" xfId="36542" xr:uid="{A1C70A69-7BAA-4E73-ABB1-87E7CFB1BCAE}"/>
    <cellStyle name="Note 2 3 2 5 9" xfId="37439" xr:uid="{1828E63B-9F93-4B42-A430-501F821DD8AD}"/>
    <cellStyle name="Note 2 3 2 6" xfId="22493" xr:uid="{41B61261-9920-48EA-A1B6-46D18A068A31}"/>
    <cellStyle name="Note 2 3 2 7" xfId="21493" xr:uid="{2B40BDD5-1E2F-4488-9D70-6A90A876F1C6}"/>
    <cellStyle name="Note 2 3 2 8" xfId="21199" xr:uid="{2B6A892B-93A6-4629-A999-A5566BAC3621}"/>
    <cellStyle name="Note 2 3 3" xfId="20436" xr:uid="{00000000-0005-0000-0000-0000D84F0000}"/>
    <cellStyle name="Note 2 3 3 2" xfId="23026" xr:uid="{283265EC-931D-4907-8E0F-2DB50B95B30B}"/>
    <cellStyle name="Note 2 3 3 2 2" xfId="23926" xr:uid="{08FCEFE5-A4B8-4626-847F-851CBE42D847}"/>
    <cellStyle name="Note 2 3 3 2 2 2" xfId="26578" xr:uid="{69403496-5C06-457A-A9E4-F2332AAE6882}"/>
    <cellStyle name="Note 2 3 3 2 2 3" xfId="28056" xr:uid="{8FF20B31-682A-43BB-9314-33936B1EFBC4}"/>
    <cellStyle name="Note 2 3 3 2 2 4" xfId="27697" xr:uid="{321F0E0A-1A98-4AF6-A03D-741EED959342}"/>
    <cellStyle name="Note 2 3 3 2 2 5" xfId="34856" xr:uid="{DA8B8C54-0D79-4A26-B495-EEE27BC2DE5C}"/>
    <cellStyle name="Note 2 3 3 2 2 6" xfId="35561" xr:uid="{F80AD56C-F6BB-43E4-B83F-0FAC4B8B82E7}"/>
    <cellStyle name="Note 2 3 3 2 3" xfId="25680" xr:uid="{B1DC72EB-5970-4DF0-BA1D-54CEA2F63EDB}"/>
    <cellStyle name="Note 2 3 3 2 4" xfId="32939" xr:uid="{78B03996-8352-4947-B38F-0E7FDE80A9FD}"/>
    <cellStyle name="Note 2 3 3 3" xfId="23497" xr:uid="{6F08937A-8495-444D-8480-D9A54205FCB0}"/>
    <cellStyle name="Note 2 3 3 3 2" xfId="26149" xr:uid="{9E86B0E6-237B-4C58-8AD7-635CDA2A722F}"/>
    <cellStyle name="Note 2 3 3 3 3" xfId="27778" xr:uid="{7ACF5597-12A0-4AE9-B7A3-7DC989A9C03B}"/>
    <cellStyle name="Note 2 3 3 3 4" xfId="29412" xr:uid="{5C52253C-CF5C-4CAA-BE06-E99A5F65F2BD}"/>
    <cellStyle name="Note 2 3 3 3 5" xfId="32225" xr:uid="{7BCFF57F-8A7A-4819-80E9-668F86096175}"/>
    <cellStyle name="Note 2 3 3 3 6" xfId="31735" xr:uid="{C2E0685C-3F66-49AD-A04E-C895D6E4E0CB}"/>
    <cellStyle name="Note 2 3 3 4" xfId="24653" xr:uid="{231522D2-CE1B-4F7D-AEFD-902D2DBC0F1A}"/>
    <cellStyle name="Note 2 3 3 4 2" xfId="27301" xr:uid="{87CB9391-518B-4282-B868-11E5BA0AB56D}"/>
    <cellStyle name="Note 2 3 3 4 3" xfId="25252" xr:uid="{9BFAE3C0-F17E-47D5-A1AC-150661C92C19}"/>
    <cellStyle name="Note 2 3 3 4 4" xfId="30134" xr:uid="{EAE46C01-F4C4-4506-A2EC-247CB7AB01E9}"/>
    <cellStyle name="Note 2 3 3 4 5" xfId="31014" xr:uid="{ACDB3EDB-88C0-4348-B1ED-DEDF702B3BAD}"/>
    <cellStyle name="Note 2 3 3 4 6" xfId="34429" xr:uid="{C367D615-81F8-4538-9499-2800711A3E88}"/>
    <cellStyle name="Note 2 3 3 4 7" xfId="36138" xr:uid="{840CB618-FCC2-4DD1-8B0F-7DF8459DA5AE}"/>
    <cellStyle name="Note 2 3 3 4 8" xfId="36973" xr:uid="{7EC9EF15-4165-4790-A59B-C13C47FE92AC}"/>
    <cellStyle name="Note 2 3 3 4 9" xfId="37889" xr:uid="{2503CC35-C89F-46AD-9CAB-5EF0574F982B}"/>
    <cellStyle name="Note 2 3 3 5" xfId="24202" xr:uid="{5950AE12-40C3-41A1-9B3E-79F7BDE89ACF}"/>
    <cellStyle name="Note 2 3 3 5 2" xfId="26853" xr:uid="{6CEF6F5C-55FB-45FD-869F-3AA89212BBF4}"/>
    <cellStyle name="Note 2 3 3 5 3" xfId="21798" xr:uid="{85B163E3-5CCF-4E69-BD97-0A8FC6DEA656}"/>
    <cellStyle name="Note 2 3 3 5 4" xfId="29705" xr:uid="{FEE81724-B457-4F03-B834-7048CC4E5AD3}"/>
    <cellStyle name="Note 2 3 3 5 5" xfId="30569" xr:uid="{8E1E25E0-1981-4F1D-9B08-014EE51FFC21}"/>
    <cellStyle name="Note 2 3 3 5 6" xfId="32342" xr:uid="{5E71F198-C682-402E-9581-B34ABA920F90}"/>
    <cellStyle name="Note 2 3 3 5 7" xfId="35706" xr:uid="{C8E3EDF7-9AF8-4B7E-98A5-11E8611ED00A}"/>
    <cellStyle name="Note 2 3 3 5 8" xfId="36541" xr:uid="{8ECBF4CD-F52A-4B8F-8575-2B8945B0A15D}"/>
    <cellStyle name="Note 2 3 3 5 9" xfId="37438" xr:uid="{7B0820E8-5228-4D87-9AC2-B179CCAA05BE}"/>
    <cellStyle name="Note 2 3 3 6" xfId="22494" xr:uid="{2DA96D86-9B19-4DF7-8449-2519877A92E0}"/>
    <cellStyle name="Note 2 3 3 7" xfId="21492" xr:uid="{D09DC194-53B9-4515-9C06-CD566C323050}"/>
    <cellStyle name="Note 2 3 3 8" xfId="21200" xr:uid="{048326E2-23C8-4DF1-9996-9CE16C679BFA}"/>
    <cellStyle name="Note 2 3 4" xfId="20437" xr:uid="{00000000-0005-0000-0000-0000D94F0000}"/>
    <cellStyle name="Note 2 3 4 2" xfId="23025" xr:uid="{C9E3A991-2CC7-4900-BB88-94D4A1A7E15B}"/>
    <cellStyle name="Note 2 3 4 2 2" xfId="23925" xr:uid="{9A0CE3BB-19E8-4F6C-9EEE-0E9CB08A6D98}"/>
    <cellStyle name="Note 2 3 4 2 2 2" xfId="26577" xr:uid="{48B9DFBD-AB69-4824-B8A1-B6BCFFD26589}"/>
    <cellStyle name="Note 2 3 4 2 2 3" xfId="27974" xr:uid="{A4DE0801-24FA-496F-A532-860C76CCC488}"/>
    <cellStyle name="Note 2 3 4 2 2 4" xfId="28723" xr:uid="{B4362BB0-EAF4-4C54-AE78-94548401262A}"/>
    <cellStyle name="Note 2 3 4 2 2 5" xfId="35002" xr:uid="{A7B88D96-E9E0-4CBE-9BE7-C935F37DC629}"/>
    <cellStyle name="Note 2 3 4 2 2 6" xfId="35049" xr:uid="{0080372C-AAF6-4753-BBC6-F8881A706A6B}"/>
    <cellStyle name="Note 2 3 4 2 3" xfId="25679" xr:uid="{8AE16174-3C9E-4916-9BEA-6FA7803138E2}"/>
    <cellStyle name="Note 2 3 4 2 4" xfId="32938" xr:uid="{ED8BD52D-BB85-426C-B090-1A719862DB4E}"/>
    <cellStyle name="Note 2 3 4 3" xfId="23498" xr:uid="{1D87AB06-3D21-4969-BC19-A641E5A1E846}"/>
    <cellStyle name="Note 2 3 4 3 2" xfId="26150" xr:uid="{B9AD76E5-4E32-41CC-B521-710AEE3A62B7}"/>
    <cellStyle name="Note 2 3 4 3 3" xfId="27779" xr:uid="{820C5E3F-0E13-432B-914D-2E65A9D08124}"/>
    <cellStyle name="Note 2 3 4 3 4" xfId="29529" xr:uid="{0C1A240F-1AF1-4520-8CC6-C39898B2B170}"/>
    <cellStyle name="Note 2 3 4 3 5" xfId="33824" xr:uid="{D7AAF36E-67E5-4517-B490-12F082449842}"/>
    <cellStyle name="Note 2 3 4 3 6" xfId="35614" xr:uid="{AD0F526C-BBCB-4850-BAEA-4CFFA5938B63}"/>
    <cellStyle name="Note 2 3 4 4" xfId="24654" xr:uid="{A0E4E3E3-AE18-4478-9BBD-76F15CB4B1AE}"/>
    <cellStyle name="Note 2 3 4 4 2" xfId="27302" xr:uid="{3DF31C1B-53C9-4034-917E-915CFF9E4E50}"/>
    <cellStyle name="Note 2 3 4 4 3" xfId="25253" xr:uid="{2DC02DFC-A0DD-48D8-BDA8-4A403F0E9B8F}"/>
    <cellStyle name="Note 2 3 4 4 4" xfId="30135" xr:uid="{58EE5427-B21D-4015-86C7-D5935C32C47B}"/>
    <cellStyle name="Note 2 3 4 4 5" xfId="31015" xr:uid="{13A5A38C-C66A-4317-946F-950751C42F1C}"/>
    <cellStyle name="Note 2 3 4 4 6" xfId="34599" xr:uid="{1AAA3930-D88F-40EA-B237-9E536C4EB05F}"/>
    <cellStyle name="Note 2 3 4 4 7" xfId="36139" xr:uid="{B3BC6BF7-B261-44C2-ABC3-75194E15A66B}"/>
    <cellStyle name="Note 2 3 4 4 8" xfId="36974" xr:uid="{7B0FF129-1B58-4AD6-9F10-7AC43492D925}"/>
    <cellStyle name="Note 2 3 4 4 9" xfId="37890" xr:uid="{F2C96084-4986-4D31-B80C-128CC539B83A}"/>
    <cellStyle name="Note 2 3 4 5" xfId="24201" xr:uid="{1DCE0E31-E71A-4F59-918C-85F67309CE69}"/>
    <cellStyle name="Note 2 3 4 5 2" xfId="26852" xr:uid="{6AD08BF3-7D9B-4109-9A96-ACDC619AD5A9}"/>
    <cellStyle name="Note 2 3 4 5 3" xfId="21799" xr:uid="{14FDBDDC-4D09-4A78-9352-A4F268594BFC}"/>
    <cellStyle name="Note 2 3 4 5 4" xfId="29704" xr:uid="{6155985E-456E-4441-BA71-3A2C260CF6E3}"/>
    <cellStyle name="Note 2 3 4 5 5" xfId="30568" xr:uid="{70CA7A46-C9F9-40B1-B1A4-C9CEC5340303}"/>
    <cellStyle name="Note 2 3 4 5 6" xfId="32341" xr:uid="{8FC3FE07-BD62-4723-B46B-7645F678156A}"/>
    <cellStyle name="Note 2 3 4 5 7" xfId="35705" xr:uid="{59B3303E-1EB2-48F2-A939-6BE451DF1307}"/>
    <cellStyle name="Note 2 3 4 5 8" xfId="36540" xr:uid="{928EAB59-80F7-4B11-A64E-90FC30E0B935}"/>
    <cellStyle name="Note 2 3 4 5 9" xfId="37437" xr:uid="{04265124-7546-4C1B-82F3-7733CDFFD324}"/>
    <cellStyle name="Note 2 3 4 6" xfId="22495" xr:uid="{A221F206-17FC-46B4-9F7A-10EAADA5860C}"/>
    <cellStyle name="Note 2 3 4 7" xfId="21491" xr:uid="{A382C087-534A-46C0-8B4C-E485E29DD208}"/>
    <cellStyle name="Note 2 3 4 8" xfId="21201" xr:uid="{F609490C-3561-4E04-86E9-E18E6B369217}"/>
    <cellStyle name="Note 2 3 5" xfId="20438" xr:uid="{00000000-0005-0000-0000-0000DA4F0000}"/>
    <cellStyle name="Note 2 3 5 2" xfId="23024" xr:uid="{3910ED0D-7BE9-4EDB-9CFA-F13BA636732D}"/>
    <cellStyle name="Note 2 3 5 2 2" xfId="23924" xr:uid="{48067552-1E60-4B3D-882F-B88E2441774B}"/>
    <cellStyle name="Note 2 3 5 2 2 2" xfId="26576" xr:uid="{A5FA9F5F-FE9B-4F8F-B86E-CEB27F6AB1FC}"/>
    <cellStyle name="Note 2 3 5 2 2 3" xfId="29030" xr:uid="{6C82839E-05B4-4A8D-B98D-907E2306784D}"/>
    <cellStyle name="Note 2 3 5 2 2 4" xfId="29584" xr:uid="{D294F15C-E093-4991-815F-573F63E1BA01}"/>
    <cellStyle name="Note 2 3 5 2 2 5" xfId="34076" xr:uid="{82524427-3786-4815-B0FC-614794B1E5D2}"/>
    <cellStyle name="Note 2 3 5 2 2 6" xfId="31814" xr:uid="{5BC3711C-307B-4F86-BA1B-D80A7C125D44}"/>
    <cellStyle name="Note 2 3 5 2 3" xfId="25678" xr:uid="{2D9A977D-4512-40A4-8BD3-1B83E0EDAF8A}"/>
    <cellStyle name="Note 2 3 5 2 4" xfId="32937" xr:uid="{FBFB89F0-CA24-4AEB-BC6A-BAB9B08DC02A}"/>
    <cellStyle name="Note 2 3 5 3" xfId="23499" xr:uid="{6429C7DD-FA48-4195-9B47-89111C0622A6}"/>
    <cellStyle name="Note 2 3 5 3 2" xfId="26151" xr:uid="{04DF6E98-0D64-4224-973B-8094A7FCD4E1}"/>
    <cellStyle name="Note 2 3 5 3 3" xfId="27780" xr:uid="{2132359A-0A0D-462B-9BB6-9AC6E16C2C3F}"/>
    <cellStyle name="Note 2 3 5 3 4" xfId="28181" xr:uid="{1DCA56F4-D557-4E82-A2EB-642F804243CC}"/>
    <cellStyle name="Note 2 3 5 3 5" xfId="33406" xr:uid="{2D10BDD0-9486-4EFA-BDE7-BDBC8CEE19A0}"/>
    <cellStyle name="Note 2 3 5 3 6" xfId="35439" xr:uid="{6A8E454B-D2BC-4DE5-8C8C-9B7E2E93D3C2}"/>
    <cellStyle name="Note 2 3 5 4" xfId="24655" xr:uid="{87AFCE90-2B5D-4F18-A817-9BB73D1CD6DA}"/>
    <cellStyle name="Note 2 3 5 4 2" xfId="27303" xr:uid="{7504BD06-9464-4E1A-BB18-1E3039841E33}"/>
    <cellStyle name="Note 2 3 5 4 3" xfId="25254" xr:uid="{9181AAC6-076B-470A-BB26-2913B80242E5}"/>
    <cellStyle name="Note 2 3 5 4 4" xfId="30136" xr:uid="{E268ED2C-D145-477A-9BC5-1E4D465A1A1F}"/>
    <cellStyle name="Note 2 3 5 4 5" xfId="31016" xr:uid="{AF24B557-F083-419E-8163-5ED2707CBD10}"/>
    <cellStyle name="Note 2 3 5 4 6" xfId="32669" xr:uid="{056D277D-FCF8-46E7-9FFD-BB16DCB842DC}"/>
    <cellStyle name="Note 2 3 5 4 7" xfId="36140" xr:uid="{5697415E-3DAB-46AD-87DB-72C715364D5F}"/>
    <cellStyle name="Note 2 3 5 4 8" xfId="36975" xr:uid="{052A138E-88E1-4BE5-AFA2-2F79FCDFE814}"/>
    <cellStyle name="Note 2 3 5 4 9" xfId="37891" xr:uid="{4D7615C5-1F15-4CA4-9431-69CC07C47AA1}"/>
    <cellStyle name="Note 2 3 5 5" xfId="24200" xr:uid="{658BD000-7F46-41E7-8303-B3923BF0AA99}"/>
    <cellStyle name="Note 2 3 5 5 2" xfId="26851" xr:uid="{51137EBA-2194-431B-B53A-EF30E29C45BF}"/>
    <cellStyle name="Note 2 3 5 5 3" xfId="21800" xr:uid="{FCCDF16C-2121-4043-AEFF-F64ABD63D05B}"/>
    <cellStyle name="Note 2 3 5 5 4" xfId="29703" xr:uid="{1B216F4E-E277-4E6D-A41D-EC204FBA3308}"/>
    <cellStyle name="Note 2 3 5 5 5" xfId="30567" xr:uid="{864BB86E-FDB6-4C62-9A61-456BE1BCB263}"/>
    <cellStyle name="Note 2 3 5 5 6" xfId="32340" xr:uid="{AF39575C-9F8A-4255-8A10-CEB3562F5A7F}"/>
    <cellStyle name="Note 2 3 5 5 7" xfId="35704" xr:uid="{93FAC703-E798-419B-A7DE-658925CE3544}"/>
    <cellStyle name="Note 2 3 5 5 8" xfId="36539" xr:uid="{586F76C8-9C6B-4EFE-9F06-C15DD968C526}"/>
    <cellStyle name="Note 2 3 5 5 9" xfId="37436" xr:uid="{3A8C3B09-1635-4FAF-805B-F62AFA5AEBCB}"/>
    <cellStyle name="Note 2 3 5 6" xfId="22496" xr:uid="{F410C724-EF5D-4BE0-8F3F-5F7E14ADACD5}"/>
    <cellStyle name="Note 2 3 5 7" xfId="21490" xr:uid="{269EEA45-B742-4B62-9127-8416DD8D98CD}"/>
    <cellStyle name="Note 2 3 5 8" xfId="21202" xr:uid="{3DA847AA-D17D-4E2D-937E-F3E5D6910E6A}"/>
    <cellStyle name="Note 2 4" xfId="20439" xr:uid="{00000000-0005-0000-0000-0000DB4F0000}"/>
    <cellStyle name="Note 2 4 2" xfId="20440" xr:uid="{00000000-0005-0000-0000-0000DC4F0000}"/>
    <cellStyle name="Note 2 4 2 2" xfId="20441" xr:uid="{00000000-0005-0000-0000-0000DD4F0000}"/>
    <cellStyle name="Note 2 4 2 2 2" xfId="23023" xr:uid="{72D50FFB-83C6-4CA7-B04D-25D3047E21FD}"/>
    <cellStyle name="Note 2 4 2 2 2 2" xfId="23923" xr:uid="{B3C67106-BE57-4A65-BB40-7835423C72C2}"/>
    <cellStyle name="Note 2 4 2 2 2 2 2" xfId="26575" xr:uid="{71FFDF99-7EAD-4FB3-AD4C-F4C48F79370E}"/>
    <cellStyle name="Note 2 4 2 2 2 2 3" xfId="28916" xr:uid="{C9807DF8-6752-4870-8443-F6065DC092F3}"/>
    <cellStyle name="Note 2 4 2 2 2 2 4" xfId="29467" xr:uid="{26855CAC-1D5F-4923-B5E8-350F07E5F251}"/>
    <cellStyle name="Note 2 4 2 2 2 2 5" xfId="31642" xr:uid="{40B577D9-836C-4D2F-8103-255CCB677064}"/>
    <cellStyle name="Note 2 4 2 2 2 2 6" xfId="35491" xr:uid="{A12328FC-C1C0-4F81-BBAB-CE48A13AF2D7}"/>
    <cellStyle name="Note 2 4 2 2 2 3" xfId="25677" xr:uid="{B68FFAEF-E6C6-40D1-B1A1-F21BD3D7E32F}"/>
    <cellStyle name="Note 2 4 2 2 2 4" xfId="32936" xr:uid="{DB0F26BF-820D-4E96-9688-449FFC644BCD}"/>
    <cellStyle name="Note 2 4 2 2 3" xfId="23500" xr:uid="{F3689D84-8304-465D-925B-7B4D77E6730F}"/>
    <cellStyle name="Note 2 4 2 2 3 2" xfId="26152" xr:uid="{BAD72FE8-9F14-49BC-91A5-9DC6E774AD0B}"/>
    <cellStyle name="Note 2 4 2 2 3 3" xfId="27781" xr:uid="{C57FC9C3-5828-41AE-BA65-0E307076787D}"/>
    <cellStyle name="Note 2 4 2 2 3 4" xfId="28686" xr:uid="{7168AF82-B5BB-430D-AC09-E75B724E23EF}"/>
    <cellStyle name="Note 2 4 2 2 3 5" xfId="34243" xr:uid="{F0A04B72-9333-45B8-96AA-5FDA3FDB799F}"/>
    <cellStyle name="Note 2 4 2 2 3 6" xfId="31410" xr:uid="{525C00DA-7652-4EBB-BF7A-1E360DE6A21D}"/>
    <cellStyle name="Note 2 4 2 2 4" xfId="24656" xr:uid="{052F9EB0-1253-41D7-87BC-74367F350255}"/>
    <cellStyle name="Note 2 4 2 2 4 2" xfId="27304" xr:uid="{3A6E1609-23C6-46A9-AE81-EF9773EB4AAA}"/>
    <cellStyle name="Note 2 4 2 2 4 3" xfId="25255" xr:uid="{A72196CC-4E7A-4980-B080-C3EAC0F8787C}"/>
    <cellStyle name="Note 2 4 2 2 4 4" xfId="30137" xr:uid="{BF38746C-E285-4AB6-A0F2-4898108FD510}"/>
    <cellStyle name="Note 2 4 2 2 4 5" xfId="31017" xr:uid="{EBD0B5A1-AF0B-4651-85B9-98E420732A3F}"/>
    <cellStyle name="Note 2 4 2 2 4 6" xfId="34430" xr:uid="{8C0FE7D4-439F-40CD-B75B-14742D10BBD9}"/>
    <cellStyle name="Note 2 4 2 2 4 7" xfId="36141" xr:uid="{43332CA2-7BCA-4639-8755-DEE56E167E67}"/>
    <cellStyle name="Note 2 4 2 2 4 8" xfId="36976" xr:uid="{DA6BDE92-7F61-4997-AD66-85329298B432}"/>
    <cellStyle name="Note 2 4 2 2 4 9" xfId="37892" xr:uid="{E4A866AC-7AC7-4764-8DBA-113BD95C29E4}"/>
    <cellStyle name="Note 2 4 2 2 5" xfId="24199" xr:uid="{B0F9E117-53CD-4CA8-9C53-28EE011E7D1B}"/>
    <cellStyle name="Note 2 4 2 2 5 2" xfId="26850" xr:uid="{34AAB363-9591-404B-BE45-346F06D702E6}"/>
    <cellStyle name="Note 2 4 2 2 5 3" xfId="21801" xr:uid="{7C3DAD80-6AE3-489A-B458-9AB72976AEB9}"/>
    <cellStyle name="Note 2 4 2 2 5 4" xfId="29702" xr:uid="{08FF0B9D-1AEC-4553-8D29-AF0A974265A7}"/>
    <cellStyle name="Note 2 4 2 2 5 5" xfId="30566" xr:uid="{23F3157C-AAFE-47B7-B119-1A2E2AD916C3}"/>
    <cellStyle name="Note 2 4 2 2 5 6" xfId="32339" xr:uid="{34F580CE-171B-4618-9B0B-E8B37A1AA17F}"/>
    <cellStyle name="Note 2 4 2 2 5 7" xfId="35703" xr:uid="{8C0466E1-16E7-4C5E-AFDA-C5C8FCBCADC8}"/>
    <cellStyle name="Note 2 4 2 2 5 8" xfId="36538" xr:uid="{14078210-7CB0-474A-A335-99374055A384}"/>
    <cellStyle name="Note 2 4 2 2 5 9" xfId="37435" xr:uid="{B823D433-DB9A-4F35-85F4-99713AE37C84}"/>
    <cellStyle name="Note 2 4 2 2 6" xfId="22497" xr:uid="{373A9AC6-1C72-431B-BD45-EA806F9EC27E}"/>
    <cellStyle name="Note 2 4 2 2 7" xfId="21487" xr:uid="{FBAC9355-976A-4E1B-979B-8EEFDE726915}"/>
    <cellStyle name="Note 2 4 2 2 8" xfId="21203" xr:uid="{F1538606-46E4-4EAB-8D19-9428153BF7EB}"/>
    <cellStyle name="Note 2 4 3" xfId="20442" xr:uid="{00000000-0005-0000-0000-0000DE4F0000}"/>
    <cellStyle name="Note 2 4 3 2" xfId="20443" xr:uid="{00000000-0005-0000-0000-0000DF4F0000}"/>
    <cellStyle name="Note 2 4 3 2 2" xfId="23022" xr:uid="{0BBD2156-4157-450A-B2E5-2D8CAD018784}"/>
    <cellStyle name="Note 2 4 3 2 2 2" xfId="23922" xr:uid="{E9639BF4-5F07-4F4B-9ED2-175516951A4D}"/>
    <cellStyle name="Note 2 4 3 2 2 2 2" xfId="26574" xr:uid="{59838592-C686-44E1-8F42-0506DB691927}"/>
    <cellStyle name="Note 2 4 3 2 2 2 3" xfId="28425" xr:uid="{FB7CF4BE-B490-4B31-B40D-B6190E8BCCE3}"/>
    <cellStyle name="Note 2 4 3 2 2 2 4" xfId="28128" xr:uid="{86066CEA-5EA0-4CBF-BFBB-6217BCBF3D74}"/>
    <cellStyle name="Note 2 4 3 2 2 2 5" xfId="34815" xr:uid="{9D644B6A-7A88-40BE-B5B0-B0A6DE30CD61}"/>
    <cellStyle name="Note 2 4 3 2 2 2 6" xfId="35562" xr:uid="{A32BBF7A-5FBB-485E-8931-62A9F3540AE0}"/>
    <cellStyle name="Note 2 4 3 2 2 3" xfId="25676" xr:uid="{A37EEEC5-000D-4E7D-AD21-C9CCD95267E1}"/>
    <cellStyle name="Note 2 4 3 2 2 4" xfId="32935" xr:uid="{0F4D0981-1357-48C2-8FC4-D91922698496}"/>
    <cellStyle name="Note 2 4 3 2 3" xfId="23501" xr:uid="{16CEBF10-66F7-4B01-AA3E-865F3E979DA8}"/>
    <cellStyle name="Note 2 4 3 2 3 2" xfId="26153" xr:uid="{DF5D7120-ED6E-4B57-ADAB-BCF1C43A44C8}"/>
    <cellStyle name="Note 2 4 3 2 3 3" xfId="27782" xr:uid="{68A99612-C558-4DA9-BED4-B433208B3C01}"/>
    <cellStyle name="Note 2 4 3 2 3 4" xfId="28973" xr:uid="{DF40793F-3037-45CB-8C86-DED817A196BE}"/>
    <cellStyle name="Note 2 4 3 2 3 5" xfId="34092" xr:uid="{36A574C9-A6DC-4A0E-B41B-47C31FCAA907}"/>
    <cellStyle name="Note 2 4 3 2 3 6" xfId="35616" xr:uid="{C8AD3479-A94E-4C6D-9A07-60491668E275}"/>
    <cellStyle name="Note 2 4 3 2 4" xfId="24657" xr:uid="{604841D1-0DAD-4C6A-B9D8-F47D6B613AC4}"/>
    <cellStyle name="Note 2 4 3 2 4 2" xfId="27305" xr:uid="{72818563-9151-4755-BD2A-99A6B2C9FFDA}"/>
    <cellStyle name="Note 2 4 3 2 4 3" xfId="25256" xr:uid="{786F5F41-CFAD-4DF8-93CA-57994CD13F0D}"/>
    <cellStyle name="Note 2 4 3 2 4 4" xfId="30138" xr:uid="{F3C7A178-5913-4224-866B-C620641B53D1}"/>
    <cellStyle name="Note 2 4 3 2 4 5" xfId="31018" xr:uid="{BFFBB80C-9BAB-479C-BBAC-C881988CFE62}"/>
    <cellStyle name="Note 2 4 3 2 4 6" xfId="34600" xr:uid="{C9427AAC-99B0-4AD5-8BF4-6D88738E7547}"/>
    <cellStyle name="Note 2 4 3 2 4 7" xfId="36142" xr:uid="{0B63E148-5C74-4210-BF32-B47AE44A6E44}"/>
    <cellStyle name="Note 2 4 3 2 4 8" xfId="36977" xr:uid="{0F4EF085-586E-4581-BAB2-55D20268A66D}"/>
    <cellStyle name="Note 2 4 3 2 4 9" xfId="37893" xr:uid="{929D5EDE-AABC-403B-95CD-E95E779769AA}"/>
    <cellStyle name="Note 2 4 3 2 5" xfId="24198" xr:uid="{420E8438-7C69-4AA5-BEF9-2F3AAE360E93}"/>
    <cellStyle name="Note 2 4 3 2 5 2" xfId="26849" xr:uid="{B5940BEB-493C-40F7-A4CE-9988AF37CD90}"/>
    <cellStyle name="Note 2 4 3 2 5 3" xfId="21802" xr:uid="{09B920DD-481A-480A-88EA-7D8C1B081BFF}"/>
    <cellStyle name="Note 2 4 3 2 5 4" xfId="29701" xr:uid="{8CC0B575-4894-4431-A82D-488996B2C6F6}"/>
    <cellStyle name="Note 2 4 3 2 5 5" xfId="30565" xr:uid="{CDFF75D4-84D5-4022-BC67-51E4B00B4AFD}"/>
    <cellStyle name="Note 2 4 3 2 5 6" xfId="32338" xr:uid="{3BFA2FB1-4B85-46E8-B8DA-79AA8F313AA4}"/>
    <cellStyle name="Note 2 4 3 2 5 7" xfId="35702" xr:uid="{771272E7-E683-449B-B296-2C3A17DB8E7B}"/>
    <cellStyle name="Note 2 4 3 2 5 8" xfId="36537" xr:uid="{019D844B-5177-4209-8EDC-0657D5EFBB82}"/>
    <cellStyle name="Note 2 4 3 2 5 9" xfId="37434" xr:uid="{83F9BB5A-D57E-482D-AEE5-4C274C98CBFA}"/>
    <cellStyle name="Note 2 4 3 2 6" xfId="22498" xr:uid="{538FD46E-4B62-4DD0-A00A-76D31DD63D09}"/>
    <cellStyle name="Note 2 4 3 2 7" xfId="21485" xr:uid="{68B716B7-AADC-4A34-8266-3C5C512C83A6}"/>
    <cellStyle name="Note 2 4 3 2 8" xfId="21204" xr:uid="{16884962-105A-4E90-8D3C-7C7F977D7F0C}"/>
    <cellStyle name="Note 2 4 4" xfId="20444" xr:uid="{00000000-0005-0000-0000-0000E04F0000}"/>
    <cellStyle name="Note 2 4 4 2" xfId="20445" xr:uid="{00000000-0005-0000-0000-0000E14F0000}"/>
    <cellStyle name="Note 2 4 4 2 2" xfId="23021" xr:uid="{E5E0A775-9A6D-480C-B5C8-040C51800EB4}"/>
    <cellStyle name="Note 2 4 4 2 2 2" xfId="23921" xr:uid="{D886BB8F-67BD-43B8-B6F9-B51B95097346}"/>
    <cellStyle name="Note 2 4 4 2 2 2 2" xfId="26573" xr:uid="{C1978796-BB68-4847-95E1-5DE4BB7C873B}"/>
    <cellStyle name="Note 2 4 4 2 2 2 3" xfId="28502" xr:uid="{0506B1CC-9F0D-4BB5-85EB-1996080CCC7E}"/>
    <cellStyle name="Note 2 4 4 2 2 2 4" xfId="28824" xr:uid="{86D044E5-EF9C-48C8-847F-A77BA95B8FC2}"/>
    <cellStyle name="Note 2 4 4 2 2 2 5" xfId="31596" xr:uid="{F14310F4-756E-441C-9AC9-D4DB5B201DA9}"/>
    <cellStyle name="Note 2 4 4 2 2 2 6" xfId="35090" xr:uid="{C9450955-C18E-4CBA-8C7C-6955A26379F9}"/>
    <cellStyle name="Note 2 4 4 2 2 3" xfId="25675" xr:uid="{E21BA704-665D-46CD-9E9C-F3FEA0F40D13}"/>
    <cellStyle name="Note 2 4 4 2 2 4" xfId="32934" xr:uid="{0685F0AF-F7D6-4F36-A069-B68564800138}"/>
    <cellStyle name="Note 2 4 4 2 3" xfId="23502" xr:uid="{69F8C854-0B91-4337-8F8A-6BF9DC76B30A}"/>
    <cellStyle name="Note 2 4 4 2 3 2" xfId="26154" xr:uid="{B1B02384-3D9D-4C84-B584-7D5DC6C81248}"/>
    <cellStyle name="Note 2 4 4 2 3 3" xfId="27783" xr:uid="{2209B758-AEDA-4B20-83F6-E77D81A2F4F0}"/>
    <cellStyle name="Note 2 4 4 2 3 4" xfId="29413" xr:uid="{2040F4C9-319F-417E-B24E-FEA5676D0237}"/>
    <cellStyle name="Note 2 4 4 2 3 5" xfId="32226" xr:uid="{56BB2D96-F679-4349-8730-BB19D2800797}"/>
    <cellStyle name="Note 2 4 4 2 3 6" xfId="35437" xr:uid="{2FA8C2D7-568D-482D-B931-B2ABA853A54B}"/>
    <cellStyle name="Note 2 4 4 2 4" xfId="24658" xr:uid="{C051A0A4-770F-4252-BB87-68D128CC4464}"/>
    <cellStyle name="Note 2 4 4 2 4 2" xfId="27306" xr:uid="{3C0B12FA-2E86-48EA-A8EA-FCEEEB9755F7}"/>
    <cellStyle name="Note 2 4 4 2 4 3" xfId="25257" xr:uid="{646AC58B-2C47-49CB-ADEB-22DE23FF30E6}"/>
    <cellStyle name="Note 2 4 4 2 4 4" xfId="30139" xr:uid="{8EC6084F-2EFE-4289-96BB-604D04B7908A}"/>
    <cellStyle name="Note 2 4 4 2 4 5" xfId="31019" xr:uid="{A746A7B0-D15A-4287-A3D5-9F37CEFED6A6}"/>
    <cellStyle name="Note 2 4 4 2 4 6" xfId="32670" xr:uid="{9019BFC5-672E-4264-A9FE-0C3C80872BB7}"/>
    <cellStyle name="Note 2 4 4 2 4 7" xfId="36143" xr:uid="{4E16C0A7-4AFA-48D7-B48B-BB80D1A6A9A2}"/>
    <cellStyle name="Note 2 4 4 2 4 8" xfId="36978" xr:uid="{110B50AD-FC33-457D-A5CE-C90A761A2F50}"/>
    <cellStyle name="Note 2 4 4 2 4 9" xfId="37894" xr:uid="{2F8D3F0C-F68D-41BB-B319-770334137079}"/>
    <cellStyle name="Note 2 4 4 2 5" xfId="24197" xr:uid="{73D05C1B-19C4-4781-B353-CF77581284E1}"/>
    <cellStyle name="Note 2 4 4 2 5 2" xfId="26848" xr:uid="{207F0234-3F5F-4551-BB6E-D02299F1D292}"/>
    <cellStyle name="Note 2 4 4 2 5 3" xfId="21803" xr:uid="{5E0B0E2F-B590-4E56-B10B-CC05ABF0232B}"/>
    <cellStyle name="Note 2 4 4 2 5 4" xfId="29700" xr:uid="{D0BBA166-5A63-41BB-8BD1-94776C0468D7}"/>
    <cellStyle name="Note 2 4 4 2 5 5" xfId="30564" xr:uid="{586A0024-8A31-4467-BB1F-07C87866B105}"/>
    <cellStyle name="Note 2 4 4 2 5 6" xfId="32337" xr:uid="{AF5A8738-838A-4D7C-AB89-4E3478D11282}"/>
    <cellStyle name="Note 2 4 4 2 5 7" xfId="35701" xr:uid="{40A8D64B-9ADE-41C5-9DC4-B12608CD00D5}"/>
    <cellStyle name="Note 2 4 4 2 5 8" xfId="36536" xr:uid="{E4356166-B4FF-4015-AA47-5404A370EF18}"/>
    <cellStyle name="Note 2 4 4 2 5 9" xfId="37433" xr:uid="{19FA3A18-39B2-4134-8CE3-E3F2DACD4B6D}"/>
    <cellStyle name="Note 2 4 4 2 6" xfId="22499" xr:uid="{D4EFC3A1-D41D-4E71-B0FF-460335CF2839}"/>
    <cellStyle name="Note 2 4 4 2 7" xfId="21483" xr:uid="{98E99580-5DA9-40BB-A23B-D63A9D5C29EC}"/>
    <cellStyle name="Note 2 4 4 2 8" xfId="21205" xr:uid="{BD8D7AA1-D057-476D-9E6C-44A221398537}"/>
    <cellStyle name="Note 2 4 5" xfId="20446" xr:uid="{00000000-0005-0000-0000-0000E24F0000}"/>
    <cellStyle name="Note 2 4 6" xfId="20447" xr:uid="{00000000-0005-0000-0000-0000E34F0000}"/>
    <cellStyle name="Note 2 4 7" xfId="20448" xr:uid="{00000000-0005-0000-0000-0000E44F0000}"/>
    <cellStyle name="Note 2 4 7 2" xfId="23020" xr:uid="{6F60EF90-57FC-428D-BDF4-12AA7D218844}"/>
    <cellStyle name="Note 2 4 7 2 2" xfId="23920" xr:uid="{B8538000-7B6F-4C7A-ADD4-7F06E3245630}"/>
    <cellStyle name="Note 2 4 7 2 2 2" xfId="26572" xr:uid="{BBFE931C-274F-4A66-A69D-23F092F54949}"/>
    <cellStyle name="Note 2 4 7 2 2 3" xfId="28057" xr:uid="{4F5050B1-4569-40EF-ADBE-8AB6AACDABBA}"/>
    <cellStyle name="Note 2 4 7 2 2 4" xfId="29583" xr:uid="{611A883D-DF03-4BD7-B857-C39666C6B563}"/>
    <cellStyle name="Note 2 4 7 2 2 5" xfId="34857" xr:uid="{347C2820-C8C3-441C-B457-BF6F6CCF1631}"/>
    <cellStyle name="Note 2 4 7 2 2 6" xfId="31815" xr:uid="{5C747469-EF36-4036-84C4-C463A3A6C02E}"/>
    <cellStyle name="Note 2 4 7 2 3" xfId="25674" xr:uid="{E84A25DE-0177-4E44-A782-D3F1FC49C4FB}"/>
    <cellStyle name="Note 2 4 7 2 4" xfId="32933" xr:uid="{2D9C0606-EEBC-4EB5-9B03-A86AC6C6EC46}"/>
    <cellStyle name="Note 2 4 7 3" xfId="23503" xr:uid="{837C71FA-1F6C-4A65-9845-A9FB115FF29D}"/>
    <cellStyle name="Note 2 4 7 3 2" xfId="26155" xr:uid="{B8F2BED3-F51A-4FCD-BCF5-9B0B973F20C7}"/>
    <cellStyle name="Note 2 4 7 3 3" xfId="27784" xr:uid="{8EAC32BD-9B0D-4671-A7C6-60EF3F3B5DFF}"/>
    <cellStyle name="Note 2 4 7 3 4" xfId="29530" xr:uid="{94A6A5B3-EA55-4BD8-8116-7C4F98862D3C}"/>
    <cellStyle name="Note 2 4 7 3 5" xfId="32227" xr:uid="{C670F608-8251-4617-B756-76B36CAFCEA7}"/>
    <cellStyle name="Note 2 4 7 3 6" xfId="31967" xr:uid="{67F0C5A6-694C-4B3C-9620-99300536D3A7}"/>
    <cellStyle name="Note 2 4 7 4" xfId="24659" xr:uid="{530CDFB0-E6D0-4914-86F7-1C7AF5998982}"/>
    <cellStyle name="Note 2 4 7 4 2" xfId="27307" xr:uid="{3691666E-C144-435C-89DB-C5F37B607CA0}"/>
    <cellStyle name="Note 2 4 7 4 3" xfId="25258" xr:uid="{3CDA447E-B6BA-476D-AAD4-950D783FFA7C}"/>
    <cellStyle name="Note 2 4 7 4 4" xfId="30140" xr:uid="{5B758574-9B4B-48E5-A430-D6ADCB8AC07B}"/>
    <cellStyle name="Note 2 4 7 4 5" xfId="31020" xr:uid="{0F8390B5-5710-4E9C-87BE-BDD7C317C864}"/>
    <cellStyle name="Note 2 4 7 4 6" xfId="32671" xr:uid="{9F3FE1C8-BB8A-4257-B99F-CB00FB46B98F}"/>
    <cellStyle name="Note 2 4 7 4 7" xfId="36144" xr:uid="{6B39DA30-9CAC-46D3-9362-BF3AA7697F1E}"/>
    <cellStyle name="Note 2 4 7 4 8" xfId="36979" xr:uid="{3EBC2492-90B7-4D84-9EDF-A2AFA7FC56F7}"/>
    <cellStyle name="Note 2 4 7 4 9" xfId="37895" xr:uid="{E79ABDC2-DDC1-48C6-AEF4-256DC2654396}"/>
    <cellStyle name="Note 2 4 7 5" xfId="24196" xr:uid="{C20462C8-178C-49C4-8B07-35F5CBCBDD82}"/>
    <cellStyle name="Note 2 4 7 5 2" xfId="26847" xr:uid="{AAE744A4-C1A2-4D6D-AF27-D312B317F729}"/>
    <cellStyle name="Note 2 4 7 5 3" xfId="21804" xr:uid="{7C002E4A-31FC-4548-A83D-1D0CFF269E5A}"/>
    <cellStyle name="Note 2 4 7 5 4" xfId="29699" xr:uid="{523FC67C-B4A6-4D0F-AB52-90D7E837D254}"/>
    <cellStyle name="Note 2 4 7 5 5" xfId="30563" xr:uid="{CDCAB3AB-0E25-461C-BDBB-32CEC3A6A45C}"/>
    <cellStyle name="Note 2 4 7 5 6" xfId="32336" xr:uid="{025CBAF5-1B6A-49FC-AD34-E42904D7F145}"/>
    <cellStyle name="Note 2 4 7 5 7" xfId="35700" xr:uid="{96937785-AB48-4B94-B535-C3A83C4CD074}"/>
    <cellStyle name="Note 2 4 7 5 8" xfId="36535" xr:uid="{D510A000-13E0-4DE0-AF3F-A98121D015D3}"/>
    <cellStyle name="Note 2 4 7 5 9" xfId="37432" xr:uid="{E2371CA4-F126-47CB-88AB-FD52827BD08C}"/>
    <cellStyle name="Note 2 4 7 6" xfId="22500" xr:uid="{F258D403-AEAF-4DFA-BC69-E67606E872C0}"/>
    <cellStyle name="Note 2 4 7 7" xfId="21480" xr:uid="{E049B225-878A-4FAE-95DE-828392059241}"/>
    <cellStyle name="Note 2 4 7 8" xfId="21206" xr:uid="{58B9C172-AC00-4C0C-B40D-D588746C6CB8}"/>
    <cellStyle name="Note 2 5" xfId="20449" xr:uid="{00000000-0005-0000-0000-0000E54F0000}"/>
    <cellStyle name="Note 2 5 2" xfId="20450" xr:uid="{00000000-0005-0000-0000-0000E64F0000}"/>
    <cellStyle name="Note 2 5 2 2" xfId="20451" xr:uid="{00000000-0005-0000-0000-0000E74F0000}"/>
    <cellStyle name="Note 2 5 2 2 2" xfId="23019" xr:uid="{2C7CD945-A461-46C5-AD8E-DDBEA7B67962}"/>
    <cellStyle name="Note 2 5 2 2 2 2" xfId="23919" xr:uid="{4FC43629-D1E1-4645-BDEF-4BE4261AB17B}"/>
    <cellStyle name="Note 2 5 2 2 2 2 2" xfId="26571" xr:uid="{80C9225D-BD46-4962-836B-A07E7DA0F3CC}"/>
    <cellStyle name="Note 2 5 2 2 2 2 3" xfId="27973" xr:uid="{56D271E7-3096-48BF-A0FF-D036C9E288B2}"/>
    <cellStyle name="Note 2 5 2 2 2 2 4" xfId="29466" xr:uid="{A927E79A-8EE9-442D-9176-EDB99E8DC68B}"/>
    <cellStyle name="Note 2 5 2 2 2 2 5" xfId="35001" xr:uid="{EE4A39DB-2B98-4698-B1BE-7F72E1E93CFC}"/>
    <cellStyle name="Note 2 5 2 2 2 2 6" xfId="31816" xr:uid="{DF52E38E-B1BC-4C24-A4A6-B0FD31849EFD}"/>
    <cellStyle name="Note 2 5 2 2 2 3" xfId="25673" xr:uid="{3A92DE16-33DF-4A8D-846F-5DE092AA069B}"/>
    <cellStyle name="Note 2 5 2 2 2 4" xfId="32932" xr:uid="{C618CD5D-11EC-486C-AC1F-720622D40BC5}"/>
    <cellStyle name="Note 2 5 2 2 3" xfId="23504" xr:uid="{F66B153C-6141-4F34-8AA5-69D7BC0F91B1}"/>
    <cellStyle name="Note 2 5 2 2 3 2" xfId="26156" xr:uid="{635E5655-E3EA-4436-9D11-E3E19AD175AA}"/>
    <cellStyle name="Note 2 5 2 2 3 3" xfId="27785" xr:uid="{52BD0BAD-7FA0-4502-B8EA-243AE2912B27}"/>
    <cellStyle name="Note 2 5 2 2 3 4" xfId="28240" xr:uid="{BA0D162F-51A9-4C00-9A2E-2C6549191025}"/>
    <cellStyle name="Note 2 5 2 2 3 5" xfId="33823" xr:uid="{4590EB71-7407-4116-A8B3-57B5588BF217}"/>
    <cellStyle name="Note 2 5 2 2 3 6" xfId="32131" xr:uid="{DF473FDE-8764-4AC7-AD46-20E88D3AAE74}"/>
    <cellStyle name="Note 2 5 2 2 4" xfId="24660" xr:uid="{177D5DBE-36E3-432E-AD31-8F5779198977}"/>
    <cellStyle name="Note 2 5 2 2 4 2" xfId="27308" xr:uid="{39724D4D-AC86-48C9-943C-5B463821C5E6}"/>
    <cellStyle name="Note 2 5 2 2 4 3" xfId="25259" xr:uid="{CA272F32-7B89-4BDD-867C-C0EFE5B9D08F}"/>
    <cellStyle name="Note 2 5 2 2 4 4" xfId="30141" xr:uid="{94E10FE2-C3EF-4AB2-81B2-7AB0D7D24C09}"/>
    <cellStyle name="Note 2 5 2 2 4 5" xfId="31021" xr:uid="{C22BDDD9-C8F0-49B4-90D2-2A532421E548}"/>
    <cellStyle name="Note 2 5 2 2 4 6" xfId="34431" xr:uid="{A01C52C0-6C4B-4729-BFE9-EC550AB3D530}"/>
    <cellStyle name="Note 2 5 2 2 4 7" xfId="36145" xr:uid="{3EE1494D-DA99-4C2F-9723-8E838210331D}"/>
    <cellStyle name="Note 2 5 2 2 4 8" xfId="36980" xr:uid="{50D510C7-C5E1-4DAB-8912-DD60ED34FCB4}"/>
    <cellStyle name="Note 2 5 2 2 4 9" xfId="37896" xr:uid="{9FCADD41-AEDF-4796-AFD9-2F6CBCF18FD6}"/>
    <cellStyle name="Note 2 5 2 2 5" xfId="24195" xr:uid="{7C77ED32-9E2C-4D4B-803B-53D26C640B50}"/>
    <cellStyle name="Note 2 5 2 2 5 2" xfId="26846" xr:uid="{1136E17D-1CFC-4BBC-B235-94E4F6EC62E0}"/>
    <cellStyle name="Note 2 5 2 2 5 3" xfId="21805" xr:uid="{73E947D5-A958-4D3E-9620-4E4ED1B4D37A}"/>
    <cellStyle name="Note 2 5 2 2 5 4" xfId="29698" xr:uid="{D390F0F6-55F5-4428-B185-035842D2D0B5}"/>
    <cellStyle name="Note 2 5 2 2 5 5" xfId="30562" xr:uid="{0CDBE38C-E5EB-4704-BC33-1625EAE3F6E5}"/>
    <cellStyle name="Note 2 5 2 2 5 6" xfId="32335" xr:uid="{F624B2D3-0DE5-4211-AD08-26D1AAE7BBD0}"/>
    <cellStyle name="Note 2 5 2 2 5 7" xfId="35699" xr:uid="{443710DB-F955-42DA-993E-E3BA05B23EB1}"/>
    <cellStyle name="Note 2 5 2 2 5 8" xfId="36534" xr:uid="{FECEAC45-B38D-4E40-A29B-F17EBECDCE8F}"/>
    <cellStyle name="Note 2 5 2 2 5 9" xfId="37431" xr:uid="{284A1F24-476D-44C4-AFCD-07F7C75B0764}"/>
    <cellStyle name="Note 2 5 2 2 6" xfId="22501" xr:uid="{848EA2B1-E93F-486B-BBA0-BF038499E500}"/>
    <cellStyle name="Note 2 5 2 2 7" xfId="21477" xr:uid="{16331F58-0570-4154-B978-3F08063E4D5F}"/>
    <cellStyle name="Note 2 5 2 2 8" xfId="21207" xr:uid="{4C3DCBAF-DD8A-453E-98A0-9B75EE78C395}"/>
    <cellStyle name="Note 2 5 3" xfId="20452" xr:uid="{00000000-0005-0000-0000-0000E84F0000}"/>
    <cellStyle name="Note 2 5 3 2" xfId="20453" xr:uid="{00000000-0005-0000-0000-0000E94F0000}"/>
    <cellStyle name="Note 2 5 3 2 2" xfId="23018" xr:uid="{4AB67C41-3049-469C-A868-BF4AC20FFC85}"/>
    <cellStyle name="Note 2 5 3 2 2 2" xfId="23918" xr:uid="{DCFC2998-35A6-4D9E-9235-166A7753D1B9}"/>
    <cellStyle name="Note 2 5 3 2 2 2 2" xfId="26570" xr:uid="{24AB0164-E341-4B2C-9376-61F54A9699E8}"/>
    <cellStyle name="Note 2 5 3 2 2 2 3" xfId="29029" xr:uid="{EFAC3FF6-0780-4AE7-B800-CA76DFB3779F}"/>
    <cellStyle name="Note 2 5 3 2 2 2 4" xfId="28843" xr:uid="{88756264-F312-470F-8973-5226870649FF}"/>
    <cellStyle name="Note 2 5 3 2 2 2 5" xfId="31621" xr:uid="{51619D74-FB66-4E15-9067-3C78C112BEC1}"/>
    <cellStyle name="Note 2 5 3 2 2 2 6" xfId="35490" xr:uid="{FC959816-8379-4086-B3E4-3A14BD059632}"/>
    <cellStyle name="Note 2 5 3 2 2 3" xfId="25672" xr:uid="{CBD41486-BFEE-48A8-ADCA-00E7B873C3A4}"/>
    <cellStyle name="Note 2 5 3 2 2 4" xfId="32931" xr:uid="{93F5BAC8-9D24-4BF3-9113-248B3AB89D6A}"/>
    <cellStyle name="Note 2 5 3 2 3" xfId="23505" xr:uid="{442F355E-CC91-48D3-AA5D-1BB442182085}"/>
    <cellStyle name="Note 2 5 3 2 3 2" xfId="26157" xr:uid="{A3CFC5F4-1473-4D6F-AF38-6E05BBC9D888}"/>
    <cellStyle name="Note 2 5 3 2 3 3" xfId="27786" xr:uid="{420242D7-6FF1-4D25-91C2-12641FAF4B9D}"/>
    <cellStyle name="Note 2 5 3 2 3 4" xfId="28856" xr:uid="{5941B54B-142F-4E7B-AD49-22302BABD859}"/>
    <cellStyle name="Note 2 5 3 2 3 5" xfId="33407" xr:uid="{3CC1D6F4-D822-4E1B-A34B-9003DF2B589A}"/>
    <cellStyle name="Note 2 5 3 2 3 6" xfId="35039" xr:uid="{F2466F80-545C-47BC-B0DB-FF205EA48B9E}"/>
    <cellStyle name="Note 2 5 3 2 4" xfId="24661" xr:uid="{33F7D18B-0605-4CD6-9A85-2CC361BBCC67}"/>
    <cellStyle name="Note 2 5 3 2 4 2" xfId="27309" xr:uid="{B69389DF-726D-4B80-A3C6-441437930BDE}"/>
    <cellStyle name="Note 2 5 3 2 4 3" xfId="25260" xr:uid="{C7E4FB16-C191-4A13-8FCA-0D8FB157F1CB}"/>
    <cellStyle name="Note 2 5 3 2 4 4" xfId="30142" xr:uid="{04BD91C7-1960-4F1A-ACB7-B7AD29F57D69}"/>
    <cellStyle name="Note 2 5 3 2 4 5" xfId="31022" xr:uid="{63119C4E-7029-4516-B982-9721735F5454}"/>
    <cellStyle name="Note 2 5 3 2 4 6" xfId="34601" xr:uid="{282BD231-007B-43A1-97D0-E3AE00DA2654}"/>
    <cellStyle name="Note 2 5 3 2 4 7" xfId="36146" xr:uid="{377557FC-13FB-49C1-93D3-6C09FCCB4041}"/>
    <cellStyle name="Note 2 5 3 2 4 8" xfId="36981" xr:uid="{4DBA5A91-7C24-43D5-9269-4C241EDEC970}"/>
    <cellStyle name="Note 2 5 3 2 4 9" xfId="37897" xr:uid="{1F18BDF4-BD84-4758-B064-986D7239C36D}"/>
    <cellStyle name="Note 2 5 3 2 5" xfId="24194" xr:uid="{08DDE81F-9181-45A9-8594-854EA4BC17BB}"/>
    <cellStyle name="Note 2 5 3 2 5 2" xfId="26845" xr:uid="{0FE50029-B5C5-4889-825C-D9F2FC8C3C50}"/>
    <cellStyle name="Note 2 5 3 2 5 3" xfId="21806" xr:uid="{A26D8D69-5F70-4D3C-8082-FE3227991D52}"/>
    <cellStyle name="Note 2 5 3 2 5 4" xfId="29697" xr:uid="{DA4DA2AC-B4D7-43BB-A43C-88CB3C8A4BBD}"/>
    <cellStyle name="Note 2 5 3 2 5 5" xfId="30561" xr:uid="{0085EB8D-6A7C-4E7F-A725-BE84BB8F1054}"/>
    <cellStyle name="Note 2 5 3 2 5 6" xfId="32334" xr:uid="{7EE10F76-4464-4FDF-B214-A215B2AE4AFA}"/>
    <cellStyle name="Note 2 5 3 2 5 7" xfId="35698" xr:uid="{D79170B6-1DF2-45DD-9C44-C75E09DEC621}"/>
    <cellStyle name="Note 2 5 3 2 5 8" xfId="36533" xr:uid="{38F6D278-8004-460B-BCEF-1BD9A58CBA14}"/>
    <cellStyle name="Note 2 5 3 2 5 9" xfId="37430" xr:uid="{A3EF55FC-F453-4D1B-A8D1-09BB11A81FA3}"/>
    <cellStyle name="Note 2 5 3 2 6" xfId="22502" xr:uid="{12F8DB90-C9E6-46CA-A01F-704617A6A41F}"/>
    <cellStyle name="Note 2 5 3 2 7" xfId="21475" xr:uid="{4E30AE2E-4A8D-49C3-B111-F641BF6C48A0}"/>
    <cellStyle name="Note 2 5 3 2 8" xfId="21208" xr:uid="{456B19AC-9425-494D-AB9F-20A2E1E181B8}"/>
    <cellStyle name="Note 2 5 4" xfId="20454" xr:uid="{00000000-0005-0000-0000-0000EA4F0000}"/>
    <cellStyle name="Note 2 5 4 2" xfId="20455" xr:uid="{00000000-0005-0000-0000-0000EB4F0000}"/>
    <cellStyle name="Note 2 5 4 2 2" xfId="23017" xr:uid="{95ABD248-3718-42DF-86F9-9067A50A4388}"/>
    <cellStyle name="Note 2 5 4 2 2 2" xfId="23917" xr:uid="{1624D069-8DA8-4E75-9C41-D2DC438B295B}"/>
    <cellStyle name="Note 2 5 4 2 2 2 2" xfId="26569" xr:uid="{DB612D93-DB59-4CDE-9ED5-7DFC9DBEBACC}"/>
    <cellStyle name="Note 2 5 4 2 2 2 3" xfId="28915" xr:uid="{A7D05AED-13E0-4386-B358-3829021F24B6}"/>
    <cellStyle name="Note 2 5 4 2 2 2 4" xfId="28277" xr:uid="{B93119A8-183B-4009-8534-324AAF127367}"/>
    <cellStyle name="Note 2 5 4 2 2 2 5" xfId="34836" xr:uid="{345097A6-6C20-4FF8-986D-1543AF4FC118}"/>
    <cellStyle name="Note 2 5 4 2 2 2 6" xfId="35563" xr:uid="{A62F142D-551D-4EF6-AFD8-7D58F6D21BF2}"/>
    <cellStyle name="Note 2 5 4 2 2 3" xfId="25671" xr:uid="{61EF7CD6-FACC-4FBB-95FC-5CE2722E774F}"/>
    <cellStyle name="Note 2 5 4 2 2 4" xfId="32930" xr:uid="{C8D33050-BBB6-4E3E-BAB2-F075823DB15B}"/>
    <cellStyle name="Note 2 5 4 2 3" xfId="23506" xr:uid="{B8C7266E-6EFB-439F-BFA3-9A4630B35AC5}"/>
    <cellStyle name="Note 2 5 4 2 3 2" xfId="26158" xr:uid="{92642B7A-ACE1-4087-9988-90E921453490}"/>
    <cellStyle name="Note 2 5 4 2 3 3" xfId="27787" xr:uid="{14B0A335-F78F-4473-B9DE-5F3D05EE4ADC}"/>
    <cellStyle name="Note 2 5 4 2 3 4" xfId="29414" xr:uid="{0A69E6C6-27D9-476D-AF5E-2B0A7F2FAFA6}"/>
    <cellStyle name="Note 2 5 4 2 3 5" xfId="34244" xr:uid="{898EC2B3-60CC-4735-B63D-75D38ED8A42C}"/>
    <cellStyle name="Note 2 5 4 2 3 6" xfId="35612" xr:uid="{9042DF3A-2F36-4E85-B68A-8B1678BC97A8}"/>
    <cellStyle name="Note 2 5 4 2 4" xfId="24662" xr:uid="{E9623BF4-1C14-4B25-8169-9267DB60C9BD}"/>
    <cellStyle name="Note 2 5 4 2 4 2" xfId="27310" xr:uid="{CAAD0E70-6032-404D-979B-A1A5A7C1EFA7}"/>
    <cellStyle name="Note 2 5 4 2 4 3" xfId="25261" xr:uid="{BA3A5A51-DDBB-4806-8A76-2B48F7F454DB}"/>
    <cellStyle name="Note 2 5 4 2 4 4" xfId="30143" xr:uid="{2133FE80-2819-4196-B5DA-F528F166BF48}"/>
    <cellStyle name="Note 2 5 4 2 4 5" xfId="31023" xr:uid="{54701543-754C-4C6E-BD91-D3667158AC00}"/>
    <cellStyle name="Note 2 5 4 2 4 6" xfId="32672" xr:uid="{638FF02F-F1F4-42C5-9835-D091BC83CEFC}"/>
    <cellStyle name="Note 2 5 4 2 4 7" xfId="36147" xr:uid="{A6AFB637-7D3B-4DCD-B41F-5904A4AECBC9}"/>
    <cellStyle name="Note 2 5 4 2 4 8" xfId="36982" xr:uid="{DB5D8072-8F53-4306-90B8-ABCBC888B0AB}"/>
    <cellStyle name="Note 2 5 4 2 4 9" xfId="37898" xr:uid="{EB735F2B-6EBA-4645-AA26-3C9C677EDD5F}"/>
    <cellStyle name="Note 2 5 4 2 5" xfId="24193" xr:uid="{0BC97462-9D01-405A-A488-D99D286424BF}"/>
    <cellStyle name="Note 2 5 4 2 5 2" xfId="26844" xr:uid="{55C5E844-5FED-49A8-808D-B7355E772D6D}"/>
    <cellStyle name="Note 2 5 4 2 5 3" xfId="21807" xr:uid="{D42ABEB6-AE7D-4004-9A6C-498665489460}"/>
    <cellStyle name="Note 2 5 4 2 5 4" xfId="29696" xr:uid="{A43C917D-EAC6-4501-AA69-505F3F785F6A}"/>
    <cellStyle name="Note 2 5 4 2 5 5" xfId="30560" xr:uid="{BAD8B919-1F85-465E-8A8A-C1DD2B6B5AD9}"/>
    <cellStyle name="Note 2 5 4 2 5 6" xfId="32333" xr:uid="{F4DEC11B-D055-48C2-943C-0E7A97FF7576}"/>
    <cellStyle name="Note 2 5 4 2 5 7" xfId="35697" xr:uid="{B81AB60C-3E06-4B12-969E-751755EDDCF3}"/>
    <cellStyle name="Note 2 5 4 2 5 8" xfId="36532" xr:uid="{CDF6D5B6-D8D4-4E9B-9BEF-CEA7A9C65677}"/>
    <cellStyle name="Note 2 5 4 2 5 9" xfId="37429" xr:uid="{B2455B56-7571-4F70-A396-976E8E0B79F4}"/>
    <cellStyle name="Note 2 5 4 2 6" xfId="22503" xr:uid="{51098CE7-8D1B-45A5-B5BB-586224BDD32D}"/>
    <cellStyle name="Note 2 5 4 2 7" xfId="21473" xr:uid="{BE28CA0C-359D-4715-8DB7-D22E8E02C446}"/>
    <cellStyle name="Note 2 5 4 2 8" xfId="21209" xr:uid="{957FC4E3-B051-4A9E-9A63-7F7CCF7F15D5}"/>
    <cellStyle name="Note 2 5 5" xfId="20456" xr:uid="{00000000-0005-0000-0000-0000EC4F0000}"/>
    <cellStyle name="Note 2 5 6" xfId="20457" xr:uid="{00000000-0005-0000-0000-0000ED4F0000}"/>
    <cellStyle name="Note 2 5 7" xfId="20458" xr:uid="{00000000-0005-0000-0000-0000EE4F0000}"/>
    <cellStyle name="Note 2 5 7 2" xfId="23016" xr:uid="{33249180-6346-4726-B5B9-CAEDEC4FAAE3}"/>
    <cellStyle name="Note 2 5 7 2 2" xfId="23916" xr:uid="{D8E772A5-64BC-4404-81E1-56C035FC0D60}"/>
    <cellStyle name="Note 2 5 7 2 2 2" xfId="26568" xr:uid="{70A4BC53-5FF8-43B8-9FF4-CE15727FFD67}"/>
    <cellStyle name="Note 2 5 7 2 2 3" xfId="28424" xr:uid="{F69DB040-3F3B-48F7-A9FB-CA44DDF38101}"/>
    <cellStyle name="Note 2 5 7 2 2 4" xfId="28650" xr:uid="{B066F12A-DC22-4760-BAFD-E2C23C5C8834}"/>
    <cellStyle name="Note 2 5 7 2 2 5" xfId="31617" xr:uid="{929AF796-41D4-4351-8EC6-031F6BF1E9F7}"/>
    <cellStyle name="Note 2 5 7 2 2 6" xfId="31731" xr:uid="{267583B9-40CE-43A4-95CC-908B8757512A}"/>
    <cellStyle name="Note 2 5 7 2 3" xfId="25670" xr:uid="{C094030A-C4E9-46E4-98CD-1CF7C62723E9}"/>
    <cellStyle name="Note 2 5 7 2 4" xfId="32929" xr:uid="{E830A65C-891B-4FB7-A792-851F2F4EA30B}"/>
    <cellStyle name="Note 2 5 7 3" xfId="23507" xr:uid="{FD966B10-BC10-4091-8023-7BCF6BC299CA}"/>
    <cellStyle name="Note 2 5 7 3 2" xfId="26159" xr:uid="{F6B22FBD-A5CA-49FB-B27B-6E2D195D4AC8}"/>
    <cellStyle name="Note 2 5 7 3 3" xfId="27788" xr:uid="{020B34CB-0169-4CFD-A850-FB4A2C071BF4}"/>
    <cellStyle name="Note 2 5 7 3 4" xfId="29531" xr:uid="{3DC23914-FE4B-4543-B53A-4D939C065E94}"/>
    <cellStyle name="Note 2 5 7 3 5" xfId="34091" xr:uid="{15967ABF-310F-4DD1-98C6-27F24ACE55F0}"/>
    <cellStyle name="Note 2 5 7 3 6" xfId="35441" xr:uid="{326FC1DB-1256-462E-9423-D0D7AF49A6C2}"/>
    <cellStyle name="Note 2 5 7 4" xfId="24663" xr:uid="{4E6E072D-EDCD-43E8-A916-FB34D7CC70B9}"/>
    <cellStyle name="Note 2 5 7 4 2" xfId="27311" xr:uid="{FE1A274A-98A1-414E-9248-21DD3D3073D8}"/>
    <cellStyle name="Note 2 5 7 4 3" xfId="25262" xr:uid="{0BC33582-287C-45B7-8F85-ED1DCDA20E60}"/>
    <cellStyle name="Note 2 5 7 4 4" xfId="30144" xr:uid="{20FAF728-8C18-4A36-81FF-59829E4B260F}"/>
    <cellStyle name="Note 2 5 7 4 5" xfId="31024" xr:uid="{85655A36-14EF-4935-B167-FF4D6471120B}"/>
    <cellStyle name="Note 2 5 7 4 6" xfId="34432" xr:uid="{7A5BDBDC-793C-4643-BA27-546B486FD0A3}"/>
    <cellStyle name="Note 2 5 7 4 7" xfId="36148" xr:uid="{39230DE2-E1CF-47A6-B0FB-1006FBA90699}"/>
    <cellStyle name="Note 2 5 7 4 8" xfId="36983" xr:uid="{F74EE4B7-E865-498E-A825-44264795E3AF}"/>
    <cellStyle name="Note 2 5 7 4 9" xfId="37899" xr:uid="{B5271D33-177B-4360-9837-9EF74EFC1B43}"/>
    <cellStyle name="Note 2 5 7 5" xfId="24192" xr:uid="{38EAE5B1-BE4F-4368-B290-B94DB7DAFF72}"/>
    <cellStyle name="Note 2 5 7 5 2" xfId="26843" xr:uid="{0CD01DC0-985D-4C28-810D-6C4D1315DAC7}"/>
    <cellStyle name="Note 2 5 7 5 3" xfId="21808" xr:uid="{85219F37-232F-454E-AD45-96A0FE746A9A}"/>
    <cellStyle name="Note 2 5 7 5 4" xfId="29695" xr:uid="{1BF8F33B-35B3-41CF-8966-175C5CB9216E}"/>
    <cellStyle name="Note 2 5 7 5 5" xfId="30559" xr:uid="{67B329CC-4724-487B-A663-468520850BA7}"/>
    <cellStyle name="Note 2 5 7 5 6" xfId="32332" xr:uid="{DDD7986B-FA11-4C0D-81FC-A7862C28E0F9}"/>
    <cellStyle name="Note 2 5 7 5 7" xfId="35696" xr:uid="{B9D6941D-0132-4555-A771-9D0C6D2ABF66}"/>
    <cellStyle name="Note 2 5 7 5 8" xfId="36531" xr:uid="{E4000BD0-8518-4137-8934-2712D3567DAA}"/>
    <cellStyle name="Note 2 5 7 5 9" xfId="37428" xr:uid="{5691311D-5619-496E-9869-9425C602F2EB}"/>
    <cellStyle name="Note 2 5 7 6" xfId="22504" xr:uid="{835FD326-3BAB-421B-BBA0-4135363978CA}"/>
    <cellStyle name="Note 2 5 7 7" xfId="21470" xr:uid="{FA6EEE9B-E28D-4131-8933-32A31534272A}"/>
    <cellStyle name="Note 2 5 7 8" xfId="21210" xr:uid="{5F8090B4-85F5-4B96-9747-AE5AFFAC6F7D}"/>
    <cellStyle name="Note 2 6" xfId="20459" xr:uid="{00000000-0005-0000-0000-0000EF4F0000}"/>
    <cellStyle name="Note 2 6 2" xfId="20460" xr:uid="{00000000-0005-0000-0000-0000F04F0000}"/>
    <cellStyle name="Note 2 6 2 2" xfId="20461" xr:uid="{00000000-0005-0000-0000-0000F14F0000}"/>
    <cellStyle name="Note 2 6 2 2 2" xfId="23015" xr:uid="{60C8D495-253F-4E2C-9188-AAC8F5F7083A}"/>
    <cellStyle name="Note 2 6 2 2 2 2" xfId="23915" xr:uid="{A7A1BAFF-7AE1-484A-9230-E78CD7BD9987}"/>
    <cellStyle name="Note 2 6 2 2 2 2 2" xfId="26567" xr:uid="{5A4DC649-A876-46C7-A61A-EA8ABA0C0D42}"/>
    <cellStyle name="Note 2 6 2 2 2 2 3" xfId="28503" xr:uid="{1E7097FD-A631-4C7F-99ED-9EB6AA7E7731}"/>
    <cellStyle name="Note 2 6 2 2 2 2 4" xfId="29578" xr:uid="{151F1B80-A1F7-47EB-8B68-57A62F82125C}"/>
    <cellStyle name="Note 2 6 2 2 2 2 5" xfId="34837" xr:uid="{D4CA2F15-86C7-47A9-970D-DE3E56F28893}"/>
    <cellStyle name="Note 2 6 2 2 2 2 6" xfId="31817" xr:uid="{847EADF9-BDA9-4C0D-BDFA-8D26CF1A1C0B}"/>
    <cellStyle name="Note 2 6 2 2 2 3" xfId="25669" xr:uid="{57A39095-C804-4066-9A8C-91BB803A489C}"/>
    <cellStyle name="Note 2 6 2 2 2 4" xfId="32928" xr:uid="{87D99B65-89BD-4DF6-8DAE-CC8CCA015819}"/>
    <cellStyle name="Note 2 6 2 2 3" xfId="23508" xr:uid="{46489BA8-7AE5-405C-97D0-85D7C9FC8F8E}"/>
    <cellStyle name="Note 2 6 2 2 3 2" xfId="26160" xr:uid="{C59542AB-4762-40DE-B664-A6E7AF8493E9}"/>
    <cellStyle name="Note 2 6 2 2 3 3" xfId="27789" xr:uid="{F20E4B44-74D1-4927-AAD0-A5FD858FCFCD}"/>
    <cellStyle name="Note 2 6 2 2 3 4" xfId="28787" xr:uid="{699A426A-D4DA-416B-A0E3-99366DEB4CE1}"/>
    <cellStyle name="Note 2 6 2 2 3 5" xfId="32228" xr:uid="{7F3F2B7B-46E7-4603-84C1-87832DC07673}"/>
    <cellStyle name="Note 2 6 2 2 3 6" xfId="31726" xr:uid="{DCFF449F-4549-4F37-9403-92315596D57A}"/>
    <cellStyle name="Note 2 6 2 2 4" xfId="24664" xr:uid="{91571F44-A05E-4B00-B201-629A79B8BA2C}"/>
    <cellStyle name="Note 2 6 2 2 4 2" xfId="27312" xr:uid="{B5A4D23B-1692-4F8C-B51B-B548B3C4FE45}"/>
    <cellStyle name="Note 2 6 2 2 4 3" xfId="25263" xr:uid="{6562FFD3-2325-4D0B-BAA5-762E348D299A}"/>
    <cellStyle name="Note 2 6 2 2 4 4" xfId="30145" xr:uid="{9BE89AC5-4A63-4DF4-B0F2-82CC635C16A2}"/>
    <cellStyle name="Note 2 6 2 2 4 5" xfId="31025" xr:uid="{A2C07C63-1A1C-4BD6-BBA3-7A2535AFAB0D}"/>
    <cellStyle name="Note 2 6 2 2 4 6" xfId="34602" xr:uid="{32BC6AA4-E2E3-4A1B-A016-A7480FCBDB4D}"/>
    <cellStyle name="Note 2 6 2 2 4 7" xfId="36149" xr:uid="{0E71B71E-C3B8-4978-B106-CB6411A4DADE}"/>
    <cellStyle name="Note 2 6 2 2 4 8" xfId="36984" xr:uid="{B4F99AD3-A14B-492F-AD85-1C7EB6586197}"/>
    <cellStyle name="Note 2 6 2 2 4 9" xfId="37900" xr:uid="{1595FAB1-71C6-40A5-B54E-3D6E2A29E347}"/>
    <cellStyle name="Note 2 6 2 2 5" xfId="24191" xr:uid="{663E47AF-8599-414A-9B2C-135355167732}"/>
    <cellStyle name="Note 2 6 2 2 5 2" xfId="26842" xr:uid="{E1EC0935-5437-4FED-8041-8AB55B0670FA}"/>
    <cellStyle name="Note 2 6 2 2 5 3" xfId="21809" xr:uid="{6BE4F863-4E1B-45FD-A360-EFD0CDD6758F}"/>
    <cellStyle name="Note 2 6 2 2 5 4" xfId="29694" xr:uid="{DA1DFD72-5622-49AA-BD09-BB3702056C5C}"/>
    <cellStyle name="Note 2 6 2 2 5 5" xfId="30558" xr:uid="{2D2D9013-26B3-49C1-8B00-1C4E15100FCC}"/>
    <cellStyle name="Note 2 6 2 2 5 6" xfId="32331" xr:uid="{61F87A19-B38E-4262-94D7-2739AFFDECC4}"/>
    <cellStyle name="Note 2 6 2 2 5 7" xfId="35695" xr:uid="{155BDF92-69CC-4365-9094-A96C27515BA1}"/>
    <cellStyle name="Note 2 6 2 2 5 8" xfId="36530" xr:uid="{0C23B43E-9DDA-4DBD-A58A-96922A3D74F5}"/>
    <cellStyle name="Note 2 6 2 2 5 9" xfId="37427" xr:uid="{0AF9BCF2-6351-4D36-AABF-894C1034B00F}"/>
    <cellStyle name="Note 2 6 2 2 6" xfId="22505" xr:uid="{02E9A42F-320D-4991-9AF8-B02FEDA582A7}"/>
    <cellStyle name="Note 2 6 2 2 7" xfId="21467" xr:uid="{E011370D-3F49-4B76-9453-AC7E3ED7A942}"/>
    <cellStyle name="Note 2 6 2 2 8" xfId="21211" xr:uid="{C54978B8-D397-4824-B41C-B7BF48CE4E68}"/>
    <cellStyle name="Note 2 6 3" xfId="20462" xr:uid="{00000000-0005-0000-0000-0000F24F0000}"/>
    <cellStyle name="Note 2 6 3 2" xfId="20463" xr:uid="{00000000-0005-0000-0000-0000F34F0000}"/>
    <cellStyle name="Note 2 6 3 2 2" xfId="23014" xr:uid="{80DFE2D5-985F-409E-9DBA-8BD68D88EDBB}"/>
    <cellStyle name="Note 2 6 3 2 2 2" xfId="23914" xr:uid="{5F5FC011-F1E9-4172-AA16-CC2C8374219F}"/>
    <cellStyle name="Note 2 6 3 2 2 2 2" xfId="26566" xr:uid="{EE7988FF-AC88-4018-A1CB-F7959C458B8C}"/>
    <cellStyle name="Note 2 6 3 2 2 2 3" xfId="28058" xr:uid="{998AAA5C-C615-44B3-B23F-021941A85F4F}"/>
    <cellStyle name="Note 2 6 3 2 2 2 4" xfId="29461" xr:uid="{54266AE6-C6E8-4116-9B0B-975ECFDCF79E}"/>
    <cellStyle name="Note 2 6 3 2 2 2 5" xfId="34259" xr:uid="{290AF055-5B8B-482C-9255-1776578DDE47}"/>
    <cellStyle name="Note 2 6 3 2 2 2 6" xfId="35489" xr:uid="{72D0D371-EE44-46DD-91FF-445832A4CC4C}"/>
    <cellStyle name="Note 2 6 3 2 2 3" xfId="25668" xr:uid="{B471025F-8C42-47E8-A4AD-DE0DF7C2D533}"/>
    <cellStyle name="Note 2 6 3 2 2 4" xfId="32927" xr:uid="{5391E778-0BEE-4988-9D31-B91406B43D97}"/>
    <cellStyle name="Note 2 6 3 2 3" xfId="23509" xr:uid="{95055F45-B3C3-4BFC-9E85-4D1174AC1A0E}"/>
    <cellStyle name="Note 2 6 3 2 3 2" xfId="26161" xr:uid="{0E636F26-D8A8-4E54-A20B-914DE396C285}"/>
    <cellStyle name="Note 2 6 3 2 3 3" xfId="27790" xr:uid="{F7C711B9-29B6-478D-B412-2568EDC38577}"/>
    <cellStyle name="Note 2 6 3 2 3 4" xfId="28114" xr:uid="{71641CC3-56C5-488F-B38C-022CDD8BF911}"/>
    <cellStyle name="Note 2 6 3 2 3 5" xfId="32229" xr:uid="{5AEC7030-9D68-4C5C-A208-B97884DD3A4F}"/>
    <cellStyle name="Note 2 6 3 2 3 6" xfId="31429" xr:uid="{9C4526C8-10FC-42DB-8415-4212DE1335AE}"/>
    <cellStyle name="Note 2 6 3 2 4" xfId="24665" xr:uid="{1A6E036A-5D1F-476C-9F1F-474808C82E1E}"/>
    <cellStyle name="Note 2 6 3 2 4 2" xfId="27313" xr:uid="{2920A791-1E7D-42DC-B821-1283C525E1A0}"/>
    <cellStyle name="Note 2 6 3 2 4 3" xfId="25264" xr:uid="{529BF50D-AA55-458F-8FB2-C91F4D87B9A5}"/>
    <cellStyle name="Note 2 6 3 2 4 4" xfId="30146" xr:uid="{8B53614C-E5F0-4622-99EE-34E76C1C4C49}"/>
    <cellStyle name="Note 2 6 3 2 4 5" xfId="31026" xr:uid="{D2CB895F-A00B-4077-9104-5AE7A6E6305B}"/>
    <cellStyle name="Note 2 6 3 2 4 6" xfId="32673" xr:uid="{8401BC59-9C4B-4C3B-9282-3515D7D04C32}"/>
    <cellStyle name="Note 2 6 3 2 4 7" xfId="36150" xr:uid="{7F48C4C0-1A9C-484F-A311-33041AD44F19}"/>
    <cellStyle name="Note 2 6 3 2 4 8" xfId="36985" xr:uid="{E7D7DBA3-25FE-4802-92F6-07DAAC3868DE}"/>
    <cellStyle name="Note 2 6 3 2 4 9" xfId="37901" xr:uid="{C44FADD5-2F81-4179-AB03-B18EF9BB9803}"/>
    <cellStyle name="Note 2 6 3 2 5" xfId="24190" xr:uid="{D283A605-747C-4442-B4D3-C6F0279D4E7D}"/>
    <cellStyle name="Note 2 6 3 2 5 2" xfId="26841" xr:uid="{A9CDE1BC-435C-4DE0-89DF-DA4E8082A619}"/>
    <cellStyle name="Note 2 6 3 2 5 3" xfId="21810" xr:uid="{51AFF0D5-8F85-4D9A-89F0-8E39B7E9D873}"/>
    <cellStyle name="Note 2 6 3 2 5 4" xfId="29693" xr:uid="{1FD9620C-E086-4DE1-8154-A962F9C92DBA}"/>
    <cellStyle name="Note 2 6 3 2 5 5" xfId="30557" xr:uid="{67E3548F-67C3-4D07-A73C-D837A44BE4C9}"/>
    <cellStyle name="Note 2 6 3 2 5 6" xfId="32330" xr:uid="{FE09EB6B-6BB2-471F-9672-E572B860EA46}"/>
    <cellStyle name="Note 2 6 3 2 5 7" xfId="35694" xr:uid="{4980AF19-98A0-4B9F-AB06-69B3CE46210B}"/>
    <cellStyle name="Note 2 6 3 2 5 8" xfId="36529" xr:uid="{E97AF77D-0AA7-4E28-B939-08525BBA9F79}"/>
    <cellStyle name="Note 2 6 3 2 5 9" xfId="37426" xr:uid="{A9A0EA71-5D5B-4C6D-90AA-F4E3A37730A7}"/>
    <cellStyle name="Note 2 6 3 2 6" xfId="22506" xr:uid="{BD849412-5438-4976-9733-C2464B625263}"/>
    <cellStyle name="Note 2 6 3 2 7" xfId="21465" xr:uid="{BBC0BBB2-DEAE-43F2-AB1A-DAB3ACE665AD}"/>
    <cellStyle name="Note 2 6 3 2 8" xfId="21212" xr:uid="{056102DA-CDB3-44F9-9A32-F07399B68350}"/>
    <cellStyle name="Note 2 6 4" xfId="20464" xr:uid="{00000000-0005-0000-0000-0000F44F0000}"/>
    <cellStyle name="Note 2 6 4 2" xfId="20465" xr:uid="{00000000-0005-0000-0000-0000F54F0000}"/>
    <cellStyle name="Note 2 6 4 2 2" xfId="23013" xr:uid="{D60A7F42-763C-4CFF-91BB-B9102CB16BBE}"/>
    <cellStyle name="Note 2 6 4 2 2 2" xfId="23913" xr:uid="{41B4522A-74CC-4CA3-932C-740BDDE3236E}"/>
    <cellStyle name="Note 2 6 4 2 2 2 2" xfId="26565" xr:uid="{F83A4ABE-97FE-4526-9333-B37E1A1F64DA}"/>
    <cellStyle name="Note 2 6 4 2 2 2 3" xfId="27972" xr:uid="{39AC275F-E3FA-4B51-AC74-8FC0F24DF721}"/>
    <cellStyle name="Note 2 6 4 2 2 2 4" xfId="28845" xr:uid="{00FDC609-7249-4976-82D2-EBC182E33003}"/>
    <cellStyle name="Note 2 6 4 2 2 2 5" xfId="31643" xr:uid="{D05D3FD9-AD64-44BA-BD53-BA4B2CE95FBC}"/>
    <cellStyle name="Note 2 6 4 2 2 2 6" xfId="35564" xr:uid="{9B282769-782C-496A-8D1A-B9D3366F30E4}"/>
    <cellStyle name="Note 2 6 4 2 2 3" xfId="25667" xr:uid="{A869448B-2C59-4071-92EF-DBA48EC911B9}"/>
    <cellStyle name="Note 2 6 4 2 2 4" xfId="32926" xr:uid="{A2B40855-7E51-4A91-8A03-8BD379D9F85D}"/>
    <cellStyle name="Note 2 6 4 2 3" xfId="23510" xr:uid="{B6146354-88E0-4264-B82C-8B7458F15E13}"/>
    <cellStyle name="Note 2 6 4 2 3 2" xfId="26162" xr:uid="{5BEE173F-7F40-4A62-80F9-CA1998B429E6}"/>
    <cellStyle name="Note 2 6 4 2 3 3" xfId="27791" xr:uid="{4C84044D-6040-41F7-88E6-1C4815CD42EF}"/>
    <cellStyle name="Note 2 6 4 2 3 4" xfId="29415" xr:uid="{C8E751DF-B07F-4913-9375-570CFAEB1EB6}"/>
    <cellStyle name="Note 2 6 4 2 3 5" xfId="33822" xr:uid="{83E3D531-F145-4D74-9F58-65862ED6B7F9}"/>
    <cellStyle name="Note 2 6 4 2 3 6" xfId="35611" xr:uid="{163A3AC2-749E-43ED-8D33-D1BD0842F9A7}"/>
    <cellStyle name="Note 2 6 4 2 4" xfId="24666" xr:uid="{641ED808-0017-43E4-B91E-74075955B487}"/>
    <cellStyle name="Note 2 6 4 2 4 2" xfId="27314" xr:uid="{D6000ED1-340B-4655-9DFD-238515F56433}"/>
    <cellStyle name="Note 2 6 4 2 4 3" xfId="25265" xr:uid="{87052E1A-FDBD-44B1-9733-1CBE16DE32AC}"/>
    <cellStyle name="Note 2 6 4 2 4 4" xfId="30147" xr:uid="{AF07DE1D-B7EC-4836-9560-5E13FC08A6ED}"/>
    <cellStyle name="Note 2 6 4 2 4 5" xfId="31027" xr:uid="{E6234FFD-D792-4827-8C85-D7B668F81773}"/>
    <cellStyle name="Note 2 6 4 2 4 6" xfId="34433" xr:uid="{7BA24FA1-E495-4E26-B434-C95322481575}"/>
    <cellStyle name="Note 2 6 4 2 4 7" xfId="36151" xr:uid="{98BD0A21-5469-440D-9526-90131FFFC176}"/>
    <cellStyle name="Note 2 6 4 2 4 8" xfId="36986" xr:uid="{A4A5D018-3BB5-4596-B8EA-2B2B28947735}"/>
    <cellStyle name="Note 2 6 4 2 4 9" xfId="37902" xr:uid="{8BC9891C-6C4B-445A-A351-29152CAD0046}"/>
    <cellStyle name="Note 2 6 4 2 5" xfId="24189" xr:uid="{AD02EBE4-5163-4986-9E42-C23AEA577C56}"/>
    <cellStyle name="Note 2 6 4 2 5 2" xfId="26840" xr:uid="{D69FA418-88E2-4B1B-914F-07748FB7A2B4}"/>
    <cellStyle name="Note 2 6 4 2 5 3" xfId="21811" xr:uid="{6B361E2A-9EF0-4443-8E51-18D88606D9E5}"/>
    <cellStyle name="Note 2 6 4 2 5 4" xfId="29692" xr:uid="{396FE160-D4A7-4248-9ECD-776F8C041F23}"/>
    <cellStyle name="Note 2 6 4 2 5 5" xfId="30556" xr:uid="{54522BD8-F743-4BE3-BC5A-EF8EA1BC5187}"/>
    <cellStyle name="Note 2 6 4 2 5 6" xfId="32329" xr:uid="{BB91AD65-EC04-412F-A28F-B4847BE6E10F}"/>
    <cellStyle name="Note 2 6 4 2 5 7" xfId="35693" xr:uid="{99DA7E27-3A19-4A7E-87D0-0B4968F4C5CA}"/>
    <cellStyle name="Note 2 6 4 2 5 8" xfId="36528" xr:uid="{F1F41201-4318-4BD4-9C82-95762391C315}"/>
    <cellStyle name="Note 2 6 4 2 5 9" xfId="37425" xr:uid="{DF45623B-651E-4029-9258-98CF95828524}"/>
    <cellStyle name="Note 2 6 4 2 6" xfId="22507" xr:uid="{057C7902-460B-4AC0-BC6F-7871F09FF29F}"/>
    <cellStyle name="Note 2 6 4 2 7" xfId="21463" xr:uid="{4381592F-5BFD-4EAB-B0EA-5CD7D9A7DB48}"/>
    <cellStyle name="Note 2 6 4 2 8" xfId="21213" xr:uid="{BAA8D2B8-D5A3-433F-8426-609E351E8D58}"/>
    <cellStyle name="Note 2 6 5" xfId="20466" xr:uid="{00000000-0005-0000-0000-0000F64F0000}"/>
    <cellStyle name="Note 2 6 6" xfId="20467" xr:uid="{00000000-0005-0000-0000-0000F74F0000}"/>
    <cellStyle name="Note 2 6 7" xfId="20468" xr:uid="{00000000-0005-0000-0000-0000F84F0000}"/>
    <cellStyle name="Note 2 6 7 2" xfId="23012" xr:uid="{83E9A78E-AA86-4E4D-B41F-A44AC4A17D74}"/>
    <cellStyle name="Note 2 6 7 2 2" xfId="23912" xr:uid="{ECCD4F7D-67A6-484C-A2A3-3D15AB08B6A6}"/>
    <cellStyle name="Note 2 6 7 2 2 2" xfId="26564" xr:uid="{BCE8A816-5480-40DB-8006-F67E751C030C}"/>
    <cellStyle name="Note 2 6 7 2 2 3" xfId="29028" xr:uid="{AC52463B-E7CB-49B0-81AC-8DDD1C71C63F}"/>
    <cellStyle name="Note 2 6 7 2 2 4" xfId="29581" xr:uid="{25B2CF7C-3FE3-4339-A9E7-64F14FF0F7D7}"/>
    <cellStyle name="Note 2 6 7 2 2 5" xfId="34814" xr:uid="{AF9298F5-5D67-4C9D-8340-2C2F07198A40}"/>
    <cellStyle name="Note 2 6 7 2 2 6" xfId="34639" xr:uid="{8BCFBFC2-C223-4676-AFCB-2C64B6DEEA0B}"/>
    <cellStyle name="Note 2 6 7 2 3" xfId="25666" xr:uid="{D521BD85-9C26-4522-8889-ED16FB80FF11}"/>
    <cellStyle name="Note 2 6 7 2 4" xfId="32925" xr:uid="{F381A178-6331-4AC4-99BB-5C5778B50C60}"/>
    <cellStyle name="Note 2 6 7 3" xfId="23511" xr:uid="{7E0FCE56-DB7F-4AB3-AD22-36F369113768}"/>
    <cellStyle name="Note 2 6 7 3 2" xfId="26163" xr:uid="{3A715EE0-B9FC-4B7B-9B6F-C7F44E18F2E7}"/>
    <cellStyle name="Note 2 6 7 3 3" xfId="27792" xr:uid="{0A00744D-7F22-4252-ABA6-349F537CD289}"/>
    <cellStyle name="Note 2 6 7 3 4" xfId="29532" xr:uid="{D317ED91-2D00-4ABD-B3B1-CCFFF653DB7E}"/>
    <cellStyle name="Note 2 6 7 3 5" xfId="33408" xr:uid="{F784FF2F-B6CC-42ED-8CB6-44F25FAA1CFB}"/>
    <cellStyle name="Note 2 6 7 3 6" xfId="35442" xr:uid="{581DF256-91B0-42A3-BF94-B68B20C09BBB}"/>
    <cellStyle name="Note 2 6 7 4" xfId="24667" xr:uid="{EBBB76B0-9C14-40FA-9EA1-72227D0DABB2}"/>
    <cellStyle name="Note 2 6 7 4 2" xfId="27315" xr:uid="{1D71ECA6-F4B4-4BEB-98B1-E81F58610D86}"/>
    <cellStyle name="Note 2 6 7 4 3" xfId="25266" xr:uid="{F8C03ECF-6D60-49A5-8685-ED6A1EF6EC63}"/>
    <cellStyle name="Note 2 6 7 4 4" xfId="30148" xr:uid="{5CD644DA-DB93-4D98-81E7-E24DAD0411FA}"/>
    <cellStyle name="Note 2 6 7 4 5" xfId="31028" xr:uid="{6C245B53-6F3F-4228-A352-8C5E212B6003}"/>
    <cellStyle name="Note 2 6 7 4 6" xfId="34603" xr:uid="{37760ED6-409A-44AD-91E9-7085AC5755BA}"/>
    <cellStyle name="Note 2 6 7 4 7" xfId="36152" xr:uid="{96126003-E45C-454F-8FEC-3D6832B5190C}"/>
    <cellStyle name="Note 2 6 7 4 8" xfId="36987" xr:uid="{CFA8FD88-C6E7-4B68-9998-A53233E1666E}"/>
    <cellStyle name="Note 2 6 7 4 9" xfId="37903" xr:uid="{6791EC2E-C28D-4F2D-AFF1-61DBE11A9D86}"/>
    <cellStyle name="Note 2 6 7 5" xfId="24188" xr:uid="{78BBAB1B-008E-4ADF-A8BB-65F04848D7B7}"/>
    <cellStyle name="Note 2 6 7 5 2" xfId="26839" xr:uid="{73D3DAEC-8C7C-4F0C-A0A0-AF6BF721F161}"/>
    <cellStyle name="Note 2 6 7 5 3" xfId="21812" xr:uid="{35CD3CD4-EBE4-4EA0-A7E9-8D79844CAFAD}"/>
    <cellStyle name="Note 2 6 7 5 4" xfId="29691" xr:uid="{847CE2D0-E9C9-4C7D-A821-0452FE9FDF83}"/>
    <cellStyle name="Note 2 6 7 5 5" xfId="30555" xr:uid="{7783D5F4-DF9F-4FE0-870D-6C74FF677807}"/>
    <cellStyle name="Note 2 6 7 5 6" xfId="32328" xr:uid="{900D3E97-EDED-4198-80D2-DD1B7A0C1B8D}"/>
    <cellStyle name="Note 2 6 7 5 7" xfId="35692" xr:uid="{BAC2B536-BA92-4D0B-B16B-D7D9BE2EAD05}"/>
    <cellStyle name="Note 2 6 7 5 8" xfId="36527" xr:uid="{26E63508-9A29-45E9-9A13-BD0E9BE62C7A}"/>
    <cellStyle name="Note 2 6 7 5 9" xfId="37424" xr:uid="{8BD869E0-A2FD-4E38-B988-E9C0A207B355}"/>
    <cellStyle name="Note 2 6 7 6" xfId="22508" xr:uid="{C0B8006A-1067-4924-ACDA-EF66AFE81F7B}"/>
    <cellStyle name="Note 2 6 7 7" xfId="21460" xr:uid="{8B536141-3A1F-4E3A-B00A-7479C9F09BAB}"/>
    <cellStyle name="Note 2 6 7 8" xfId="21214" xr:uid="{F62AC014-A5DF-4A75-9C06-3C99F06E2303}"/>
    <cellStyle name="Note 2 7" xfId="20469" xr:uid="{00000000-0005-0000-0000-0000F94F0000}"/>
    <cellStyle name="Note 2 7 2" xfId="20470" xr:uid="{00000000-0005-0000-0000-0000FA4F0000}"/>
    <cellStyle name="Note 2 7 2 2" xfId="20471" xr:uid="{00000000-0005-0000-0000-0000FB4F0000}"/>
    <cellStyle name="Note 2 7 2 2 2" xfId="23011" xr:uid="{028D819F-38D2-408E-9D16-B7EA0BF4DB8F}"/>
    <cellStyle name="Note 2 7 2 2 2 2" xfId="23911" xr:uid="{4F1673C0-0D43-4533-A0FC-30E8D33EAF82}"/>
    <cellStyle name="Note 2 7 2 2 2 2 2" xfId="26563" xr:uid="{49CA5225-FC3F-4852-936C-177C091DCE5E}"/>
    <cellStyle name="Note 2 7 2 2 2 2 3" xfId="28914" xr:uid="{F4CEFC3E-560C-4B00-A7C7-5D4F0939D59D}"/>
    <cellStyle name="Note 2 7 2 2 2 2 4" xfId="29464" xr:uid="{B0F1AA55-529B-4312-B2F7-173ED21E6072}"/>
    <cellStyle name="Note 2 7 2 2 2 2 5" xfId="31595" xr:uid="{A8C90A9B-73E9-49D8-972B-0C10A027CBAE}"/>
    <cellStyle name="Note 2 7 2 2 2 2 6" xfId="31818" xr:uid="{C7CC59F4-8D7F-4902-9165-CF0F0C282B40}"/>
    <cellStyle name="Note 2 7 2 2 2 3" xfId="25665" xr:uid="{F98DD030-2F4F-4A46-A295-FE43E5DF7067}"/>
    <cellStyle name="Note 2 7 2 2 2 4" xfId="32924" xr:uid="{CB4F4472-4C62-42C4-8308-80FDF8139DB1}"/>
    <cellStyle name="Note 2 7 2 2 3" xfId="23512" xr:uid="{46A75747-3422-4CCE-AA2B-0E91E9D5C6EF}"/>
    <cellStyle name="Note 2 7 2 2 3 2" xfId="26164" xr:uid="{45029AC4-FE54-4AAF-8E3D-9AA7D20F41CB}"/>
    <cellStyle name="Note 2 7 2 2 3 3" xfId="25462" xr:uid="{D6E2DCFE-2E8E-40F5-B9F8-44B982D05994}"/>
    <cellStyle name="Note 2 7 2 2 3 4" xfId="28760" xr:uid="{D937F740-EB32-4FD9-8ABC-037AAA4D1360}"/>
    <cellStyle name="Note 2 7 2 2 3 5" xfId="34245" xr:uid="{7BB5A50D-7D89-4C7D-A1B7-19B05D5FA4A7}"/>
    <cellStyle name="Note 2 7 2 2 3 6" xfId="34157" xr:uid="{91CD60AB-E284-4D01-B6CB-7695BE33E9B0}"/>
    <cellStyle name="Note 2 7 2 2 4" xfId="24668" xr:uid="{A3D1CEDC-81F7-4898-AF64-C98D04E84417}"/>
    <cellStyle name="Note 2 7 2 2 4 2" xfId="27316" xr:uid="{4EC1A877-285E-4FE8-BEA7-94B7828BA9CD}"/>
    <cellStyle name="Note 2 7 2 2 4 3" xfId="25267" xr:uid="{2F4B2F2E-9D2F-4276-8480-7D61DB806D9E}"/>
    <cellStyle name="Note 2 7 2 2 4 4" xfId="30149" xr:uid="{C7934C39-9CD9-4BE4-90D9-10DC73B970AC}"/>
    <cellStyle name="Note 2 7 2 2 4 5" xfId="31029" xr:uid="{117485EC-4788-43B4-BA15-FC3CAAD97DF0}"/>
    <cellStyle name="Note 2 7 2 2 4 6" xfId="32674" xr:uid="{714EE1A3-83A1-4661-8F3A-45E90FB91705}"/>
    <cellStyle name="Note 2 7 2 2 4 7" xfId="36153" xr:uid="{4F2F1F98-7E92-4F9F-90FB-378EB2D20119}"/>
    <cellStyle name="Note 2 7 2 2 4 8" xfId="36988" xr:uid="{F78DE2BB-CF05-4AE6-9A07-258ACF520263}"/>
    <cellStyle name="Note 2 7 2 2 4 9" xfId="37904" xr:uid="{3FCB3D95-A266-4AE5-B75F-4EF124C363B3}"/>
    <cellStyle name="Note 2 7 2 2 5" xfId="24187" xr:uid="{58278909-1DE6-4103-B1A4-2DBB79467A4A}"/>
    <cellStyle name="Note 2 7 2 2 5 2" xfId="26838" xr:uid="{86088AF8-594C-41AA-9638-7337E6C96CBD}"/>
    <cellStyle name="Note 2 7 2 2 5 3" xfId="21813" xr:uid="{DA286063-77E4-494C-96B4-7023F5C4E0F5}"/>
    <cellStyle name="Note 2 7 2 2 5 4" xfId="29690" xr:uid="{064775E3-6CC1-4AE0-90DB-1A3FCD08CF1B}"/>
    <cellStyle name="Note 2 7 2 2 5 5" xfId="30554" xr:uid="{874088A9-4495-4AAC-A089-16A45EF67D20}"/>
    <cellStyle name="Note 2 7 2 2 5 6" xfId="32327" xr:uid="{30AAF3A7-5B36-48F0-BBB0-F6E159630F67}"/>
    <cellStyle name="Note 2 7 2 2 5 7" xfId="35691" xr:uid="{BFD58B41-BBB7-426E-AB0C-83AE2091BA53}"/>
    <cellStyle name="Note 2 7 2 2 5 8" xfId="36526" xr:uid="{181A7541-D99B-4DAB-AA1D-489305A6A9AA}"/>
    <cellStyle name="Note 2 7 2 2 5 9" xfId="37423" xr:uid="{E93E5795-C522-42AE-A4DA-9C4692A145CD}"/>
    <cellStyle name="Note 2 7 2 2 6" xfId="22509" xr:uid="{72F56F09-EEEA-43BC-8FDB-29979FE274FA}"/>
    <cellStyle name="Note 2 7 2 2 7" xfId="21457" xr:uid="{2E6A1B7D-FC4C-4E85-ADDC-729207A8752C}"/>
    <cellStyle name="Note 2 7 2 2 8" xfId="21215" xr:uid="{E7F4F5F4-7619-4E25-AF14-6B638D82F1D0}"/>
    <cellStyle name="Note 2 7 3" xfId="20472" xr:uid="{00000000-0005-0000-0000-0000FC4F0000}"/>
    <cellStyle name="Note 2 7 3 2" xfId="20473" xr:uid="{00000000-0005-0000-0000-0000FD4F0000}"/>
    <cellStyle name="Note 2 7 3 2 2" xfId="23010" xr:uid="{D7F66739-29DD-49F8-A7FD-7B286A3864C9}"/>
    <cellStyle name="Note 2 7 3 2 2 2" xfId="23910" xr:uid="{709E630F-69E4-4AE5-89E9-CDFA2BA69B24}"/>
    <cellStyle name="Note 2 7 3 2 2 2 2" xfId="26562" xr:uid="{9C732C09-EC31-421B-8AAA-F2279A3C4226}"/>
    <cellStyle name="Note 2 7 3 2 2 2 3" xfId="28423" xr:uid="{B8B2997D-E654-48D8-8417-EC916A6B694D}"/>
    <cellStyle name="Note 2 7 3 2 2 2 4" xfId="27698" xr:uid="{33E2AA72-1967-4F67-873C-DC177703E21A}"/>
    <cellStyle name="Note 2 7 3 2 2 2 5" xfId="34858" xr:uid="{23BF8CA6-9E97-42B6-87B7-B9373EA406F8}"/>
    <cellStyle name="Note 2 7 3 2 2 2 6" xfId="35488" xr:uid="{10A33ABB-64B5-4DF0-B8C5-BC2008637ED3}"/>
    <cellStyle name="Note 2 7 3 2 2 3" xfId="25664" xr:uid="{B0F4612D-2A97-4AB5-AD47-0FEA191FEC53}"/>
    <cellStyle name="Note 2 7 3 2 2 4" xfId="32923" xr:uid="{4FC2A7D9-3953-40DC-88F0-C890CF01A9C2}"/>
    <cellStyle name="Note 2 7 3 2 3" xfId="23513" xr:uid="{497253A5-AA5A-4964-8E0E-3B2015904E29}"/>
    <cellStyle name="Note 2 7 3 2 3 2" xfId="26165" xr:uid="{888089AD-56B1-44B7-B07B-0186DE0556A0}"/>
    <cellStyle name="Note 2 7 3 2 3 3" xfId="27793" xr:uid="{88BCA497-C399-48AB-A97F-3A2AC96BA30B}"/>
    <cellStyle name="Note 2 7 3 2 3 4" xfId="27711" xr:uid="{2B437A4B-B554-40D3-97BE-14B6ADE9DFAB}"/>
    <cellStyle name="Note 2 7 3 2 3 5" xfId="34090" xr:uid="{26D82ED6-8CA5-4EB2-A3C1-43EE8F21436E}"/>
    <cellStyle name="Note 2 7 3 2 3 6" xfId="35613" xr:uid="{9A80AD93-C603-4F00-8F0B-CBC154BC0C7C}"/>
    <cellStyle name="Note 2 7 3 2 4" xfId="24669" xr:uid="{DF3FB788-49C8-4CC6-8152-6997817331FE}"/>
    <cellStyle name="Note 2 7 3 2 4 2" xfId="27317" xr:uid="{2C307DE9-C377-44F9-95D3-BCB1155898C9}"/>
    <cellStyle name="Note 2 7 3 2 4 3" xfId="25268" xr:uid="{0AAC0A22-F47F-447D-94D6-C3069A15B267}"/>
    <cellStyle name="Note 2 7 3 2 4 4" xfId="30150" xr:uid="{126700D1-2457-4C5C-824B-36888859BC3F}"/>
    <cellStyle name="Note 2 7 3 2 4 5" xfId="31030" xr:uid="{F9D32126-0EB4-478D-B3CC-8448F3DA4FDC}"/>
    <cellStyle name="Note 2 7 3 2 4 6" xfId="34434" xr:uid="{A4BAE7F8-ABB3-4A1D-AD0D-E984CD016807}"/>
    <cellStyle name="Note 2 7 3 2 4 7" xfId="36154" xr:uid="{AB3F03E5-CE5F-416E-AA50-17BC60F2979F}"/>
    <cellStyle name="Note 2 7 3 2 4 8" xfId="36989" xr:uid="{1A55F5BA-FA4B-4AEA-B668-82EF852A7648}"/>
    <cellStyle name="Note 2 7 3 2 4 9" xfId="37905" xr:uid="{93C59B2A-50B9-4934-9AF8-5D41691176EC}"/>
    <cellStyle name="Note 2 7 3 2 5" xfId="24186" xr:uid="{6BE81CCB-058D-40F7-A3FE-51CC6B0B812E}"/>
    <cellStyle name="Note 2 7 3 2 5 2" xfId="26837" xr:uid="{B607F8AC-9A5C-445A-B85F-9180154DEAE5}"/>
    <cellStyle name="Note 2 7 3 2 5 3" xfId="21814" xr:uid="{80165AFE-B90F-4766-A8C0-82932954A515}"/>
    <cellStyle name="Note 2 7 3 2 5 4" xfId="29689" xr:uid="{F09FE7BB-F914-417A-8EEB-4879F3CCBDBC}"/>
    <cellStyle name="Note 2 7 3 2 5 5" xfId="30553" xr:uid="{AB314018-BA4F-405C-8BA2-F00CFB8983E2}"/>
    <cellStyle name="Note 2 7 3 2 5 6" xfId="32326" xr:uid="{54EAB5AD-7788-4D8A-998C-F4F2FC28A931}"/>
    <cellStyle name="Note 2 7 3 2 5 7" xfId="35690" xr:uid="{81B8428B-13C5-4526-BF4E-FB29D5A15069}"/>
    <cellStyle name="Note 2 7 3 2 5 8" xfId="36525" xr:uid="{6481A5EA-C23E-4F29-B11E-154A04D04EE9}"/>
    <cellStyle name="Note 2 7 3 2 5 9" xfId="37422" xr:uid="{E6417467-3F7F-4D21-981F-52591A9A2CBA}"/>
    <cellStyle name="Note 2 7 3 2 6" xfId="22510" xr:uid="{EF17DAF6-8A05-4DD7-A822-012EC5374492}"/>
    <cellStyle name="Note 2 7 3 2 7" xfId="21455" xr:uid="{BA1A3F9E-D13B-4EA7-B5CF-B8F7CF38DF9B}"/>
    <cellStyle name="Note 2 7 3 2 8" xfId="21216" xr:uid="{6CEBFD8D-1BE1-4AAF-9EAB-741AECB1442A}"/>
    <cellStyle name="Note 2 7 4" xfId="20474" xr:uid="{00000000-0005-0000-0000-0000FE4F0000}"/>
    <cellStyle name="Note 2 7 4 2" xfId="20475" xr:uid="{00000000-0005-0000-0000-0000FF4F0000}"/>
    <cellStyle name="Note 2 7 4 2 2" xfId="23009" xr:uid="{BF6D498D-A9A2-457C-878F-C34B9D1B3D55}"/>
    <cellStyle name="Note 2 7 4 2 2 2" xfId="23909" xr:uid="{1B8B02A9-0ACF-4237-9670-95A22CF19FD1}"/>
    <cellStyle name="Note 2 7 4 2 2 2 2" xfId="26561" xr:uid="{EA772664-D8D0-416A-8B11-FF3AD84DCE7A}"/>
    <cellStyle name="Note 2 7 4 2 2 2 3" xfId="28504" xr:uid="{E08F7B64-0FDE-47CF-9927-B11C9BE45612}"/>
    <cellStyle name="Note 2 7 4 2 2 2 4" xfId="28147" xr:uid="{C2D46A4B-CD7A-478D-B177-0E0CC570EE74}"/>
    <cellStyle name="Note 2 7 4 2 2 2 5" xfId="35000" xr:uid="{8AC28A2B-E7E5-42F6-A8B8-A87DC025D87B}"/>
    <cellStyle name="Note 2 7 4 2 2 2 6" xfId="35565" xr:uid="{E88C9107-357C-4435-B401-AB1B31A2722C}"/>
    <cellStyle name="Note 2 7 4 2 2 3" xfId="25663" xr:uid="{98848C2A-E9D7-4AF3-86FA-A7CAB5AF6F5F}"/>
    <cellStyle name="Note 2 7 4 2 2 4" xfId="32922" xr:uid="{734C45DC-95F9-445A-BA08-2FE4383E8DDF}"/>
    <cellStyle name="Note 2 7 4 2 3" xfId="23514" xr:uid="{E2E344A8-789D-4923-BEE4-F2837BC099CF}"/>
    <cellStyle name="Note 2 7 4 2 3 2" xfId="26166" xr:uid="{631738F0-E544-42B5-9CAB-46273A6CB928}"/>
    <cellStyle name="Note 2 7 4 2 3 3" xfId="27794" xr:uid="{5C96C61F-B49A-4FCC-9DCD-3CE8DB6C8CED}"/>
    <cellStyle name="Note 2 7 4 2 3 4" xfId="29416" xr:uid="{72AC798B-8B14-44B6-9F91-8A395A08525C}"/>
    <cellStyle name="Note 2 7 4 2 3 5" xfId="32230" xr:uid="{3BF85CDD-CF39-4112-AFC1-8E1CCC33AA1D}"/>
    <cellStyle name="Note 2 7 4 2 3 6" xfId="35440" xr:uid="{83925632-DA74-4B23-B34C-79473647D949}"/>
    <cellStyle name="Note 2 7 4 2 4" xfId="24670" xr:uid="{460CAB3D-5D14-4854-922C-D9B6E1590FB1}"/>
    <cellStyle name="Note 2 7 4 2 4 2" xfId="27318" xr:uid="{360434CD-44B1-44C3-A18F-4631A16C4964}"/>
    <cellStyle name="Note 2 7 4 2 4 3" xfId="25269" xr:uid="{7BC6C5B5-724C-45BB-B42A-3B25CA3E1D0B}"/>
    <cellStyle name="Note 2 7 4 2 4 4" xfId="30151" xr:uid="{6F81BBFF-22F3-47EB-8870-E1CB9C01D242}"/>
    <cellStyle name="Note 2 7 4 2 4 5" xfId="31031" xr:uid="{5C681FBA-A8C6-4B83-878F-F7E7841734EC}"/>
    <cellStyle name="Note 2 7 4 2 4 6" xfId="34604" xr:uid="{563CFC16-E7E3-4409-B35E-5F314E56B123}"/>
    <cellStyle name="Note 2 7 4 2 4 7" xfId="36155" xr:uid="{D181C8AF-8153-4D7A-88A5-A9FFA75F7245}"/>
    <cellStyle name="Note 2 7 4 2 4 8" xfId="36990" xr:uid="{3B6FDA13-D4F9-4321-9BF0-92912AAD131E}"/>
    <cellStyle name="Note 2 7 4 2 4 9" xfId="37906" xr:uid="{117B0828-C2AA-4435-AA63-91994DDD23A1}"/>
    <cellStyle name="Note 2 7 4 2 5" xfId="24185" xr:uid="{21399ED4-DA7F-41E9-AD57-94C829BAC6A2}"/>
    <cellStyle name="Note 2 7 4 2 5 2" xfId="26836" xr:uid="{9126F0A8-AD06-44BC-86F1-9E8D0A9336E7}"/>
    <cellStyle name="Note 2 7 4 2 5 3" xfId="21815" xr:uid="{1FC73323-C2F0-4F55-A498-855AE8FC1FB9}"/>
    <cellStyle name="Note 2 7 4 2 5 4" xfId="29688" xr:uid="{FA2DCA2A-E47B-44B9-92B7-675CE4EC8763}"/>
    <cellStyle name="Note 2 7 4 2 5 5" xfId="30552" xr:uid="{44B9DDE5-B08A-46CC-9A58-6D449B35D219}"/>
    <cellStyle name="Note 2 7 4 2 5 6" xfId="32325" xr:uid="{CDAA9F56-58BC-4265-AE9E-6BB8FDAD92CA}"/>
    <cellStyle name="Note 2 7 4 2 5 7" xfId="35689" xr:uid="{8C123DDA-95A8-4BA9-9796-0E6A74560163}"/>
    <cellStyle name="Note 2 7 4 2 5 8" xfId="36524" xr:uid="{3892D8C7-82A4-46E9-862F-1B07FCDBFED8}"/>
    <cellStyle name="Note 2 7 4 2 5 9" xfId="37421" xr:uid="{2DCAC4CC-E144-4310-9F43-9CE0EDFD5E22}"/>
    <cellStyle name="Note 2 7 4 2 6" xfId="22511" xr:uid="{50CD1106-E1D0-4E34-814D-F2FAA04FF90C}"/>
    <cellStyle name="Note 2 7 4 2 7" xfId="21453" xr:uid="{C2A62FE4-41A1-4CAA-9C55-9485D4789621}"/>
    <cellStyle name="Note 2 7 4 2 8" xfId="21217" xr:uid="{77E6B7C2-E77C-4191-A49F-11984FD8FA03}"/>
    <cellStyle name="Note 2 7 5" xfId="20476" xr:uid="{00000000-0005-0000-0000-000000500000}"/>
    <cellStyle name="Note 2 7 6" xfId="20477" xr:uid="{00000000-0005-0000-0000-000001500000}"/>
    <cellStyle name="Note 2 7 7" xfId="20478" xr:uid="{00000000-0005-0000-0000-000002500000}"/>
    <cellStyle name="Note 2 7 7 2" xfId="23008" xr:uid="{38330AED-CC79-4B29-A013-E92D0DE9352A}"/>
    <cellStyle name="Note 2 7 7 2 2" xfId="23908" xr:uid="{761D0180-8F0C-4777-9994-76B3B174513A}"/>
    <cellStyle name="Note 2 7 7 2 2 2" xfId="26560" xr:uid="{E9A4FBA5-EE22-495A-B978-3400B40C6079}"/>
    <cellStyle name="Note 2 7 7 2 2 3" xfId="28059" xr:uid="{1BBD1664-848C-4E4D-9018-3C494AE9AB91}"/>
    <cellStyle name="Note 2 7 7 2 2 4" xfId="29580" xr:uid="{F168E1FF-CD5D-4021-ACC3-07C6786EF333}"/>
    <cellStyle name="Note 2 7 7 2 2 5" xfId="33422" xr:uid="{C70CFB29-C090-4AA9-BB12-CF3F21FF198A}"/>
    <cellStyle name="Note 2 7 7 2 2 6" xfId="31422" xr:uid="{952FEF26-D717-4429-BDFF-D748C0063FA5}"/>
    <cellStyle name="Note 2 7 7 2 3" xfId="25662" xr:uid="{A7A01B30-CEBA-462A-8ECE-C3DE5EDCD850}"/>
    <cellStyle name="Note 2 7 7 2 4" xfId="32921" xr:uid="{1E70066B-BE37-4237-8F21-9C1B80FE94CB}"/>
    <cellStyle name="Note 2 7 7 3" xfId="23515" xr:uid="{D9C9F01B-2690-4911-8EE7-A856400C81C8}"/>
    <cellStyle name="Note 2 7 7 3 2" xfId="26167" xr:uid="{149D2A83-B06E-42E3-9041-64A46AA93EF2}"/>
    <cellStyle name="Note 2 7 7 3 3" xfId="27795" xr:uid="{AC921DF1-1CE6-474A-8EB5-566235713F7E}"/>
    <cellStyle name="Note 2 7 7 3 4" xfId="29533" xr:uid="{C7BEF15D-36D6-4001-86C3-90EA238397FE}"/>
    <cellStyle name="Note 2 7 7 3 5" xfId="32231" xr:uid="{A38096A8-B2D1-43B4-B00F-A0CCA9B20F20}"/>
    <cellStyle name="Note 2 7 7 3 6" xfId="32132" xr:uid="{AD14E3FC-D9E8-4E80-ACE3-02A644ECAF8A}"/>
    <cellStyle name="Note 2 7 7 4" xfId="24671" xr:uid="{FF0317A6-1E39-48B1-A03B-DB0FC6FC1055}"/>
    <cellStyle name="Note 2 7 7 4 2" xfId="27319" xr:uid="{D22D7B91-6E42-46F0-AF14-8F8FBC470F7C}"/>
    <cellStyle name="Note 2 7 7 4 3" xfId="25270" xr:uid="{DF39B0FC-C7F0-4B34-AE4C-9F3647725BFC}"/>
    <cellStyle name="Note 2 7 7 4 4" xfId="30152" xr:uid="{909189AF-D776-4477-8FA9-BAEB4D760ADB}"/>
    <cellStyle name="Note 2 7 7 4 5" xfId="31032" xr:uid="{686817A2-5117-4B8F-B9BB-2DB0948A0D9D}"/>
    <cellStyle name="Note 2 7 7 4 6" xfId="32675" xr:uid="{8F5CCAA1-1B74-4374-8A6E-47A7C9D7B4C1}"/>
    <cellStyle name="Note 2 7 7 4 7" xfId="36156" xr:uid="{5EB433F4-97B7-4D3C-BA69-6A90040EB86C}"/>
    <cellStyle name="Note 2 7 7 4 8" xfId="36991" xr:uid="{047547BF-533E-4448-96C7-5ED46D49D028}"/>
    <cellStyle name="Note 2 7 7 4 9" xfId="37907" xr:uid="{C6BF188C-F776-48A1-8EE6-BFF02A342CFF}"/>
    <cellStyle name="Note 2 7 7 5" xfId="24184" xr:uid="{104C6E50-3679-447F-AB2F-13E19BAA93BD}"/>
    <cellStyle name="Note 2 7 7 5 2" xfId="26835" xr:uid="{6322EA5A-F4F1-407E-9E90-5A0B75F9A93D}"/>
    <cellStyle name="Note 2 7 7 5 3" xfId="21816" xr:uid="{95580D48-4C0E-4B77-8F24-94F6B13EA606}"/>
    <cellStyle name="Note 2 7 7 5 4" xfId="29687" xr:uid="{32897E3E-AD05-4F8A-94DF-A069BCA003BB}"/>
    <cellStyle name="Note 2 7 7 5 5" xfId="30551" xr:uid="{697321FA-46CF-409E-B593-D85B5C69A5E3}"/>
    <cellStyle name="Note 2 7 7 5 6" xfId="32324" xr:uid="{B515D49A-B7AA-4EA1-AF4B-613EFC7FE122}"/>
    <cellStyle name="Note 2 7 7 5 7" xfId="35688" xr:uid="{E45CE18C-23CC-423E-AFB6-382C0724F720}"/>
    <cellStyle name="Note 2 7 7 5 8" xfId="36523" xr:uid="{6096B49C-76BD-46CA-9B6D-4FF8F433E8AC}"/>
    <cellStyle name="Note 2 7 7 5 9" xfId="37420" xr:uid="{83784140-F49A-4A39-9FEA-35D5F076CF83}"/>
    <cellStyle name="Note 2 7 7 6" xfId="22512" xr:uid="{F52FBA5D-6EA0-4897-A2B7-E16024F83209}"/>
    <cellStyle name="Note 2 7 7 7" xfId="21450" xr:uid="{F1D7D638-40F1-4475-8D4F-DC2CB97F7768}"/>
    <cellStyle name="Note 2 7 7 8" xfId="21218" xr:uid="{B8ECA1FD-B390-4E95-88EB-68D1596B900D}"/>
    <cellStyle name="Note 2 8" xfId="20479" xr:uid="{00000000-0005-0000-0000-000003500000}"/>
    <cellStyle name="Note 2 8 2" xfId="20480" xr:uid="{00000000-0005-0000-0000-000004500000}"/>
    <cellStyle name="Note 2 8 2 2" xfId="23007" xr:uid="{49BC009E-13A7-4D7F-968C-F9B30450FC11}"/>
    <cellStyle name="Note 2 8 2 2 2" xfId="23907" xr:uid="{BAC45161-397E-4893-926D-096E5E0444D5}"/>
    <cellStyle name="Note 2 8 2 2 2 2" xfId="26559" xr:uid="{26B0E0E4-BDB4-486A-8A6B-8EF3BE88C9F3}"/>
    <cellStyle name="Note 2 8 2 2 2 3" xfId="27971" xr:uid="{E413E387-715D-44AC-AE5B-585150A912B7}"/>
    <cellStyle name="Note 2 8 2 2 2 4" xfId="29463" xr:uid="{0AF209D6-147D-4705-BF42-2167AFEF96A3}"/>
    <cellStyle name="Note 2 8 2 2 2 5" xfId="33808" xr:uid="{8E10B91A-6153-41CF-A88D-AA003437002D}"/>
    <cellStyle name="Note 2 8 2 2 2 6" xfId="31819" xr:uid="{DB51D009-C2EE-4704-A8D3-AC74B41AE933}"/>
    <cellStyle name="Note 2 8 2 2 3" xfId="25661" xr:uid="{2ACC9301-05DB-457B-8490-BBB9CFA6ACCA}"/>
    <cellStyle name="Note 2 8 2 2 4" xfId="32920" xr:uid="{0A091B7B-1290-4ECB-9CD3-D991209E45BA}"/>
    <cellStyle name="Note 2 8 2 3" xfId="23516" xr:uid="{8147E1F8-8676-46F7-834D-CA2E8647A50D}"/>
    <cellStyle name="Note 2 8 2 3 2" xfId="26168" xr:uid="{304F8B90-ECCC-4C46-9652-818C2313C982}"/>
    <cellStyle name="Note 2 8 2 3 3" xfId="27796" xr:uid="{02BB939E-3A3A-45C8-AE6C-E04FFC0B5933}"/>
    <cellStyle name="Note 2 8 2 3 4" xfId="22630" xr:uid="{8D3B6323-8D7E-419C-93F9-36171FA38CD0}"/>
    <cellStyle name="Note 2 8 2 3 5" xfId="32232" xr:uid="{7D11DB92-4F16-4059-8500-ACD328AA572C}"/>
    <cellStyle name="Note 2 8 2 3 6" xfId="35028" xr:uid="{56537619-42AB-4F68-A225-7522BDD757E0}"/>
    <cellStyle name="Note 2 8 2 4" xfId="24672" xr:uid="{ADF21EAD-8911-4F35-964B-1D87DDAAB42E}"/>
    <cellStyle name="Note 2 8 2 4 2" xfId="27320" xr:uid="{D0A69697-9FED-4CA3-B69A-A3CD8EF4C35C}"/>
    <cellStyle name="Note 2 8 2 4 3" xfId="25271" xr:uid="{D4114AC2-7C3B-4795-89AF-AE80B6E61F4D}"/>
    <cellStyle name="Note 2 8 2 4 4" xfId="30153" xr:uid="{3F39416F-1F74-4E4B-9C6E-A2959FB240BD}"/>
    <cellStyle name="Note 2 8 2 4 5" xfId="31033" xr:uid="{1C251ADC-E7B7-4832-B330-D7B7C593E1B2}"/>
    <cellStyle name="Note 2 8 2 4 6" xfId="32676" xr:uid="{0D19A336-58D0-41B7-B037-1B801FF0A154}"/>
    <cellStyle name="Note 2 8 2 4 7" xfId="36157" xr:uid="{082F9653-B804-4B25-BE4D-DA24161926AE}"/>
    <cellStyle name="Note 2 8 2 4 8" xfId="36992" xr:uid="{425AF5A5-76A9-48D2-8C83-717C4CD51A1F}"/>
    <cellStyle name="Note 2 8 2 4 9" xfId="37908" xr:uid="{520DECB2-2618-40D8-BAE4-E259545182E1}"/>
    <cellStyle name="Note 2 8 2 5" xfId="24183" xr:uid="{CAE5CE47-26E7-47FA-9E07-CF592BB92061}"/>
    <cellStyle name="Note 2 8 2 5 2" xfId="26834" xr:uid="{1F45AA32-B585-4EA5-963A-E4DFEEE36B7C}"/>
    <cellStyle name="Note 2 8 2 5 3" xfId="21817" xr:uid="{BE0F614C-2E6A-4F31-BE25-52506C8B3007}"/>
    <cellStyle name="Note 2 8 2 5 4" xfId="29686" xr:uid="{0E8CED33-38D0-46CD-B674-995F15EE6498}"/>
    <cellStyle name="Note 2 8 2 5 5" xfId="30550" xr:uid="{5398088A-DB0D-4BE2-8FA5-0FEC822B4029}"/>
    <cellStyle name="Note 2 8 2 5 6" xfId="32323" xr:uid="{CADABDF2-1D31-4D04-B750-86DA3FE776C1}"/>
    <cellStyle name="Note 2 8 2 5 7" xfId="35687" xr:uid="{D4F314C8-4F75-4AF8-9B3E-0AD7DA9E44B2}"/>
    <cellStyle name="Note 2 8 2 5 8" xfId="36522" xr:uid="{3F082626-6805-44A2-87B0-5055EA0E1B9A}"/>
    <cellStyle name="Note 2 8 2 5 9" xfId="37419" xr:uid="{5CF60DBF-12D4-48B8-9E3E-E21346A1784E}"/>
    <cellStyle name="Note 2 8 2 6" xfId="22513" xr:uid="{226F56CE-4F6B-4B35-9727-305A123931F6}"/>
    <cellStyle name="Note 2 8 2 7" xfId="21448" xr:uid="{6C46B3D5-01C3-4CA3-ABB0-F27541F5BD0B}"/>
    <cellStyle name="Note 2 8 2 8" xfId="21219" xr:uid="{CC725F36-E0F8-4F61-9E8A-09694CE9979A}"/>
    <cellStyle name="Note 2 8 3" xfId="20481" xr:uid="{00000000-0005-0000-0000-000005500000}"/>
    <cellStyle name="Note 2 8 3 2" xfId="23006" xr:uid="{E4F9CE56-C459-4758-87C1-D56439C057CD}"/>
    <cellStyle name="Note 2 8 3 2 2" xfId="23906" xr:uid="{78DC88A9-42E2-409C-AEE7-21E3A8590158}"/>
    <cellStyle name="Note 2 8 3 2 2 2" xfId="26558" xr:uid="{5C94988F-319F-43C1-B892-DD1FC9DA9251}"/>
    <cellStyle name="Note 2 8 3 2 2 3" xfId="27970" xr:uid="{9814BC6C-B47B-4544-997B-7C76A28692FA}"/>
    <cellStyle name="Note 2 8 3 2 2 4" xfId="27699" xr:uid="{0A20B7E5-1EA2-4488-89B1-ED7167B206A4}"/>
    <cellStyle name="Note 2 8 3 2 2 5" xfId="31645" xr:uid="{640EB2BF-7D66-4189-BC2A-E7E7DCFCAC9B}"/>
    <cellStyle name="Note 2 8 3 2 2 6" xfId="35487" xr:uid="{F45ED482-B403-4CB2-A721-DF6EC86F0E2A}"/>
    <cellStyle name="Note 2 8 3 2 3" xfId="25660" xr:uid="{941CCB13-40CE-4FC8-AABC-27B1A972FD24}"/>
    <cellStyle name="Note 2 8 3 2 4" xfId="32919" xr:uid="{6B470300-F568-4FAD-A929-9786B666F61A}"/>
    <cellStyle name="Note 2 8 3 3" xfId="23517" xr:uid="{59044929-D963-4D46-B448-CACB2774EC91}"/>
    <cellStyle name="Note 2 8 3 3 2" xfId="26169" xr:uid="{C77EE124-2050-41D9-BD39-38FE7809E0DE}"/>
    <cellStyle name="Note 2 8 3 3 3" xfId="27797" xr:uid="{CE1001A3-9D3D-4503-A845-96064F4239E1}"/>
    <cellStyle name="Note 2 8 3 3 4" xfId="28180" xr:uid="{8B2E0FB7-29A6-4797-A811-2FB42EF329CA}"/>
    <cellStyle name="Note 2 8 3 3 5" xfId="33821" xr:uid="{C636387B-053D-485C-BFB9-DBB1D687B7BB}"/>
    <cellStyle name="Note 2 8 3 3 6" xfId="31729" xr:uid="{C0BE1344-15DD-4D43-AF6C-EB0A162F40CB}"/>
    <cellStyle name="Note 2 8 3 4" xfId="24673" xr:uid="{D9AAAB6D-AC0F-4ECD-A4D0-275DCEA1ECE3}"/>
    <cellStyle name="Note 2 8 3 4 2" xfId="27321" xr:uid="{BDDD2ECA-7331-4084-85BD-3799175F3CA5}"/>
    <cellStyle name="Note 2 8 3 4 3" xfId="25272" xr:uid="{D0B7E5D4-A6FF-4F22-9D2A-477A317B5C4E}"/>
    <cellStyle name="Note 2 8 3 4 4" xfId="30154" xr:uid="{0EECFE8A-6D2B-43E7-8990-FBA7F82F5201}"/>
    <cellStyle name="Note 2 8 3 4 5" xfId="31034" xr:uid="{FE898EEF-1E74-47A3-925D-B6F1F8118B1B}"/>
    <cellStyle name="Note 2 8 3 4 6" xfId="34435" xr:uid="{39709278-DD5B-4D4C-8E73-6067A17FFEDE}"/>
    <cellStyle name="Note 2 8 3 4 7" xfId="36158" xr:uid="{B8A6A239-F4DB-4259-ACA7-DEFEDB3B475B}"/>
    <cellStyle name="Note 2 8 3 4 8" xfId="36993" xr:uid="{606B00C7-C5FC-4EC1-A719-5F931B783997}"/>
    <cellStyle name="Note 2 8 3 4 9" xfId="37909" xr:uid="{D24E9F7B-4EFD-4E4B-B6F3-D7B0C9BEDFF9}"/>
    <cellStyle name="Note 2 8 3 5" xfId="24182" xr:uid="{90EF7D72-235A-4C16-98D5-EFD68DFA1BBB}"/>
    <cellStyle name="Note 2 8 3 5 2" xfId="26833" xr:uid="{77E14191-37FB-428F-A1D6-469658D885C9}"/>
    <cellStyle name="Note 2 8 3 5 3" xfId="21818" xr:uid="{098E514E-0452-4561-A5D7-BDC6A83F47B3}"/>
    <cellStyle name="Note 2 8 3 5 4" xfId="29685" xr:uid="{1D282BDD-8EE7-4098-9F27-90699B470EDA}"/>
    <cellStyle name="Note 2 8 3 5 5" xfId="30549" xr:uid="{2770961C-EEE8-4507-81AD-4378807E0430}"/>
    <cellStyle name="Note 2 8 3 5 6" xfId="32322" xr:uid="{9188C0A8-EC41-4445-93CC-56F83B4C9287}"/>
    <cellStyle name="Note 2 8 3 5 7" xfId="35686" xr:uid="{E8063F67-135D-495A-A9C0-43E9C36D4E11}"/>
    <cellStyle name="Note 2 8 3 5 8" xfId="32077" xr:uid="{E2882D80-F809-4B73-B755-2BF1951F5842}"/>
    <cellStyle name="Note 2 8 3 5 9" xfId="37418" xr:uid="{8F15DDF8-2D75-4225-B1C8-6D392FF93D5D}"/>
    <cellStyle name="Note 2 8 3 6" xfId="22514" xr:uid="{FEDBE671-0C89-4544-A192-04F63AFC4B9A}"/>
    <cellStyle name="Note 2 8 3 7" xfId="21447" xr:uid="{2CBFB0A5-4123-47E5-AC1D-A635B01C0A95}"/>
    <cellStyle name="Note 2 8 3 8" xfId="21220" xr:uid="{DA0824C6-11D2-45B2-A621-0FF6841F7F50}"/>
    <cellStyle name="Note 2 8 4" xfId="20482" xr:uid="{00000000-0005-0000-0000-000006500000}"/>
    <cellStyle name="Note 2 8 4 2" xfId="23005" xr:uid="{B9A6E9FF-C3FD-4228-8F06-80AC104555C7}"/>
    <cellStyle name="Note 2 8 4 2 2" xfId="23905" xr:uid="{D7CBA204-D320-452F-8963-21AB86547D5B}"/>
    <cellStyle name="Note 2 8 4 2 2 2" xfId="26557" xr:uid="{D2414D19-C8CE-4501-89FB-7EF6BCEF40FD}"/>
    <cellStyle name="Note 2 8 4 2 2 3" xfId="28985" xr:uid="{90AF8BC1-C4B3-4CDA-BCF5-F728127B3AF1}"/>
    <cellStyle name="Note 2 8 4 2 2 4" xfId="22738" xr:uid="{B6CC9661-9E7C-43B5-84FD-121ED94C57D9}"/>
    <cellStyle name="Note 2 8 4 2 2 5" xfId="34812" xr:uid="{2AFD520D-1F9D-4148-9249-7735163B5811}"/>
    <cellStyle name="Note 2 8 4 2 2 6" xfId="35566" xr:uid="{921FC881-1407-498A-BBEE-977B8E861052}"/>
    <cellStyle name="Note 2 8 4 2 3" xfId="25659" xr:uid="{E2F8AECE-B558-48B3-91C9-D2166BB5B694}"/>
    <cellStyle name="Note 2 8 4 2 4" xfId="32918" xr:uid="{27ADD824-AE6F-44E5-A98F-FEF922459BA9}"/>
    <cellStyle name="Note 2 8 4 3" xfId="23518" xr:uid="{B4C53AA0-2D6F-414C-AA33-E4C8DBC16337}"/>
    <cellStyle name="Note 2 8 4 3 2" xfId="26170" xr:uid="{FE64E8AF-2C01-4D86-88C7-216EFF80909C}"/>
    <cellStyle name="Note 2 8 4 3 3" xfId="27798" xr:uid="{A7436450-A324-4772-A9FC-BCDBF920F058}"/>
    <cellStyle name="Note 2 8 4 3 4" xfId="28855" xr:uid="{B3B1A68F-CAAD-458A-A41D-D12D595F71F3}"/>
    <cellStyle name="Note 2 8 4 3 5" xfId="33409" xr:uid="{3D4F5A9B-37B2-4EBC-977A-2593C0D3D5C5}"/>
    <cellStyle name="Note 2 8 4 3 6" xfId="35609" xr:uid="{1440C9E7-82C7-410B-8846-80DB29632382}"/>
    <cellStyle name="Note 2 8 4 4" xfId="24674" xr:uid="{0969E32A-7EA8-45A4-B510-233DD15C12D8}"/>
    <cellStyle name="Note 2 8 4 4 2" xfId="27322" xr:uid="{71F3CFDF-1BE7-4C9C-AEF1-FC7E926D75BB}"/>
    <cellStyle name="Note 2 8 4 4 3" xfId="25273" xr:uid="{D5378404-B076-49A4-8D58-811D1309BA6C}"/>
    <cellStyle name="Note 2 8 4 4 4" xfId="30155" xr:uid="{795D04C6-6708-432B-BCA5-2D09A80373A2}"/>
    <cellStyle name="Note 2 8 4 4 5" xfId="31035" xr:uid="{A328F256-66A8-486E-8852-4189C421F404}"/>
    <cellStyle name="Note 2 8 4 4 6" xfId="34605" xr:uid="{168F02B9-6FA1-45BF-A9E9-3952FFD87816}"/>
    <cellStyle name="Note 2 8 4 4 7" xfId="36159" xr:uid="{6776018A-101A-46B5-B235-88F86E4ADF9A}"/>
    <cellStyle name="Note 2 8 4 4 8" xfId="36994" xr:uid="{581DBD61-9BCB-4E1A-BE10-F653A9DEFC95}"/>
    <cellStyle name="Note 2 8 4 4 9" xfId="37910" xr:uid="{BE195AE9-972D-42AD-9710-1A5C59204D83}"/>
    <cellStyle name="Note 2 8 4 5" xfId="24181" xr:uid="{6AB2173D-4668-44BC-839C-4E300BC810F4}"/>
    <cellStyle name="Note 2 8 4 5 2" xfId="26832" xr:uid="{97175E64-C46A-4E92-B8A2-8A4A9A298138}"/>
    <cellStyle name="Note 2 8 4 5 3" xfId="21819" xr:uid="{9F52684C-4B40-4078-85C8-301CF86921AD}"/>
    <cellStyle name="Note 2 8 4 5 4" xfId="29684" xr:uid="{7DC1BBC1-160C-4FFF-B1C8-04836540C90B}"/>
    <cellStyle name="Note 2 8 4 5 5" xfId="30548" xr:uid="{D9D4664E-D4C4-4930-A099-BBF024CF694B}"/>
    <cellStyle name="Note 2 8 4 5 6" xfId="32321" xr:uid="{3ECD2C64-CC2B-413F-A2CF-1E89E3FCD805}"/>
    <cellStyle name="Note 2 8 4 5 7" xfId="35685" xr:uid="{5303D416-CAEE-4FAD-A8AA-B027FBC358F6}"/>
    <cellStyle name="Note 2 8 4 5 8" xfId="31739" xr:uid="{72BFDB09-A635-4AFD-89D2-44FBB2EB0EFD}"/>
    <cellStyle name="Note 2 8 4 5 9" xfId="37417" xr:uid="{1C1CCB52-2288-40EC-9567-1EA3FA42C008}"/>
    <cellStyle name="Note 2 8 4 6" xfId="22515" xr:uid="{C6836ECA-20F9-4893-8FF8-1D6EA439E308}"/>
    <cellStyle name="Note 2 8 4 7" xfId="21446" xr:uid="{8658C793-3BA7-46FD-ACCA-770514C2C726}"/>
    <cellStyle name="Note 2 8 4 8" xfId="21221" xr:uid="{E5AFEBB9-B0FF-42E3-AD89-2155F07F8894}"/>
    <cellStyle name="Note 2 8 5" xfId="20483" xr:uid="{00000000-0005-0000-0000-000007500000}"/>
    <cellStyle name="Note 2 8 5 2" xfId="23004" xr:uid="{1BBE81D7-4A28-4C30-83E3-8B1EBC88788B}"/>
    <cellStyle name="Note 2 8 5 2 2" xfId="23904" xr:uid="{95EE17EC-7779-4667-86C0-9E4F713C0F15}"/>
    <cellStyle name="Note 2 8 5 2 2 2" xfId="26556" xr:uid="{C738D2E0-9E96-414D-B891-7F8BA09C35D5}"/>
    <cellStyle name="Note 2 8 5 2 2 3" xfId="29027" xr:uid="{500D8D1E-1CC2-42BB-858F-D29D819E97FA}"/>
    <cellStyle name="Note 2 8 5 2 2 4" xfId="29579" xr:uid="{746DF4E8-D69A-4DD1-A769-FC9CB46363A1}"/>
    <cellStyle name="Note 2 8 5 2 2 5" xfId="31593" xr:uid="{4A3F40B9-8A9C-4741-82F3-0ECC23873718}"/>
    <cellStyle name="Note 2 8 5 2 2 6" xfId="35045" xr:uid="{ED96EB7D-9BAF-4174-8B22-EF1615EBCD6C}"/>
    <cellStyle name="Note 2 8 5 2 3" xfId="25658" xr:uid="{0FF7EC36-2825-4C69-A17B-EF446B1D8240}"/>
    <cellStyle name="Note 2 8 5 2 4" xfId="32917" xr:uid="{837AD0F8-C02A-4AC4-AF1C-D8FFBB4E82BA}"/>
    <cellStyle name="Note 2 8 5 3" xfId="23519" xr:uid="{08320464-4638-460E-8B1E-2ADCC5AEAFD6}"/>
    <cellStyle name="Note 2 8 5 3 2" xfId="26171" xr:uid="{9A556634-816E-4822-914D-D8D4C32B36CD}"/>
    <cellStyle name="Note 2 8 5 3 3" xfId="27799" xr:uid="{FDF67349-64F9-4ABB-9B44-53D808894EDF}"/>
    <cellStyle name="Note 2 8 5 3 4" xfId="29418" xr:uid="{5BE4CCB8-0588-4431-9194-25DED875DE63}"/>
    <cellStyle name="Note 2 8 5 3 5" xfId="34246" xr:uid="{83F4E5C6-3046-44B7-B5D5-6A78B57FD269}"/>
    <cellStyle name="Note 2 8 5 3 6" xfId="35444" xr:uid="{87F1CC43-DD17-4C19-A66F-313A8D1F6207}"/>
    <cellStyle name="Note 2 8 5 4" xfId="24675" xr:uid="{BD65C03F-6157-498C-8D40-A2901BC95F8C}"/>
    <cellStyle name="Note 2 8 5 4 2" xfId="27323" xr:uid="{2DD91AFE-7F23-498F-8C57-27CC4A41A928}"/>
    <cellStyle name="Note 2 8 5 4 3" xfId="25274" xr:uid="{F7E35767-6BCE-4738-9F48-49EBD212B38E}"/>
    <cellStyle name="Note 2 8 5 4 4" xfId="30156" xr:uid="{C28FD96B-C6E6-4262-9AF0-72420062B62C}"/>
    <cellStyle name="Note 2 8 5 4 5" xfId="31036" xr:uid="{0381D702-87D6-453D-9040-2B5752CD86F3}"/>
    <cellStyle name="Note 2 8 5 4 6" xfId="32677" xr:uid="{75CB64E4-5396-4E19-92FD-FADAAEB0F894}"/>
    <cellStyle name="Note 2 8 5 4 7" xfId="36160" xr:uid="{2EB41C89-BB3C-42AA-8BB6-29E185FBA357}"/>
    <cellStyle name="Note 2 8 5 4 8" xfId="36995" xr:uid="{AD55101D-D6D8-4B8B-9CA5-4D552F921579}"/>
    <cellStyle name="Note 2 8 5 4 9" xfId="37911" xr:uid="{F665BF03-AF0D-4182-8DDD-437E085BC126}"/>
    <cellStyle name="Note 2 8 5 5" xfId="24180" xr:uid="{47A0A5DA-94F7-47ED-9B49-17723EBE88C4}"/>
    <cellStyle name="Note 2 8 5 5 2" xfId="26831" xr:uid="{6EF079EC-AA1C-491D-92EB-A93D1122EB28}"/>
    <cellStyle name="Note 2 8 5 5 3" xfId="21820" xr:uid="{A37B74A3-AF5B-4D91-8ED1-2845190155F2}"/>
    <cellStyle name="Note 2 8 5 5 4" xfId="29683" xr:uid="{F2243200-C938-4AB3-9B9A-A3A0A4F758DC}"/>
    <cellStyle name="Note 2 8 5 5 5" xfId="30547" xr:uid="{C79B9896-5089-48B0-881B-31A4EAF52FE4}"/>
    <cellStyle name="Note 2 8 5 5 6" xfId="32320" xr:uid="{DE843FCD-CF8E-4F59-8BCD-2455FDB49EA9}"/>
    <cellStyle name="Note 2 8 5 5 7" xfId="35684" xr:uid="{A0AC32C8-8D2B-49E3-9709-A51FBEB8C0E9}"/>
    <cellStyle name="Note 2 8 5 5 8" xfId="32076" xr:uid="{50B9D4EA-3448-4DBD-A277-424014DBFF5C}"/>
    <cellStyle name="Note 2 8 5 5 9" xfId="37416" xr:uid="{5E2DA972-C681-4F4B-B707-5D7C5A492786}"/>
    <cellStyle name="Note 2 8 5 6" xfId="22516" xr:uid="{F4754EEB-4DA9-4D12-B07E-EA97F2EE3A41}"/>
    <cellStyle name="Note 2 8 5 7" xfId="21445" xr:uid="{2C6613E2-F667-48E0-9F41-1729B0855C5E}"/>
    <cellStyle name="Note 2 8 5 8" xfId="21222" xr:uid="{F9E2E518-C7BD-41D7-90BB-1AE3E2BA3311}"/>
    <cellStyle name="Note 2 9" xfId="20484" xr:uid="{00000000-0005-0000-0000-000008500000}"/>
    <cellStyle name="Note 2 9 2" xfId="20485" xr:uid="{00000000-0005-0000-0000-000009500000}"/>
    <cellStyle name="Note 2 9 2 2" xfId="23003" xr:uid="{F29AC59A-48E8-44AC-B4C1-7DA8AA01E39B}"/>
    <cellStyle name="Note 2 9 2 2 2" xfId="23903" xr:uid="{C6816C92-E89F-462D-AFA5-AA9C82446BB2}"/>
    <cellStyle name="Note 2 9 2 2 2 2" xfId="26555" xr:uid="{06FFB645-F8E5-49FE-825F-8A8EE32F2019}"/>
    <cellStyle name="Note 2 9 2 2 2 3" xfId="28913" xr:uid="{3FC27506-2587-4381-AB63-DF1C79B4B740}"/>
    <cellStyle name="Note 2 9 2 2 2 4" xfId="29462" xr:uid="{D4C70447-FD59-4A30-8707-782472DEDE7B}"/>
    <cellStyle name="Note 2 9 2 2 2 5" xfId="34860" xr:uid="{C1B379DA-2784-4132-855E-519FEAE5A5DB}"/>
    <cellStyle name="Note 2 9 2 2 2 6" xfId="31820" xr:uid="{93D9381E-85EA-4986-8842-E56BFFA937B7}"/>
    <cellStyle name="Note 2 9 2 2 3" xfId="25657" xr:uid="{BF39D1EE-8DD2-432E-93EF-97BECB2AE552}"/>
    <cellStyle name="Note 2 9 2 2 4" xfId="32916" xr:uid="{31AFCF36-71CE-4D44-B53C-7145EFE5630C}"/>
    <cellStyle name="Note 2 9 2 3" xfId="23520" xr:uid="{6A6BA6B9-281C-416B-9F40-93A65C7F3464}"/>
    <cellStyle name="Note 2 9 2 3 2" xfId="26172" xr:uid="{779187D2-6CC4-4DA2-8C2D-D9276556B1D9}"/>
    <cellStyle name="Note 2 9 2 3 3" xfId="27800" xr:uid="{D55BCE9C-785C-43C5-AA94-1C6405F8D332}"/>
    <cellStyle name="Note 2 9 2 3 4" xfId="29535" xr:uid="{E16C1333-AEAC-467E-8A35-C2E500E21773}"/>
    <cellStyle name="Note 2 9 2 3 5" xfId="34089" xr:uid="{25D3CF3B-F5C6-45C5-990D-965583E0712A}"/>
    <cellStyle name="Note 2 9 2 3 6" xfId="32133" xr:uid="{80BDA053-433A-46D2-9BF2-9338A488B14C}"/>
    <cellStyle name="Note 2 9 2 4" xfId="24676" xr:uid="{BA54C4C4-9B2C-46D8-873E-8B2DF262719E}"/>
    <cellStyle name="Note 2 9 2 4 2" xfId="27324" xr:uid="{857418D9-0BB2-4D63-BC38-2B93BE456520}"/>
    <cellStyle name="Note 2 9 2 4 3" xfId="25275" xr:uid="{F9445F16-CC2E-49AC-A53A-B3560DF76804}"/>
    <cellStyle name="Note 2 9 2 4 4" xfId="30157" xr:uid="{5443649B-F595-4311-BCE0-34AE88BBC506}"/>
    <cellStyle name="Note 2 9 2 4 5" xfId="31037" xr:uid="{9231ED8A-B803-4394-8D35-EC64D56D0491}"/>
    <cellStyle name="Note 2 9 2 4 6" xfId="34436" xr:uid="{E709C3B9-212C-4DAC-BBDE-329E97C2C753}"/>
    <cellStyle name="Note 2 9 2 4 7" xfId="36161" xr:uid="{0BE9D165-BDA1-45FF-8FF5-FD6B733D9274}"/>
    <cellStyle name="Note 2 9 2 4 8" xfId="36996" xr:uid="{9E6D5C7F-4FB3-40F1-AC1E-79AF69EFE09A}"/>
    <cellStyle name="Note 2 9 2 4 9" xfId="37912" xr:uid="{B1377423-E054-4F2C-AB74-922322A0DCAB}"/>
    <cellStyle name="Note 2 9 2 5" xfId="24179" xr:uid="{D649A3CB-24D1-42DF-A277-49A80AF31A2A}"/>
    <cellStyle name="Note 2 9 2 5 2" xfId="26830" xr:uid="{7D887DA4-97F7-4279-A123-A8C8B94D433C}"/>
    <cellStyle name="Note 2 9 2 5 3" xfId="21821" xr:uid="{F96BC064-DA09-4117-993C-5CE40FA06126}"/>
    <cellStyle name="Note 2 9 2 5 4" xfId="29682" xr:uid="{075F4A46-7756-4D0F-BC83-04EC274ADF22}"/>
    <cellStyle name="Note 2 9 2 5 5" xfId="30546" xr:uid="{0F2F36DF-2A7A-43DE-A804-9A2FC748E26C}"/>
    <cellStyle name="Note 2 9 2 5 6" xfId="32319" xr:uid="{232DCFC9-D6B3-44E3-A29C-C8888097C31F}"/>
    <cellStyle name="Note 2 9 2 5 7" xfId="35683" xr:uid="{B7F0ADEB-70B5-4895-82C6-BE710761C115}"/>
    <cellStyle name="Note 2 9 2 5 8" xfId="32075" xr:uid="{A1A44F17-31EA-40EC-B12A-9BD0D02AEEE1}"/>
    <cellStyle name="Note 2 9 2 5 9" xfId="37415" xr:uid="{9EB9CC32-6ED7-40FA-ADCD-8E3BD11CE4B7}"/>
    <cellStyle name="Note 2 9 2 6" xfId="22517" xr:uid="{11E5D017-33F7-4C07-85F8-E20B02CFF070}"/>
    <cellStyle name="Note 2 9 2 7" xfId="21443" xr:uid="{8D9D22B0-6328-4A2C-9C5D-D6A59A0DA102}"/>
    <cellStyle name="Note 2 9 2 8" xfId="21223" xr:uid="{070651DD-0FE2-4E93-8B06-6F27CFCA8D16}"/>
    <cellStyle name="Note 2 9 3" xfId="20486" xr:uid="{00000000-0005-0000-0000-00000A500000}"/>
    <cellStyle name="Note 2 9 3 2" xfId="23002" xr:uid="{790AAAF8-1A0A-4F45-AE74-C0DA27E75F25}"/>
    <cellStyle name="Note 2 9 3 2 2" xfId="23902" xr:uid="{6529BE5D-063F-4066-8889-9AC93DC2CF18}"/>
    <cellStyle name="Note 2 9 3 2 2 2" xfId="26554" xr:uid="{677D02DB-393B-49A7-914E-089E6C42DCCE}"/>
    <cellStyle name="Note 2 9 3 2 2 3" xfId="28422" xr:uid="{EDDE224D-1678-4E52-A195-772556BCF987}"/>
    <cellStyle name="Note 2 9 3 2 2 4" xfId="28126" xr:uid="{92440F04-8170-48AB-9925-6C4D348B6D21}"/>
    <cellStyle name="Note 2 9 3 2 2 5" xfId="34998" xr:uid="{A7BF2F72-43E4-4AFB-906C-07FBC5A4E91A}"/>
    <cellStyle name="Note 2 9 3 2 2 6" xfId="35483" xr:uid="{402105E8-63ED-48F2-B9C7-A52D1D188EC6}"/>
    <cellStyle name="Note 2 9 3 2 3" xfId="25656" xr:uid="{A4C0E860-9425-4A2C-9CCB-13CA3179889D}"/>
    <cellStyle name="Note 2 9 3 2 4" xfId="32915" xr:uid="{07C6D384-2396-4E73-ABA5-54B186B5F429}"/>
    <cellStyle name="Note 2 9 3 3" xfId="23521" xr:uid="{07D3D5E0-CA47-4A33-9F83-939718C9164A}"/>
    <cellStyle name="Note 2 9 3 3 2" xfId="26173" xr:uid="{2B58633D-6514-4E8D-9AB6-70A9B5588336}"/>
    <cellStyle name="Note 2 9 3 3 3" xfId="27801" xr:uid="{BCFAF810-2FBD-4FE1-BBFA-08726C6F0529}"/>
    <cellStyle name="Note 2 9 3 3 4" xfId="28685" xr:uid="{BB951E2C-EFD5-475E-BB51-1D4E817106F9}"/>
    <cellStyle name="Note 2 9 3 3 5" xfId="32233" xr:uid="{34F9EDB2-11EF-4D35-B064-C2D3F29C9293}"/>
    <cellStyle name="Note 2 9 3 3 6" xfId="35097" xr:uid="{E17C12F8-5CB0-4AC4-B5C1-0437B9F899F5}"/>
    <cellStyle name="Note 2 9 3 4" xfId="24677" xr:uid="{407E28FE-4C0E-4B4E-AD55-48AFC2289D3F}"/>
    <cellStyle name="Note 2 9 3 4 2" xfId="27325" xr:uid="{804A5F91-B519-4A5E-B42F-0273DF00E991}"/>
    <cellStyle name="Note 2 9 3 4 3" xfId="25276" xr:uid="{CD28B790-53B1-4EA1-8F08-35AD03C674B2}"/>
    <cellStyle name="Note 2 9 3 4 4" xfId="30158" xr:uid="{9E303F67-6DE8-45DA-8220-4A20F999B53C}"/>
    <cellStyle name="Note 2 9 3 4 5" xfId="31038" xr:uid="{EFC71CA4-F301-4DA8-A0C6-41CF6FDDDEED}"/>
    <cellStyle name="Note 2 9 3 4 6" xfId="34606" xr:uid="{88AA2DCF-E639-4168-84C7-7C271921F7F1}"/>
    <cellStyle name="Note 2 9 3 4 7" xfId="36162" xr:uid="{ED70B398-C082-4777-A00D-8FF392759F83}"/>
    <cellStyle name="Note 2 9 3 4 8" xfId="36997" xr:uid="{B90DCD27-7F9C-4A5C-A120-0865DFDB1D7E}"/>
    <cellStyle name="Note 2 9 3 4 9" xfId="37913" xr:uid="{2A0AB75F-1CFE-4F17-AFB1-49F6D114CB3F}"/>
    <cellStyle name="Note 2 9 3 5" xfId="24178" xr:uid="{8FB14246-A9F0-4DCE-8CB7-007FCE10B698}"/>
    <cellStyle name="Note 2 9 3 5 2" xfId="26829" xr:uid="{B00DE3E2-D65F-47F7-AA88-2196FB233ABD}"/>
    <cellStyle name="Note 2 9 3 5 3" xfId="21822" xr:uid="{ED32EB2B-8F5F-4766-9514-2087158F42F9}"/>
    <cellStyle name="Note 2 9 3 5 4" xfId="29681" xr:uid="{79A4597F-8A57-4C29-9584-B451C9E63DF3}"/>
    <cellStyle name="Note 2 9 3 5 5" xfId="30545" xr:uid="{D0DF5FED-1498-4C58-ADD2-0084BCC636CF}"/>
    <cellStyle name="Note 2 9 3 5 6" xfId="32318" xr:uid="{3551B380-6C20-4F11-8B28-C60863EC02D8}"/>
    <cellStyle name="Note 2 9 3 5 7" xfId="35682" xr:uid="{6B3647CF-AE85-4F0B-B382-E53C54F8B92D}"/>
    <cellStyle name="Note 2 9 3 5 8" xfId="32074" xr:uid="{4D839D1E-11C8-4DD5-AE2F-1F1C6375330C}"/>
    <cellStyle name="Note 2 9 3 5 9" xfId="37414" xr:uid="{B197BC03-E230-402B-8BE8-37336A41071D}"/>
    <cellStyle name="Note 2 9 3 6" xfId="22518" xr:uid="{33DCB7B4-8939-437C-84EA-A1DB66578D21}"/>
    <cellStyle name="Note 2 9 3 7" xfId="21442" xr:uid="{4EA9B167-D4EE-4690-9832-4F495120917A}"/>
    <cellStyle name="Note 2 9 3 8" xfId="21224" xr:uid="{E9FCA57F-8868-4973-A04C-B83E5AF97823}"/>
    <cellStyle name="Note 2 9 4" xfId="20487" xr:uid="{00000000-0005-0000-0000-00000B500000}"/>
    <cellStyle name="Note 2 9 4 2" xfId="23001" xr:uid="{BC024D97-40CA-46A4-A2C0-D5A92FB56FC1}"/>
    <cellStyle name="Note 2 9 4 2 2" xfId="23901" xr:uid="{9BC24D2D-3AF3-4273-92E1-ACCC06ACCC3C}"/>
    <cellStyle name="Note 2 9 4 2 2 2" xfId="26553" xr:uid="{B55FFF79-7263-424A-AFB1-23127A6FFB46}"/>
    <cellStyle name="Note 2 9 4 2 2 3" xfId="28505" xr:uid="{9678CCFC-5313-4C58-A9C5-98A30954250F}"/>
    <cellStyle name="Note 2 9 4 2 2 4" xfId="28724" xr:uid="{6A580763-E6AA-4532-9510-EB6B28AE6708}"/>
    <cellStyle name="Note 2 9 4 2 2 5" xfId="32264" xr:uid="{898DEB53-7A5C-4D81-803B-F186E8DE02B0}"/>
    <cellStyle name="Note 2 9 4 2 2 6" xfId="35570" xr:uid="{2AF84BA3-9F10-4D42-8DC9-3AA513834696}"/>
    <cellStyle name="Note 2 9 4 2 3" xfId="25655" xr:uid="{81EB1028-58C3-4BFE-8A8F-0CAF682BDBFF}"/>
    <cellStyle name="Note 2 9 4 2 4" xfId="32914" xr:uid="{D6B3B68A-69BF-4657-8074-C0C05ECD017C}"/>
    <cellStyle name="Note 2 9 4 3" xfId="23522" xr:uid="{FB92CA79-252E-496F-81F4-F3156126A4C2}"/>
    <cellStyle name="Note 2 9 4 3 2" xfId="26174" xr:uid="{C95A9DB4-5EDE-4435-931A-479C11C461AA}"/>
    <cellStyle name="Note 2 9 4 3 3" xfId="27802" xr:uid="{D74A25D8-935E-43AB-9457-34929A316315}"/>
    <cellStyle name="Note 2 9 4 3 4" xfId="28115" xr:uid="{313CD075-D6F9-4219-8E03-7518EA1731D5}"/>
    <cellStyle name="Note 2 9 4 3 5" xfId="32234" xr:uid="{96B81B4F-E374-4BA4-8D43-A2AA860CB945}"/>
    <cellStyle name="Note 2 9 4 3 6" xfId="35608" xr:uid="{985739F2-5AC1-47EA-8373-4CE743722FFA}"/>
    <cellStyle name="Note 2 9 4 4" xfId="24678" xr:uid="{5C7F95DD-0FD2-4D27-BE2F-FA9581629538}"/>
    <cellStyle name="Note 2 9 4 4 2" xfId="27326" xr:uid="{E3F69ACD-A657-4783-A714-B636F5AC6F81}"/>
    <cellStyle name="Note 2 9 4 4 3" xfId="25277" xr:uid="{037B835B-3383-4400-8DC4-A77276853078}"/>
    <cellStyle name="Note 2 9 4 4 4" xfId="30159" xr:uid="{9EE6E69B-C530-4E18-BC1B-8085FDB286B1}"/>
    <cellStyle name="Note 2 9 4 4 5" xfId="31039" xr:uid="{3C66DADA-5F16-4031-94EA-2B727E3B21E0}"/>
    <cellStyle name="Note 2 9 4 4 6" xfId="32678" xr:uid="{121575D1-9E91-42F8-A5D1-544E7546AA75}"/>
    <cellStyle name="Note 2 9 4 4 7" xfId="36163" xr:uid="{94361567-5C26-435C-9279-45AEA950E3D6}"/>
    <cellStyle name="Note 2 9 4 4 8" xfId="36998" xr:uid="{4B0C8AE8-FB26-4A9A-B0E7-C15C73353FDF}"/>
    <cellStyle name="Note 2 9 4 4 9" xfId="37914" xr:uid="{3F54F0E3-5C99-4FBC-B082-6D93BEBE826D}"/>
    <cellStyle name="Note 2 9 4 5" xfId="24177" xr:uid="{5D58B571-AD16-439B-BC42-AF6459799B57}"/>
    <cellStyle name="Note 2 9 4 5 2" xfId="26828" xr:uid="{BA5B2B95-C561-4234-8FE6-5A906F67F911}"/>
    <cellStyle name="Note 2 9 4 5 3" xfId="21823" xr:uid="{7D044FB2-0866-4ADE-B154-042B736C0B12}"/>
    <cellStyle name="Note 2 9 4 5 4" xfId="29680" xr:uid="{FB7B450B-20E4-413F-9707-5E43B3034EDA}"/>
    <cellStyle name="Note 2 9 4 5 5" xfId="30544" xr:uid="{0D0FCA49-998E-4E83-8A5F-435C0AF21F76}"/>
    <cellStyle name="Note 2 9 4 5 6" xfId="32317" xr:uid="{A8263B30-C63A-4760-A346-DC40A7594104}"/>
    <cellStyle name="Note 2 9 4 5 7" xfId="35681" xr:uid="{8F9718EC-4555-494C-B156-39EB12A33AC6}"/>
    <cellStyle name="Note 2 9 4 5 8" xfId="32073" xr:uid="{4F06E872-2E57-44FE-9055-6AC3A50F5505}"/>
    <cellStyle name="Note 2 9 4 5 9" xfId="37413" xr:uid="{B0331A53-EC81-4621-822C-F9CC81426E9A}"/>
    <cellStyle name="Note 2 9 4 6" xfId="22519" xr:uid="{918ECBDB-A588-4647-A034-16F1EFF3E916}"/>
    <cellStyle name="Note 2 9 4 7" xfId="21441" xr:uid="{43410271-CFCB-442F-ABDF-A19D01A0FBA3}"/>
    <cellStyle name="Note 2 9 4 8" xfId="21225" xr:uid="{4BD2D526-7BBF-43F4-8234-ECA83C2BA810}"/>
    <cellStyle name="Note 2 9 5" xfId="20488" xr:uid="{00000000-0005-0000-0000-00000C500000}"/>
    <cellStyle name="Note 2 9 5 2" xfId="23000" xr:uid="{A510B2E7-63F5-4D8B-9F85-2CA6456E603D}"/>
    <cellStyle name="Note 2 9 5 2 2" xfId="23900" xr:uid="{5B02AE17-DADD-40CF-890F-05118BC25679}"/>
    <cellStyle name="Note 2 9 5 2 2 2" xfId="26552" xr:uid="{0554DF30-1144-4EE1-8191-45637A4E69D8}"/>
    <cellStyle name="Note 2 9 5 2 2 3" xfId="28060" xr:uid="{D25A9D2F-EC34-46C7-8428-F499671AA927}"/>
    <cellStyle name="Note 2 9 5 2 2 4" xfId="28823" xr:uid="{B76143AE-BFBB-4799-9863-314D9750B10B}"/>
    <cellStyle name="Note 2 9 5 2 2 5" xfId="31646" xr:uid="{27E7EB38-1A30-426E-8BFE-0B99B52B0329}"/>
    <cellStyle name="Note 2 9 5 2 2 6" xfId="34188" xr:uid="{6FDCF28C-7A7D-4483-A9FD-DE71A1D2A22C}"/>
    <cellStyle name="Note 2 9 5 2 3" xfId="25654" xr:uid="{66B3DB7B-F117-46D7-BE0A-AD6193D04096}"/>
    <cellStyle name="Note 2 9 5 2 4" xfId="32913" xr:uid="{5336B031-90DE-463F-8A96-8B6FB180394C}"/>
    <cellStyle name="Note 2 9 5 3" xfId="23523" xr:uid="{31CBC8AE-5ECB-4C25-BF63-7999B9DA1660}"/>
    <cellStyle name="Note 2 9 5 3 2" xfId="26175" xr:uid="{E180ADC1-EB40-425F-8D28-C38D2534F44F}"/>
    <cellStyle name="Note 2 9 5 3 3" xfId="27803" xr:uid="{D08E1A85-78B1-4AD4-A420-259C973CD265}"/>
    <cellStyle name="Note 2 9 5 3 4" xfId="29419" xr:uid="{88D7BE07-A01F-4F52-9A2C-9B61D550E744}"/>
    <cellStyle name="Note 2 9 5 3 5" xfId="32235" xr:uid="{AA3EA14B-FDFE-4462-A646-B38DFD70A083}"/>
    <cellStyle name="Note 2 9 5 3 6" xfId="35445" xr:uid="{095C2C2A-084C-4458-8528-FCBED2DE7D31}"/>
    <cellStyle name="Note 2 9 5 4" xfId="24679" xr:uid="{B7D83CF4-6E4F-4684-80D2-FF93B0DB6D8C}"/>
    <cellStyle name="Note 2 9 5 4 2" xfId="27327" xr:uid="{DD4ACC39-90C1-4A22-A564-E1573EE4B20A}"/>
    <cellStyle name="Note 2 9 5 4 3" xfId="25278" xr:uid="{EB8D0216-2164-44F6-9283-EA28A32E4F37}"/>
    <cellStyle name="Note 2 9 5 4 4" xfId="30160" xr:uid="{222FFB5B-F444-40EE-B5A1-1951758C5517}"/>
    <cellStyle name="Note 2 9 5 4 5" xfId="31040" xr:uid="{E3F688E5-03FC-4896-A39A-9F36FA8BA223}"/>
    <cellStyle name="Note 2 9 5 4 6" xfId="34437" xr:uid="{5E9B642B-BFA1-4797-A56C-FE9E0BDF8DF5}"/>
    <cellStyle name="Note 2 9 5 4 7" xfId="36164" xr:uid="{D987B986-7B0C-4816-840B-A5DA39AE3EF0}"/>
    <cellStyle name="Note 2 9 5 4 8" xfId="36999" xr:uid="{C77DD63D-FAE4-4D59-BBB0-F82B8615B1F4}"/>
    <cellStyle name="Note 2 9 5 4 9" xfId="37915" xr:uid="{29347032-C1D2-4057-8D2E-838A747563DC}"/>
    <cellStyle name="Note 2 9 5 5" xfId="24176" xr:uid="{3044C07D-B9F3-4440-9AF9-2957E3EC9F89}"/>
    <cellStyle name="Note 2 9 5 5 2" xfId="26827" xr:uid="{277E4981-D54C-4DF7-BB3F-E947722C191B}"/>
    <cellStyle name="Note 2 9 5 5 3" xfId="21824" xr:uid="{5DBE8A33-4BCE-4ED6-9966-A2BF49BA392D}"/>
    <cellStyle name="Note 2 9 5 5 4" xfId="29679" xr:uid="{C98E71BB-F8F8-4CB2-898F-12F2281A20CA}"/>
    <cellStyle name="Note 2 9 5 5 5" xfId="30543" xr:uid="{E95BD6E1-4488-4FC4-8E9D-4A8B0084E8AF}"/>
    <cellStyle name="Note 2 9 5 5 6" xfId="32316" xr:uid="{7D9E1345-7F75-41FD-8937-CA019F7F7F4B}"/>
    <cellStyle name="Note 2 9 5 5 7" xfId="35680" xr:uid="{6B038218-4BC3-4A56-8B1A-123E9B3C53D1}"/>
    <cellStyle name="Note 2 9 5 5 8" xfId="32072" xr:uid="{03ED63B0-CA48-4CD2-B554-8E2971CCBA8D}"/>
    <cellStyle name="Note 2 9 5 5 9" xfId="37412" xr:uid="{B694E1C7-6722-4899-8A5C-6219F12FCB8E}"/>
    <cellStyle name="Note 2 9 5 6" xfId="22520" xr:uid="{7EC616D6-C07A-40E5-A62A-5FB51048F47A}"/>
    <cellStyle name="Note 2 9 5 7" xfId="21440" xr:uid="{BEEF4A05-9B76-4EE1-954C-52B0B068B473}"/>
    <cellStyle name="Note 2 9 5 8" xfId="21226" xr:uid="{B6C5E083-B739-4CA8-A5FD-800A3B09D30E}"/>
    <cellStyle name="Note 3 2" xfId="20489" xr:uid="{00000000-0005-0000-0000-00000D500000}"/>
    <cellStyle name="Note 3 2 10" xfId="21227" xr:uid="{142ED81B-19FD-49A7-8BC0-85889B01E4E3}"/>
    <cellStyle name="Note 3 2 2" xfId="20490" xr:uid="{00000000-0005-0000-0000-00000E500000}"/>
    <cellStyle name="Note 3 2 2 2" xfId="22998" xr:uid="{26F300DB-C426-4103-979E-5EC9020E39FC}"/>
    <cellStyle name="Note 3 2 2 2 2" xfId="23898" xr:uid="{069E5510-F070-4170-A932-88DE77641770}"/>
    <cellStyle name="Note 3 2 2 2 2 2" xfId="26550" xr:uid="{234E1971-55AB-436D-B117-D54D292B5B66}"/>
    <cellStyle name="Note 3 2 2 2 2 3" xfId="29026" xr:uid="{5CF17F87-F695-495A-BAEA-50CDB4AD813F}"/>
    <cellStyle name="Note 3 2 2 2 2 4" xfId="29457" xr:uid="{D9B7E49D-F4B1-4276-807B-729690A4BF18}"/>
    <cellStyle name="Note 3 2 2 2 2 5" xfId="31592" xr:uid="{1BC7A4AE-B7BD-4A9C-9667-08EB0D9F96AD}"/>
    <cellStyle name="Note 3 2 2 2 2 6" xfId="35567" xr:uid="{CDFE2F7B-AA90-4141-8473-D674359DBD19}"/>
    <cellStyle name="Note 3 2 2 2 3" xfId="25652" xr:uid="{D91945B4-A893-4AD7-803A-9E2F0A0F1749}"/>
    <cellStyle name="Note 3 2 2 2 4" xfId="32911" xr:uid="{73C0B1C6-C986-4CA9-BA74-1220B9DA9BDA}"/>
    <cellStyle name="Note 3 2 2 3" xfId="23525" xr:uid="{ADEEC682-3C43-49E2-B7A1-BD48F265B42A}"/>
    <cellStyle name="Note 3 2 2 3 2" xfId="26177" xr:uid="{B8AF26E3-843D-4A5A-BA7D-3245D77D9A1E}"/>
    <cellStyle name="Note 3 2 2 3 3" xfId="27805" xr:uid="{2A78FF81-A675-47E9-A75D-2F436091667C}"/>
    <cellStyle name="Note 3 2 2 3 4" xfId="28972" xr:uid="{14B49909-154F-4C18-9353-7AE98676DFF1}"/>
    <cellStyle name="Note 3 2 2 3 5" xfId="33410" xr:uid="{967E4FDF-CA74-4DD4-A7D7-FCC1F51074F5}"/>
    <cellStyle name="Note 3 2 2 3 6" xfId="35610" xr:uid="{1124BF2E-0476-4FFB-AB51-06B0E5EDDCEE}"/>
    <cellStyle name="Note 3 2 2 4" xfId="24681" xr:uid="{1671CC6D-004A-40F0-9752-534F3C3B5D20}"/>
    <cellStyle name="Note 3 2 2 4 2" xfId="27329" xr:uid="{4413198F-7449-495B-BAFB-080A86BC1B72}"/>
    <cellStyle name="Note 3 2 2 4 3" xfId="25280" xr:uid="{63B730CC-EF5C-4737-B63A-211F8D88A56A}"/>
    <cellStyle name="Note 3 2 2 4 4" xfId="30162" xr:uid="{7B665128-B8CB-4141-BDAA-EEE35F6D342C}"/>
    <cellStyle name="Note 3 2 2 4 5" xfId="31042" xr:uid="{47F844CB-3169-45EE-B813-CAFFC13AC812}"/>
    <cellStyle name="Note 3 2 2 4 6" xfId="32679" xr:uid="{2D8449AA-A082-4E0E-8F56-FADFAEDF371A}"/>
    <cellStyle name="Note 3 2 2 4 7" xfId="36166" xr:uid="{8EDB7DCB-48D3-4E03-96CF-470A7F99937C}"/>
    <cellStyle name="Note 3 2 2 4 8" xfId="37001" xr:uid="{928A50C8-039B-405E-819C-C21B63FCB347}"/>
    <cellStyle name="Note 3 2 2 4 9" xfId="37917" xr:uid="{48F9FF5A-7F07-4AC5-8CC1-AF677B4F4258}"/>
    <cellStyle name="Note 3 2 2 5" xfId="24174" xr:uid="{F5FB7B10-7B38-45BC-B898-28F78703A8A2}"/>
    <cellStyle name="Note 3 2 2 5 2" xfId="26825" xr:uid="{BCA29C78-0322-4992-9A7E-56163777698F}"/>
    <cellStyle name="Note 3 2 2 5 3" xfId="21826" xr:uid="{01DC4598-D831-4445-8A72-1525ED000934}"/>
    <cellStyle name="Note 3 2 2 5 4" xfId="29677" xr:uid="{C092F6E2-63FA-4A56-8334-6CE48F01DCF7}"/>
    <cellStyle name="Note 3 2 2 5 5" xfId="30541" xr:uid="{9ADC14BF-CDB2-4E64-BDCF-B126139A7665}"/>
    <cellStyle name="Note 3 2 2 5 6" xfId="32314" xr:uid="{04732888-1B43-4EA2-8612-2ABD1694C21C}"/>
    <cellStyle name="Note 3 2 2 5 7" xfId="35678" xr:uid="{73E5204F-D597-4A99-AB85-E2C6BF10ACB2}"/>
    <cellStyle name="Note 3 2 2 5 8" xfId="32070" xr:uid="{2EF35D48-4724-4044-8647-C9454DB35A79}"/>
    <cellStyle name="Note 3 2 2 5 9" xfId="37410" xr:uid="{5CD82CB5-C18F-48B2-9426-5AB7CD98338E}"/>
    <cellStyle name="Note 3 2 2 6" xfId="22522" xr:uid="{C985A272-8427-4210-AEF8-CF3E34B6CD68}"/>
    <cellStyle name="Note 3 2 2 7" xfId="21438" xr:uid="{134A5E54-098A-4168-A293-C761BC12EF3B}"/>
    <cellStyle name="Note 3 2 2 8" xfId="21228" xr:uid="{ECBFE8ED-A379-4AB0-8801-19113D417CA2}"/>
    <cellStyle name="Note 3 2 3" xfId="20491" xr:uid="{00000000-0005-0000-0000-00000F500000}"/>
    <cellStyle name="Note 3 2 4" xfId="22999" xr:uid="{D1D3ADCC-8575-40E7-AACB-B2ED1D924526}"/>
    <cellStyle name="Note 3 2 4 2" xfId="23899" xr:uid="{76CEDB3A-8740-46EB-8F98-D2594EE6BDD3}"/>
    <cellStyle name="Note 3 2 4 2 2" xfId="26551" xr:uid="{05D76137-41A6-494B-82D9-34E197A8B2C4}"/>
    <cellStyle name="Note 3 2 4 2 3" xfId="27969" xr:uid="{64DE4373-E755-47FE-8EAA-35D20B4EE6BF}"/>
    <cellStyle name="Note 3 2 4 2 4" xfId="29574" xr:uid="{581A7944-1BBB-428F-BD93-5BCC1DC6DCD5}"/>
    <cellStyle name="Note 3 2 4 2 5" xfId="34811" xr:uid="{27D8664D-A287-464E-BC87-DC44F0462FC4}"/>
    <cellStyle name="Note 3 2 4 2 6" xfId="35486" xr:uid="{9A154F78-236F-4B5A-8A68-21932E39DFC6}"/>
    <cellStyle name="Note 3 2 4 3" xfId="25653" xr:uid="{3ABE1440-67A4-444C-AA97-DDFACE3E93EC}"/>
    <cellStyle name="Note 3 2 4 4" xfId="32912" xr:uid="{B3C21C55-2437-4F09-A96A-7FE32DB10A2E}"/>
    <cellStyle name="Note 3 2 5" xfId="23524" xr:uid="{0905544C-994A-4645-B02F-A8D538F42E66}"/>
    <cellStyle name="Note 3 2 5 2" xfId="26176" xr:uid="{15171106-4DEB-4A79-8F1A-D8C44AFA56F4}"/>
    <cellStyle name="Note 3 2 5 3" xfId="27804" xr:uid="{6F4C7F48-E689-410D-906E-6C2E84CFAFF1}"/>
    <cellStyle name="Note 3 2 5 4" xfId="29536" xr:uid="{64AF658F-A8A8-4940-A015-6CE19F662D68}"/>
    <cellStyle name="Note 3 2 5 5" xfId="33820" xr:uid="{0B8C8AAB-BA57-4A0E-AB2D-94EE9A2241BE}"/>
    <cellStyle name="Note 3 2 5 6" xfId="34646" xr:uid="{5F2D1F32-8C8F-4D8C-91CB-71D5485AA976}"/>
    <cellStyle name="Note 3 2 6" xfId="24680" xr:uid="{45C92199-519C-4B4D-9704-E011A3959CAE}"/>
    <cellStyle name="Note 3 2 6 2" xfId="27328" xr:uid="{C74FF984-0A4A-4F5E-8A09-668DDC1F88F3}"/>
    <cellStyle name="Note 3 2 6 3" xfId="25279" xr:uid="{9771EC3A-F2B9-4799-BA11-5859674383A5}"/>
    <cellStyle name="Note 3 2 6 4" xfId="30161" xr:uid="{4880E337-F78C-4475-9027-3CEA848B66CE}"/>
    <cellStyle name="Note 3 2 6 5" xfId="31041" xr:uid="{1BBB5E1C-CBEC-4FAD-8290-6DF760561DA8}"/>
    <cellStyle name="Note 3 2 6 6" xfId="34607" xr:uid="{358290CC-797F-4FA7-BB72-D2C7502750F7}"/>
    <cellStyle name="Note 3 2 6 7" xfId="36165" xr:uid="{8860C505-140C-4294-850B-D360DA714DFC}"/>
    <cellStyle name="Note 3 2 6 8" xfId="37000" xr:uid="{E6BBD5C2-C4D2-48F7-A3C7-29C6E4DDF96B}"/>
    <cellStyle name="Note 3 2 6 9" xfId="37916" xr:uid="{27CB2CC0-B798-4991-B177-E6E6522AB631}"/>
    <cellStyle name="Note 3 2 7" xfId="24175" xr:uid="{7B11461B-FB29-4800-99C1-5B4DD22FF4BA}"/>
    <cellStyle name="Note 3 2 7 2" xfId="26826" xr:uid="{2BDE2755-CB74-4C2E-AB78-418C5F71249F}"/>
    <cellStyle name="Note 3 2 7 3" xfId="21825" xr:uid="{341D29F7-8A26-4B9C-B618-3AC327DA0D51}"/>
    <cellStyle name="Note 3 2 7 4" xfId="29678" xr:uid="{BDA1A5B7-8A23-436F-A42A-9079C2175AAB}"/>
    <cellStyle name="Note 3 2 7 5" xfId="30542" xr:uid="{C9D9B68F-82E4-47C9-8536-6D9ECD77A4F2}"/>
    <cellStyle name="Note 3 2 7 6" xfId="32315" xr:uid="{4B427211-6F86-48D1-8F46-165DF674D2D2}"/>
    <cellStyle name="Note 3 2 7 7" xfId="35679" xr:uid="{7BEDC21E-3E46-4888-83DB-B018BFCC2EF5}"/>
    <cellStyle name="Note 3 2 7 8" xfId="32071" xr:uid="{73B9A3BE-CB8F-4A17-BBCD-6C5C67A50AE8}"/>
    <cellStyle name="Note 3 2 7 9" xfId="37411" xr:uid="{49409E07-C58D-43C0-8B26-D59884D7780F}"/>
    <cellStyle name="Note 3 2 8" xfId="22521" xr:uid="{FA267034-A63F-4334-91CF-360D9B45AB8D}"/>
    <cellStyle name="Note 3 2 9" xfId="21439" xr:uid="{354B064B-59F6-4463-8404-FBE3B57A32E2}"/>
    <cellStyle name="Note 3 3" xfId="20492" xr:uid="{00000000-0005-0000-0000-000010500000}"/>
    <cellStyle name="Note 3 3 2" xfId="20493" xr:uid="{00000000-0005-0000-0000-000011500000}"/>
    <cellStyle name="Note 3 3 3" xfId="22997" xr:uid="{37200998-5B02-4382-A989-0135F2CDED55}"/>
    <cellStyle name="Note 3 3 3 2" xfId="23897" xr:uid="{48AD8B3E-8119-4064-BC81-B09D4C3E2094}"/>
    <cellStyle name="Note 3 3 3 2 2" xfId="26549" xr:uid="{60B4EDB4-226D-4401-B11D-5CB19B9C6192}"/>
    <cellStyle name="Note 3 3 3 2 3" xfId="28912" xr:uid="{A7163D73-B0DE-4A43-900B-86922C3CCC95}"/>
    <cellStyle name="Note 3 3 3 2 4" xfId="28846" xr:uid="{1653E43B-5102-4FDB-9681-2448E4CE369E}"/>
    <cellStyle name="Note 3 3 3 2 5" xfId="34861" xr:uid="{2FA60DC7-3983-4203-ACD7-759997DB718C}"/>
    <cellStyle name="Note 3 3 3 2 6" xfId="35086" xr:uid="{711FC922-0DDE-43AA-A9F5-3E8EB0FC86DB}"/>
    <cellStyle name="Note 3 3 3 3" xfId="25651" xr:uid="{9E491C76-6CB1-4753-A87D-1E40FF620AE0}"/>
    <cellStyle name="Note 3 3 3 4" xfId="32910" xr:uid="{22B3409C-B802-45CB-B46C-46B2B4CA71C8}"/>
    <cellStyle name="Note 3 3 4" xfId="23526" xr:uid="{94B651F4-CA06-47B6-8C99-E8B4CE205BC4}"/>
    <cellStyle name="Note 3 3 4 2" xfId="26178" xr:uid="{7C329AF6-F338-4E14-8B01-B5C37CCE2944}"/>
    <cellStyle name="Note 3 3 4 3" xfId="27806" xr:uid="{3A6A96B7-999A-4D93-A946-1FF96AA319AE}"/>
    <cellStyle name="Note 3 3 4 4" xfId="29417" xr:uid="{C2A6AF3B-012E-4BF7-B22D-91457B773999}"/>
    <cellStyle name="Note 3 3 4 5" xfId="34247" xr:uid="{7EEA750C-2C62-49E1-BFAB-8D9B2DE7B916}"/>
    <cellStyle name="Note 3 3 4 6" xfId="35443" xr:uid="{41F8803F-C574-4509-84FF-5B6EFF38FAB6}"/>
    <cellStyle name="Note 3 3 5" xfId="24682" xr:uid="{ED19B3D4-C209-4E3E-90E4-3198C5EFCF54}"/>
    <cellStyle name="Note 3 3 5 2" xfId="27330" xr:uid="{BE5EB7A2-806E-4BB4-814E-C3CCB8598CFD}"/>
    <cellStyle name="Note 3 3 5 3" xfId="25281" xr:uid="{F5205C66-DA91-4304-B96E-7AFDD4241316}"/>
    <cellStyle name="Note 3 3 5 4" xfId="30163" xr:uid="{3C6B5969-7B0F-4BEA-9B49-53F36BF4595C}"/>
    <cellStyle name="Note 3 3 5 5" xfId="31043" xr:uid="{A0627B45-ADAF-4C72-A1C3-1F84009B9202}"/>
    <cellStyle name="Note 3 3 5 6" xfId="34438" xr:uid="{0363FC83-7630-4970-BC14-D3CF79E1A935}"/>
    <cellStyle name="Note 3 3 5 7" xfId="36167" xr:uid="{DC0A0B94-0C56-49E9-B4AC-B659BED8EBE2}"/>
    <cellStyle name="Note 3 3 5 8" xfId="37002" xr:uid="{05E40EAE-90A5-473A-9D91-D2A6A61FF71B}"/>
    <cellStyle name="Note 3 3 5 9" xfId="37918" xr:uid="{B90F2649-4002-40B0-AC02-3F49DA9F40CF}"/>
    <cellStyle name="Note 3 3 6" xfId="24173" xr:uid="{2DEC79F7-377C-4EDD-983D-17BF74F26D6E}"/>
    <cellStyle name="Note 3 3 6 2" xfId="26824" xr:uid="{8243D2E0-DE45-49FB-8801-5F0506F8C6EC}"/>
    <cellStyle name="Note 3 3 6 3" xfId="21827" xr:uid="{1694289F-FA02-47DC-B3B9-615E3EE6A8E3}"/>
    <cellStyle name="Note 3 3 6 4" xfId="29676" xr:uid="{1C47F05D-787E-4812-BE73-0DD1227745E1}"/>
    <cellStyle name="Note 3 3 6 5" xfId="30540" xr:uid="{5CAFF295-2307-4E77-8512-6BA77D406E6D}"/>
    <cellStyle name="Note 3 3 6 6" xfId="32313" xr:uid="{8E8BAB4D-5CCB-4309-A409-969C6AE0F776}"/>
    <cellStyle name="Note 3 3 6 7" xfId="35677" xr:uid="{9EB11C7B-B5F7-49B4-BBB3-836D5992342F}"/>
    <cellStyle name="Note 3 3 6 8" xfId="32069" xr:uid="{0297EE52-E99A-41CA-8450-458741834B9C}"/>
    <cellStyle name="Note 3 3 6 9" xfId="37409" xr:uid="{1823D42C-7EFE-4FCB-A524-C61D788B2B56}"/>
    <cellStyle name="Note 3 3 7" xfId="22523" xr:uid="{504F6958-74A5-4E2B-9914-4490E49B3A95}"/>
    <cellStyle name="Note 3 3 8" xfId="21436" xr:uid="{1475D3AB-A3F9-4414-BADD-944DC78E99D3}"/>
    <cellStyle name="Note 3 3 9" xfId="21229" xr:uid="{3D3F854C-31D2-4E3C-97F2-5F530F786ACA}"/>
    <cellStyle name="Note 3 4" xfId="20494" xr:uid="{00000000-0005-0000-0000-000012500000}"/>
    <cellStyle name="Note 3 4 2" xfId="22996" xr:uid="{09F59B2A-D6DC-47F9-A47D-12BBD759D375}"/>
    <cellStyle name="Note 3 4 2 2" xfId="23896" xr:uid="{5F469586-9947-4071-A544-ABA58D74E18E}"/>
    <cellStyle name="Note 3 4 2 2 2" xfId="26548" xr:uid="{96E6BE5C-FA62-4509-B707-FD8C3CA5EF8B}"/>
    <cellStyle name="Note 3 4 2 2 3" xfId="28421" xr:uid="{4DA9D4D3-82F9-4A4D-A81C-742B322BBD0F}"/>
    <cellStyle name="Note 3 4 2 2 4" xfId="29577" xr:uid="{FDA5563F-336E-4DA2-8349-B38259EBAF34}"/>
    <cellStyle name="Note 3 4 2 2 5" xfId="34997" xr:uid="{5D500964-20BD-4149-8ECD-D96ED44B1925}"/>
    <cellStyle name="Note 3 4 2 2 6" xfId="31821" xr:uid="{B51A6782-5D0E-4B5C-9556-21F1E705086A}"/>
    <cellStyle name="Note 3 4 2 3" xfId="25650" xr:uid="{B286EAF7-FCF1-4722-AFC9-99FCB46D9DA7}"/>
    <cellStyle name="Note 3 4 2 4" xfId="32909" xr:uid="{0345E62D-3013-4959-9AA7-74E3D969B44C}"/>
    <cellStyle name="Note 3 4 3" xfId="23527" xr:uid="{87BE942B-B62D-41B7-925C-2A6191B5B1DA}"/>
    <cellStyle name="Note 3 4 3 2" xfId="26179" xr:uid="{84B6CD18-A809-41CE-ADC8-BC9B8735CFF1}"/>
    <cellStyle name="Note 3 4 3 3" xfId="27807" xr:uid="{78F1E2B3-4C75-4E25-832D-C84DAC635674}"/>
    <cellStyle name="Note 3 4 3 4" xfId="29534" xr:uid="{B5E18D9F-7A10-4C76-B790-D66A3C2D44CA}"/>
    <cellStyle name="Note 3 4 3 5" xfId="34088" xr:uid="{FC8DB0B1-0B24-4CEF-A38C-DAB11759AA38}"/>
    <cellStyle name="Note 3 4 3 6" xfId="35072" xr:uid="{2469A1A2-577C-4A6E-8DC0-9BBBCB17BFBB}"/>
    <cellStyle name="Note 3 4 4" xfId="24683" xr:uid="{DA11BD7A-5AA0-48AC-BDAC-E0FF6C7D9515}"/>
    <cellStyle name="Note 3 4 4 2" xfId="27331" xr:uid="{B1EC1B8E-0540-45FF-B023-3320D7B6D410}"/>
    <cellStyle name="Note 3 4 4 3" xfId="25282" xr:uid="{C3C8DC5C-E2E1-4161-9CB8-7486BE4C5FC3}"/>
    <cellStyle name="Note 3 4 4 4" xfId="30164" xr:uid="{C84B2294-09C4-4905-A15D-D00D7A5D9CEE}"/>
    <cellStyle name="Note 3 4 4 5" xfId="31044" xr:uid="{091B594E-6173-46FB-A8AD-DF9FF8B91C68}"/>
    <cellStyle name="Note 3 4 4 6" xfId="34608" xr:uid="{CD34686D-D556-434B-8766-22D593B12636}"/>
    <cellStyle name="Note 3 4 4 7" xfId="36168" xr:uid="{8C1DBF28-6FE7-401D-B0F3-09042CED25F3}"/>
    <cellStyle name="Note 3 4 4 8" xfId="37003" xr:uid="{96C3269B-4AF4-4819-9FDA-8A4A355AEA73}"/>
    <cellStyle name="Note 3 4 4 9" xfId="37919" xr:uid="{1CD90E3F-68EC-4892-823E-81D6E798F047}"/>
    <cellStyle name="Note 3 4 5" xfId="24172" xr:uid="{A734FEAE-9B4B-4765-8C13-ACBE9AB76900}"/>
    <cellStyle name="Note 3 4 5 2" xfId="26823" xr:uid="{244BE538-4597-41FF-9DA8-06818DD857C6}"/>
    <cellStyle name="Note 3 4 5 3" xfId="21828" xr:uid="{4C49CD03-7148-4B80-91DD-D11F8DA347B1}"/>
    <cellStyle name="Note 3 4 5 4" xfId="29675" xr:uid="{D825AF29-8F7E-47A9-9EDF-CA74773AD8C6}"/>
    <cellStyle name="Note 3 4 5 5" xfId="30539" xr:uid="{219AB170-BE5B-4305-A6C7-9D1D2C1541E7}"/>
    <cellStyle name="Note 3 4 5 6" xfId="32312" xr:uid="{806C9286-7E8F-49F9-803F-75DE625F74F3}"/>
    <cellStyle name="Note 3 4 5 7" xfId="35676" xr:uid="{5F54B42A-C55E-4762-89ED-BE67E1EBA064}"/>
    <cellStyle name="Note 3 4 5 8" xfId="32068" xr:uid="{791830D8-2621-40F4-AF4E-CB97FEF36A49}"/>
    <cellStyle name="Note 3 4 5 9" xfId="37408" xr:uid="{FEAF970A-74FC-43B5-A1EF-6B0DC864247B}"/>
    <cellStyle name="Note 3 4 6" xfId="22524" xr:uid="{E54D89AB-38DA-4744-9FE7-A3001DFBD401}"/>
    <cellStyle name="Note 3 4 7" xfId="21434" xr:uid="{F07358D2-3F53-4441-A914-25E847B405BD}"/>
    <cellStyle name="Note 3 4 8" xfId="21230" xr:uid="{14EE432C-0A31-4A88-8B6B-C1B6E263CD79}"/>
    <cellStyle name="Note 3 5" xfId="20495" xr:uid="{00000000-0005-0000-0000-000013500000}"/>
    <cellStyle name="Note 4 2" xfId="20496" xr:uid="{00000000-0005-0000-0000-000014500000}"/>
    <cellStyle name="Note 4 2 10" xfId="21231" xr:uid="{4495ED93-C2E1-4420-951C-4BFE1EEC7306}"/>
    <cellStyle name="Note 4 2 2" xfId="20497" xr:uid="{00000000-0005-0000-0000-000015500000}"/>
    <cellStyle name="Note 4 2 2 2" xfId="22994" xr:uid="{F00C9FCE-FED1-4B6D-B7C1-1D30A3BAE6FD}"/>
    <cellStyle name="Note 4 2 2 2 2" xfId="23894" xr:uid="{1FFF3C2F-132E-4428-A07B-13BD1A8276AF}"/>
    <cellStyle name="Note 4 2 2 2 2 2" xfId="26546" xr:uid="{53695C08-A5FF-480A-B776-69765FECA71F}"/>
    <cellStyle name="Note 4 2 2 2 2 3" xfId="28061" xr:uid="{5F182322-F2A1-4C37-BBBE-D18A1394A412}"/>
    <cellStyle name="Note 4 2 2 2 2 4" xfId="28961" xr:uid="{C73D41AE-1E84-448A-885E-4A8FC18DFE6C}"/>
    <cellStyle name="Note 4 2 2 2 2 5" xfId="31647" xr:uid="{3F27314B-60A9-4CC5-ACED-71843F061B4B}"/>
    <cellStyle name="Note 4 2 2 2 2 6" xfId="35568" xr:uid="{5BCC70F2-4080-4D1B-A275-7C7BD5D21E46}"/>
    <cellStyle name="Note 4 2 2 2 3" xfId="25648" xr:uid="{8145E7E8-1635-405B-942B-77DCB9054E95}"/>
    <cellStyle name="Note 4 2 2 2 4" xfId="32907" xr:uid="{DCDE61F5-F99A-44A3-A9A8-92FF7C95E9FC}"/>
    <cellStyle name="Note 4 2 2 3" xfId="23529" xr:uid="{F3D0A08B-F0F4-4D9A-AD44-048DAAD755B2}"/>
    <cellStyle name="Note 4 2 2 3 2" xfId="26181" xr:uid="{73CE14AF-2A40-4BE2-948E-59981E16E1BA}"/>
    <cellStyle name="Note 4 2 2 3 3" xfId="27809" xr:uid="{2167DE00-6E8B-4EDF-865D-136AD93D9734}"/>
    <cellStyle name="Note 4 2 2 3 4" xfId="28788" xr:uid="{55C7ECBA-D76F-495B-999F-AB3398E93FA3}"/>
    <cellStyle name="Note 4 2 2 3 5" xfId="32237" xr:uid="{7AE7A808-9E35-428A-B171-4B55ABC3A333}"/>
    <cellStyle name="Note 4 2 2 3 6" xfId="35607" xr:uid="{D81F057B-4A36-453C-9FBE-53C66A51E79E}"/>
    <cellStyle name="Note 4 2 2 4" xfId="24685" xr:uid="{C442E175-57A8-4C16-8B49-0E190B8604D9}"/>
    <cellStyle name="Note 4 2 2 4 2" xfId="27333" xr:uid="{AF1F1ABE-147C-46B1-A3ED-9DD0E5E7F057}"/>
    <cellStyle name="Note 4 2 2 4 3" xfId="25284" xr:uid="{D4FDEE36-E7D7-4392-9548-6353AA2A39D0}"/>
    <cellStyle name="Note 4 2 2 4 4" xfId="30166" xr:uid="{08255C83-1A20-4039-830B-5794435A6D05}"/>
    <cellStyle name="Note 4 2 2 4 5" xfId="31046" xr:uid="{0E7DE8D4-1160-4181-844D-047BC28F192B}"/>
    <cellStyle name="Note 4 2 2 4 6" xfId="32681" xr:uid="{C0633A30-BF45-4F1B-A3FF-BC720C1680B2}"/>
    <cellStyle name="Note 4 2 2 4 7" xfId="36170" xr:uid="{273ECCFB-B904-4C14-A5A4-DB552A750EA1}"/>
    <cellStyle name="Note 4 2 2 4 8" xfId="37005" xr:uid="{8A24FB36-1887-486C-B46A-1AC8C80C5F81}"/>
    <cellStyle name="Note 4 2 2 4 9" xfId="37921" xr:uid="{DB9910AA-1FA1-46E7-8504-A8E1A3FE6A76}"/>
    <cellStyle name="Note 4 2 2 5" xfId="24170" xr:uid="{1593F1FD-509C-4999-B03A-8ED80AFEC021}"/>
    <cellStyle name="Note 4 2 2 5 2" xfId="26821" xr:uid="{5A751A69-ECE2-438D-979A-D77BE30245E1}"/>
    <cellStyle name="Note 4 2 2 5 3" xfId="21830" xr:uid="{FFE2A9E9-938C-4FEA-8FA1-003292C60712}"/>
    <cellStyle name="Note 4 2 2 5 4" xfId="29673" xr:uid="{06C6DC80-4E9B-449F-80D7-59C2EC020897}"/>
    <cellStyle name="Note 4 2 2 5 5" xfId="30537" xr:uid="{AAB17531-19B0-4C32-A7F8-5CE0DC348D50}"/>
    <cellStyle name="Note 4 2 2 5 6" xfId="32310" xr:uid="{DBC92BE5-69D2-455C-BF6D-463B4D45C675}"/>
    <cellStyle name="Note 4 2 2 5 7" xfId="35674" xr:uid="{C9E1C21C-29B8-450C-8D03-E5EB69C70265}"/>
    <cellStyle name="Note 4 2 2 5 8" xfId="32066" xr:uid="{FF69C5AF-A331-4C1C-9695-5517386E5A30}"/>
    <cellStyle name="Note 4 2 2 5 9" xfId="37406" xr:uid="{87AA2AFF-1444-4BFF-B40C-F3008FFADDAA}"/>
    <cellStyle name="Note 4 2 2 6" xfId="22526" xr:uid="{E4656942-5786-48AA-BE44-BB19374E719C}"/>
    <cellStyle name="Note 4 2 2 7" xfId="21431" xr:uid="{291F9A95-FB52-48E2-A189-7D514969C332}"/>
    <cellStyle name="Note 4 2 2 8" xfId="21232" xr:uid="{406C74F4-F1F3-4A66-ADE9-11263656BCA6}"/>
    <cellStyle name="Note 4 2 3" xfId="20498" xr:uid="{00000000-0005-0000-0000-000016500000}"/>
    <cellStyle name="Note 4 2 4" xfId="22995" xr:uid="{39F5E7BD-7CCA-4B32-B53B-79E3B6CE2023}"/>
    <cellStyle name="Note 4 2 4 2" xfId="23895" xr:uid="{B1456A37-9E93-40D1-8E9F-047F772C7D5C}"/>
    <cellStyle name="Note 4 2 4 2 2" xfId="26547" xr:uid="{0C2844CF-0DB4-46D3-BE4E-C238C657F088}"/>
    <cellStyle name="Note 4 2 4 2 3" xfId="28506" xr:uid="{FA323FB2-D263-40F7-ADB9-70B63D5E2F44}"/>
    <cellStyle name="Note 4 2 4 2 4" xfId="29460" xr:uid="{0E468E5B-D365-4407-A9CA-57EF473296AC}"/>
    <cellStyle name="Note 4 2 4 2 5" xfId="32263" xr:uid="{0E1327E9-D9E2-44FD-B4FC-52CF5B1A4665}"/>
    <cellStyle name="Note 4 2 4 2 6" xfId="35485" xr:uid="{BD7A21C5-6E3C-4440-918B-8CB95C9664B2}"/>
    <cellStyle name="Note 4 2 4 3" xfId="25649" xr:uid="{09FBA2E7-8C25-454B-9397-8CF8DF85BB1B}"/>
    <cellStyle name="Note 4 2 4 4" xfId="32908" xr:uid="{C9210ED3-DC85-4EF7-A08C-B63C20313510}"/>
    <cellStyle name="Note 4 2 5" xfId="23528" xr:uid="{B00AF5B3-F951-4A0D-8B3A-1C26C09AA492}"/>
    <cellStyle name="Note 4 2 5 2" xfId="26180" xr:uid="{4A21B92B-DC66-4D50-92BB-E62FA9266CFA}"/>
    <cellStyle name="Note 4 2 5 3" xfId="27808" xr:uid="{39937B20-FCC9-41CC-A8B7-9831F7816227}"/>
    <cellStyle name="Note 4 2 5 4" xfId="28241" xr:uid="{E0D614F3-9286-42B2-BFF0-4A2E1AAF1ACE}"/>
    <cellStyle name="Note 4 2 5 5" xfId="32236" xr:uid="{230B8575-89C5-4A39-82E5-E5983AACFE85}"/>
    <cellStyle name="Note 4 2 5 6" xfId="35056" xr:uid="{9515A8CC-9D74-4931-97C5-B127DCB8E6F3}"/>
    <cellStyle name="Note 4 2 6" xfId="24684" xr:uid="{66C1BD58-9312-4C65-A1BF-388C0A85BCFE}"/>
    <cellStyle name="Note 4 2 6 2" xfId="27332" xr:uid="{5794678F-3A13-4BE1-B452-0A59C92BAA6C}"/>
    <cellStyle name="Note 4 2 6 3" xfId="25283" xr:uid="{524A2C8C-2E36-4C12-892E-0EE5FCF7F62E}"/>
    <cellStyle name="Note 4 2 6 4" xfId="30165" xr:uid="{B43299AA-5789-4349-AF45-9029655490A4}"/>
    <cellStyle name="Note 4 2 6 5" xfId="31045" xr:uid="{4790AF48-F573-46C1-A35C-FFFDF9186D2E}"/>
    <cellStyle name="Note 4 2 6 6" xfId="32680" xr:uid="{22A42588-8D88-4EBA-A8B1-02DB4FFDB327}"/>
    <cellStyle name="Note 4 2 6 7" xfId="36169" xr:uid="{72E44E90-37D7-4927-80E1-87D37030306D}"/>
    <cellStyle name="Note 4 2 6 8" xfId="37004" xr:uid="{5FA2059F-C671-4A1C-BDE8-B4F23471082C}"/>
    <cellStyle name="Note 4 2 6 9" xfId="37920" xr:uid="{33D40B97-28F4-425B-9E38-E6B4338499C5}"/>
    <cellStyle name="Note 4 2 7" xfId="24171" xr:uid="{E9CA4627-6C7D-46D7-89AE-236D7BF49EAA}"/>
    <cellStyle name="Note 4 2 7 2" xfId="26822" xr:uid="{6AF6C5C4-0599-4004-AAA9-B2AE8EF797F7}"/>
    <cellStyle name="Note 4 2 7 3" xfId="21829" xr:uid="{23226624-06BB-4271-9BA3-E2C3E0CC8B06}"/>
    <cellStyle name="Note 4 2 7 4" xfId="29674" xr:uid="{7C8A6736-89A6-4DE6-BECF-D270F8179504}"/>
    <cellStyle name="Note 4 2 7 5" xfId="30538" xr:uid="{4F07269B-B5D2-4F64-8454-48AF47023163}"/>
    <cellStyle name="Note 4 2 7 6" xfId="32311" xr:uid="{72C5A3D0-2F33-42C5-81A8-B6EF66C66471}"/>
    <cellStyle name="Note 4 2 7 7" xfId="35675" xr:uid="{EE1B8BF1-9B61-4ED2-9FAF-A90BF7F89C5D}"/>
    <cellStyle name="Note 4 2 7 8" xfId="32067" xr:uid="{7961448A-BF4A-49E9-83F7-FCC1EFB75E99}"/>
    <cellStyle name="Note 4 2 7 9" xfId="37407" xr:uid="{E55D5633-3FDF-4DB7-BCDC-E407E69BB7FF}"/>
    <cellStyle name="Note 4 2 8" xfId="22525" xr:uid="{9B9031D6-7366-43F9-8861-88A375F2AA69}"/>
    <cellStyle name="Note 4 2 9" xfId="21432" xr:uid="{B9ACBF6C-CAE7-4F95-8F2A-0CB8BF8341C7}"/>
    <cellStyle name="Note 4 3" xfId="20499" xr:uid="{00000000-0005-0000-0000-000017500000}"/>
    <cellStyle name="Note 4 4" xfId="20500" xr:uid="{00000000-0005-0000-0000-000018500000}"/>
    <cellStyle name="Note 4 4 2" xfId="22993" xr:uid="{2866C518-BA5A-49FF-9CF6-BB4FDD5822AE}"/>
    <cellStyle name="Note 4 4 2 2" xfId="23893" xr:uid="{AA510ED5-9E2F-4DB6-BF48-409F213A3566}"/>
    <cellStyle name="Note 4 4 2 2 2" xfId="26545" xr:uid="{834DCB02-EE7B-4838-AD8D-116B5FC6D868}"/>
    <cellStyle name="Note 4 4 2 2 3" xfId="27968" xr:uid="{29D3C0DB-67B5-480E-9885-698FBB28F980}"/>
    <cellStyle name="Note 4 4 2 2 4" xfId="28276" xr:uid="{A991387B-A7F0-4662-B610-F0C6FF02D2F7}"/>
    <cellStyle name="Note 4 4 2 2 5" xfId="34810" xr:uid="{5951421B-1AEC-4FB1-802A-04D28D64260E}"/>
    <cellStyle name="Note 4 4 2 2 6" xfId="31751" xr:uid="{C7D9CB9C-BDFD-430C-9CE2-A76F81A1DEC5}"/>
    <cellStyle name="Note 4 4 2 3" xfId="25647" xr:uid="{1BA956C0-19C5-4770-A274-30D46F984818}"/>
    <cellStyle name="Note 4 4 2 4" xfId="32906" xr:uid="{00882175-1B34-419B-B4B1-9A4967462B03}"/>
    <cellStyle name="Note 4 4 3" xfId="23530" xr:uid="{F7021C78-AE12-46E6-A188-4A1AFB331F6E}"/>
    <cellStyle name="Note 4 4 3 2" xfId="26182" xr:uid="{23BE29DC-BBEE-4D93-A962-17573D5589FE}"/>
    <cellStyle name="Note 4 4 3 3" xfId="27810" xr:uid="{AF2023BF-7502-4DAE-8C5F-28FF6C302048}"/>
    <cellStyle name="Note 4 4 3 4" xfId="28971" xr:uid="{40C25A88-199A-4F36-BF63-F8AB50896C91}"/>
    <cellStyle name="Note 4 4 3 5" xfId="33819" xr:uid="{720F676E-50EF-4BBD-AF30-3239F9DA538F}"/>
    <cellStyle name="Note 4 4 3 6" xfId="35446" xr:uid="{6C4AAA9E-E639-4B61-90D8-7F18E5C5F9B6}"/>
    <cellStyle name="Note 4 4 4" xfId="24686" xr:uid="{594A586E-AEC7-469F-AB6F-880110157EE4}"/>
    <cellStyle name="Note 4 4 4 2" xfId="27334" xr:uid="{B78633B2-6629-475B-BABF-C86BEB7865D5}"/>
    <cellStyle name="Note 4 4 4 3" xfId="25285" xr:uid="{B138BD63-1275-49D8-8874-FF511D2417DE}"/>
    <cellStyle name="Note 4 4 4 4" xfId="30167" xr:uid="{57B5B5BB-FAAF-4474-B18F-A64FE0A0CE6D}"/>
    <cellStyle name="Note 4 4 4 5" xfId="31047" xr:uid="{01B7411A-2E3B-4E06-BBFA-A3DBA82509AB}"/>
    <cellStyle name="Note 4 4 4 6" xfId="34440" xr:uid="{63408F67-ECB4-4B7E-8B90-E1C9AD5B7FE4}"/>
    <cellStyle name="Note 4 4 4 7" xfId="36171" xr:uid="{4F9458B1-4DA0-4333-B7BA-6C6CE66457D8}"/>
    <cellStyle name="Note 4 4 4 8" xfId="37006" xr:uid="{3A8FEA80-C398-44BF-BB71-71E84E1B74AF}"/>
    <cellStyle name="Note 4 4 4 9" xfId="37922" xr:uid="{7A303DDF-1325-40F0-A081-86FB6A589802}"/>
    <cellStyle name="Note 4 4 5" xfId="24169" xr:uid="{583AF0D5-B44B-4B37-8D52-51BEE2DCD677}"/>
    <cellStyle name="Note 4 4 5 2" xfId="26820" xr:uid="{9C4B1820-4F7B-48D4-9AE8-42051B89A362}"/>
    <cellStyle name="Note 4 4 5 3" xfId="21831" xr:uid="{6AA34A3E-AE68-407E-9B01-5D3CE0D94462}"/>
    <cellStyle name="Note 4 4 5 4" xfId="29672" xr:uid="{2AF83A22-F88F-472E-81B6-C9B717FCE48E}"/>
    <cellStyle name="Note 4 4 5 5" xfId="30536" xr:uid="{A889BE5B-E0AD-4A70-A0BD-DF287CDC267E}"/>
    <cellStyle name="Note 4 4 5 6" xfId="32309" xr:uid="{086B46E4-8E7A-4A8B-8691-31AC5DC38A0F}"/>
    <cellStyle name="Note 4 4 5 7" xfId="35673" xr:uid="{BD6C8D05-1E33-4384-8A68-BFEB11B16E36}"/>
    <cellStyle name="Note 4 4 5 8" xfId="32065" xr:uid="{2E055190-509E-41B0-91C9-24F0E83E3BFD}"/>
    <cellStyle name="Note 4 4 5 9" xfId="37405" xr:uid="{7F9E1A3B-EAC9-4FE5-AD35-F9423C91F16D}"/>
    <cellStyle name="Note 4 4 6" xfId="22527" xr:uid="{C6674F0E-3B15-464C-8A13-2D5F2B580707}"/>
    <cellStyle name="Note 4 4 7" xfId="21428" xr:uid="{6118B04D-ABAD-449E-A9C3-F6765ADEE8B9}"/>
    <cellStyle name="Note 4 4 8" xfId="21233" xr:uid="{0F7F0072-7ADA-4786-AD24-5248D1397985}"/>
    <cellStyle name="Note 4 5" xfId="20501" xr:uid="{00000000-0005-0000-0000-000019500000}"/>
    <cellStyle name="Note 5" xfId="20502" xr:uid="{00000000-0005-0000-0000-00001A500000}"/>
    <cellStyle name="Note 5 10" xfId="22528" xr:uid="{C5A56772-AC8A-4BF1-B8B6-0200D5EC9D63}"/>
    <cellStyle name="Note 5 11" xfId="21426" xr:uid="{535E194B-6236-43E8-BDD6-3EF5D6B19844}"/>
    <cellStyle name="Note 5 12" xfId="21234" xr:uid="{9A73B39D-C278-4470-87FB-DE2F24FB0232}"/>
    <cellStyle name="Note 5 2" xfId="20503" xr:uid="{00000000-0005-0000-0000-00001B500000}"/>
    <cellStyle name="Note 5 2 2" xfId="20504" xr:uid="{00000000-0005-0000-0000-00001C500000}"/>
    <cellStyle name="Note 5 2 3" xfId="22991" xr:uid="{F8D4C3B6-C7C9-4846-9351-F4E60366F640}"/>
    <cellStyle name="Note 5 2 3 2" xfId="23891" xr:uid="{895DAEC2-D821-43AE-BE2C-DD2417D53C0D}"/>
    <cellStyle name="Note 5 2 3 2 2" xfId="26543" xr:uid="{0F47D854-3E1F-4C6D-8EA7-E01CAB2140BB}"/>
    <cellStyle name="Note 5 2 3 2 3" xfId="28911" xr:uid="{9F35DB40-6B24-4959-A5FF-6C66894AD15A}"/>
    <cellStyle name="Note 5 2 3 2 4" xfId="29459" xr:uid="{B1AB45A2-39C6-4FAB-BB87-B22A82ABADD5}"/>
    <cellStyle name="Note 5 2 3 2 5" xfId="34862" xr:uid="{485C1059-7FE7-409D-855A-0E336000247D}"/>
    <cellStyle name="Note 5 2 3 2 6" xfId="35484" xr:uid="{B84FB0F5-2217-40AD-9293-00F4AD2F1B18}"/>
    <cellStyle name="Note 5 2 3 3" xfId="25645" xr:uid="{8A3CB822-5092-45D8-B14F-1434106739AD}"/>
    <cellStyle name="Note 5 2 3 4" xfId="32904" xr:uid="{40743530-4D12-4B0C-B953-10DAD70A6D80}"/>
    <cellStyle name="Note 5 2 4" xfId="23532" xr:uid="{0CCE4B79-CAD8-406E-A4EA-BA37360F940C}"/>
    <cellStyle name="Note 5 2 4 2" xfId="26184" xr:uid="{C6BADB6B-761B-44CD-8352-1C902E5E8057}"/>
    <cellStyle name="Note 5 2 4 3" xfId="27812" xr:uid="{92DA3F2E-5089-407F-962D-A2D410299B8A}"/>
    <cellStyle name="Note 5 2 4 4" xfId="29538" xr:uid="{C770B288-147E-4FC1-ADE4-3CA6307A2AE3}"/>
    <cellStyle name="Note 5 2 4 5" xfId="34248" xr:uid="{13405EC3-EB09-454B-A35B-4E8CDD2074BB}"/>
    <cellStyle name="Note 5 2 4 6" xfId="31758" xr:uid="{714378F6-0FF1-4573-A4CF-4C60AA67D866}"/>
    <cellStyle name="Note 5 2 5" xfId="24688" xr:uid="{74C0CE41-68EF-4FE3-8684-A15403A69473}"/>
    <cellStyle name="Note 5 2 5 2" xfId="27336" xr:uid="{B5A0473C-D5D5-45A7-8BB1-E812AE55CEE0}"/>
    <cellStyle name="Note 5 2 5 3" xfId="25287" xr:uid="{C384B22A-7959-4B5F-93F2-0F46D647599E}"/>
    <cellStyle name="Note 5 2 5 4" xfId="30169" xr:uid="{FE4268F1-5856-4250-9188-3DE20931B19F}"/>
    <cellStyle name="Note 5 2 5 5" xfId="31049" xr:uid="{5609B7EC-11BD-4AB4-9B77-49075C8A9610}"/>
    <cellStyle name="Note 5 2 5 6" xfId="32682" xr:uid="{9BEC6722-8F01-4C34-BA45-26E1FE8A8553}"/>
    <cellStyle name="Note 5 2 5 7" xfId="36173" xr:uid="{2F7B4753-32BD-40FC-AE4E-FE2A818AA6F4}"/>
    <cellStyle name="Note 5 2 5 8" xfId="37008" xr:uid="{7AA42EB2-1B2A-47C0-92FB-FA21ED60DCCE}"/>
    <cellStyle name="Note 5 2 5 9" xfId="37924" xr:uid="{7FAC9A11-C3DB-4210-B5F7-55B859245AB4}"/>
    <cellStyle name="Note 5 2 6" xfId="24167" xr:uid="{A8B7DC67-E5C1-4A7A-9C63-1DF9016B6ADA}"/>
    <cellStyle name="Note 5 2 6 2" xfId="26818" xr:uid="{E80EB7DD-DB37-4866-81D3-688FE2A5B49E}"/>
    <cellStyle name="Note 5 2 6 3" xfId="21833" xr:uid="{CBCA27E6-7149-4808-B14D-4C1F57B66895}"/>
    <cellStyle name="Note 5 2 6 4" xfId="29670" xr:uid="{934E5744-B8C1-4B7D-B49B-6EA01F4FC6BA}"/>
    <cellStyle name="Note 5 2 6 5" xfId="30534" xr:uid="{1CF16B7C-734A-4828-BB19-093A48D9D108}"/>
    <cellStyle name="Note 5 2 6 6" xfId="32307" xr:uid="{E577F8AD-44A0-45C6-A58B-2D48DD21621E}"/>
    <cellStyle name="Note 5 2 6 7" xfId="35671" xr:uid="{C2DF3775-7293-4595-AC94-FC9331E3CF70}"/>
    <cellStyle name="Note 5 2 6 8" xfId="32063" xr:uid="{9C815C83-8A59-4750-8818-7655FD00FE6D}"/>
    <cellStyle name="Note 5 2 6 9" xfId="37403" xr:uid="{6006B52F-77B6-4498-86C5-F819900656BD}"/>
    <cellStyle name="Note 5 2 7" xfId="22529" xr:uid="{73E0D470-40F0-4FF4-A14F-16CACEE349B8}"/>
    <cellStyle name="Note 5 2 8" xfId="21425" xr:uid="{54A4FCE9-FDF4-47BB-AD94-54F72AC98D4A}"/>
    <cellStyle name="Note 5 2 9" xfId="21235" xr:uid="{A723410F-C9B5-4081-AABA-3D4791FDDC29}"/>
    <cellStyle name="Note 5 3" xfId="20505" xr:uid="{00000000-0005-0000-0000-00001D500000}"/>
    <cellStyle name="Note 5 3 2" xfId="20506" xr:uid="{00000000-0005-0000-0000-00001E500000}"/>
    <cellStyle name="Note 5 3 3" xfId="22990" xr:uid="{7F572734-6F93-4202-8ABA-4F0E97414D9F}"/>
    <cellStyle name="Note 5 3 3 2" xfId="23890" xr:uid="{20EB0065-36AA-4D85-87CA-3F0EC6C09B35}"/>
    <cellStyle name="Note 5 3 3 2 2" xfId="26542" xr:uid="{1FE2151B-6D2C-4FCE-82A2-3CD0EA494EFB}"/>
    <cellStyle name="Note 5 3 3 2 3" xfId="28420" xr:uid="{B2CAAF46-7ECF-4B19-A33D-4C4BE78EA508}"/>
    <cellStyle name="Note 5 3 3 2 4" xfId="27700" xr:uid="{AE482DBB-8C82-40BA-8A90-F0C114C7A21B}"/>
    <cellStyle name="Note 5 3 3 2 5" xfId="34996" xr:uid="{BE689EA4-2700-494C-B8CA-513740F54554}"/>
    <cellStyle name="Note 5 3 3 2 6" xfId="35569" xr:uid="{8C5AF39E-576F-4583-9D1D-B078125E0AD5}"/>
    <cellStyle name="Note 5 3 3 3" xfId="25644" xr:uid="{82077475-EEE0-4B09-AC90-CC6447C88D6A}"/>
    <cellStyle name="Note 5 3 3 4" xfId="32903" xr:uid="{BEA03141-DD83-4752-916C-23119865166A}"/>
    <cellStyle name="Note 5 3 4" xfId="23533" xr:uid="{CD273C9C-B438-44F0-9D97-A30E1528B392}"/>
    <cellStyle name="Note 5 3 4 2" xfId="26185" xr:uid="{02F74FBA-4FDF-4BAD-B98E-590526E4A25A}"/>
    <cellStyle name="Note 5 3 4 3" xfId="27813" xr:uid="{7B840A7E-3F13-4D53-9839-8508E6BFBEBC}"/>
    <cellStyle name="Note 5 3 4 4" xfId="28759" xr:uid="{36888763-0A19-41CD-B467-23120C8B9E46}"/>
    <cellStyle name="Note 5 3 4 5" xfId="34087" xr:uid="{13CA574E-CD45-41F8-83A9-EA73D327863A}"/>
    <cellStyle name="Note 5 3 4 6" xfId="32134" xr:uid="{F8634E32-22B2-4A90-9AA3-7E90ADD75905}"/>
    <cellStyle name="Note 5 3 5" xfId="24689" xr:uid="{3B2D7D2D-B86E-4C1B-9535-2071C6DBE93F}"/>
    <cellStyle name="Note 5 3 5 2" xfId="27337" xr:uid="{03EAA7AA-AED2-4634-9709-46D2F5A0FE95}"/>
    <cellStyle name="Note 5 3 5 3" xfId="25288" xr:uid="{D2B95301-7175-4CAF-931A-1D4D066CCA10}"/>
    <cellStyle name="Note 5 3 5 4" xfId="30170" xr:uid="{5CCEE722-FAD6-40AE-8336-A7440AA6975B}"/>
    <cellStyle name="Note 5 3 5 5" xfId="31050" xr:uid="{37467A16-EC6C-4F98-AFC3-561A467B6EE9}"/>
    <cellStyle name="Note 5 3 5 6" xfId="34441" xr:uid="{6F9C209A-0208-450C-BD72-4E95899D2F01}"/>
    <cellStyle name="Note 5 3 5 7" xfId="36174" xr:uid="{ECB2465F-6049-458F-98F5-FEA711833792}"/>
    <cellStyle name="Note 5 3 5 8" xfId="37009" xr:uid="{F74548F6-917C-4391-A969-B6A127BB9569}"/>
    <cellStyle name="Note 5 3 5 9" xfId="37925" xr:uid="{A33724E2-5BC9-4B84-995A-CD3886CD72D4}"/>
    <cellStyle name="Note 5 3 6" xfId="24166" xr:uid="{E3C58E08-61EE-46AB-A36B-6010BD5A3DB4}"/>
    <cellStyle name="Note 5 3 6 2" xfId="26817" xr:uid="{2BD1A5D2-5D73-4FA7-B016-276A3B1A91AE}"/>
    <cellStyle name="Note 5 3 6 3" xfId="21834" xr:uid="{3CFCD189-1FDB-4ADB-8359-E1D40D089698}"/>
    <cellStyle name="Note 5 3 6 4" xfId="29669" xr:uid="{004BBCB8-90EE-4A34-B57E-C7796E33B2C6}"/>
    <cellStyle name="Note 5 3 6 5" xfId="30533" xr:uid="{FAC6E293-7FD0-4EE2-9BC3-0E1F662552A7}"/>
    <cellStyle name="Note 5 3 6 6" xfId="32306" xr:uid="{9749EEB6-217C-437D-A85B-065CE96CB341}"/>
    <cellStyle name="Note 5 3 6 7" xfId="35670" xr:uid="{0CC28A2F-C282-4137-B428-1245A7DEF595}"/>
    <cellStyle name="Note 5 3 6 8" xfId="32062" xr:uid="{D5756B2C-98C7-4478-8110-1CD43FA31E2F}"/>
    <cellStyle name="Note 5 3 6 9" xfId="37402" xr:uid="{8E161B77-B62B-4DB4-A8A7-B4A2C46493AA}"/>
    <cellStyle name="Note 5 3 7" xfId="22530" xr:uid="{52266164-7E33-447E-8B53-244A715C5A62}"/>
    <cellStyle name="Note 5 3 8" xfId="21423" xr:uid="{591C175E-3AB6-4C96-910D-2D8C09680648}"/>
    <cellStyle name="Note 5 3 9" xfId="21236" xr:uid="{2382B6A9-0909-4403-9FFD-0F9A28C0D544}"/>
    <cellStyle name="Note 5 4" xfId="20507" xr:uid="{00000000-0005-0000-0000-00001F500000}"/>
    <cellStyle name="Note 5 4 2" xfId="22989" xr:uid="{CA566EEA-4A8E-40FE-A898-B75DB1B36970}"/>
    <cellStyle name="Note 5 4 2 2" xfId="23889" xr:uid="{BB47290A-5B57-435A-B748-3D7696A46D87}"/>
    <cellStyle name="Note 5 4 2 2 2" xfId="26541" xr:uid="{D574111A-D886-4DBB-AF7E-73AF5A865519}"/>
    <cellStyle name="Note 5 4 2 2 3" xfId="28507" xr:uid="{129AF3C8-91E0-4E94-8FA1-0068D6A5E4E4}"/>
    <cellStyle name="Note 5 4 2 2 4" xfId="28651" xr:uid="{546D1F6A-DA86-4803-BD81-C438C318A69B}"/>
    <cellStyle name="Note 5 4 2 2 5" xfId="31644" xr:uid="{F320D9C0-17BA-4AAE-B448-1DFA62C4EA23}"/>
    <cellStyle name="Note 5 4 2 2 6" xfId="31750" xr:uid="{165BC3F2-1520-4C1D-B3C3-A7276FA83F34}"/>
    <cellStyle name="Note 5 4 2 3" xfId="25643" xr:uid="{F182BCA7-AFA3-4FCC-B9B2-57865D2F0536}"/>
    <cellStyle name="Note 5 4 2 4" xfId="32902" xr:uid="{F3CE20DC-9B17-4E09-AD49-628FC35AE5D6}"/>
    <cellStyle name="Note 5 4 3" xfId="23534" xr:uid="{3A53840A-C7A6-4F45-9B09-95494C2A4541}"/>
    <cellStyle name="Note 5 4 3 2" xfId="26186" xr:uid="{AAD320F6-FB82-4B89-929A-EB9EDE2337F5}"/>
    <cellStyle name="Note 5 4 3 3" xfId="27814" xr:uid="{E8D40A66-35C1-4C53-94E3-7DA834B973D0}"/>
    <cellStyle name="Note 5 4 3 4" xfId="28854" xr:uid="{82FC157F-AE65-4C18-A077-5751755F9E35}"/>
    <cellStyle name="Note 5 4 3 5" xfId="32238" xr:uid="{DCF5D124-503E-44FE-A3B6-0ED8C017E4BF}"/>
    <cellStyle name="Note 5 4 3 6" xfId="34140" xr:uid="{3D8F65B1-0778-4CAC-9AEF-C7A4EC120196}"/>
    <cellStyle name="Note 5 4 4" xfId="24690" xr:uid="{7151413A-9F2B-42B8-BB6A-0C029DBCBA2C}"/>
    <cellStyle name="Note 5 4 4 2" xfId="27338" xr:uid="{070FBA5A-944F-4973-A976-14D30EA73682}"/>
    <cellStyle name="Note 5 4 4 3" xfId="25289" xr:uid="{37915BE8-0B30-44C8-B8EE-0F7D1BC433F5}"/>
    <cellStyle name="Note 5 4 4 4" xfId="30171" xr:uid="{AFC9EAC8-E413-4412-9A8E-49F3BBF69346}"/>
    <cellStyle name="Note 5 4 4 5" xfId="31051" xr:uid="{1CA44F65-993E-4FEB-9278-2EF80F6A9D0B}"/>
    <cellStyle name="Note 5 4 4 6" xfId="34611" xr:uid="{EB281005-3BA6-447A-81CC-896A918D16ED}"/>
    <cellStyle name="Note 5 4 4 7" xfId="36175" xr:uid="{4C5443F6-8EC2-40E0-BD2D-3A01D73458D9}"/>
    <cellStyle name="Note 5 4 4 8" xfId="37010" xr:uid="{B2885738-4BB4-4CFC-9287-504331DD3AA7}"/>
    <cellStyle name="Note 5 4 4 9" xfId="37926" xr:uid="{13ED75C6-7BBE-42DD-B995-AEFD8967D3BC}"/>
    <cellStyle name="Note 5 4 5" xfId="24165" xr:uid="{20BE4475-388C-4B0F-A29F-F09D426463BC}"/>
    <cellStyle name="Note 5 4 5 2" xfId="26816" xr:uid="{7B5184D2-C913-4B62-B00F-83DF88A2E64F}"/>
    <cellStyle name="Note 5 4 5 3" xfId="21835" xr:uid="{CA9D7F58-FC78-47B1-B04A-9D96B77BDD12}"/>
    <cellStyle name="Note 5 4 5 4" xfId="29668" xr:uid="{CF037960-05B0-4C9E-89C4-E4E548AB42F1}"/>
    <cellStyle name="Note 5 4 5 5" xfId="30532" xr:uid="{C33CEC4F-EF7F-49CE-8E92-C1FE309BAD80}"/>
    <cellStyle name="Note 5 4 5 6" xfId="32305" xr:uid="{871638BE-4D1E-445E-B1D1-49A2B647ED55}"/>
    <cellStyle name="Note 5 4 5 7" xfId="35669" xr:uid="{6BC61DCD-D1B4-44F5-819A-4134F20A215A}"/>
    <cellStyle name="Note 5 4 5 8" xfId="32061" xr:uid="{86B03241-0F13-49E5-B72C-0558074F6944}"/>
    <cellStyle name="Note 5 4 5 9" xfId="37401" xr:uid="{82ABBFAC-1820-4C55-9FF8-F2E189E83432}"/>
    <cellStyle name="Note 5 4 6" xfId="22531" xr:uid="{505D9379-D050-4066-B948-79C2D0E24C97}"/>
    <cellStyle name="Note 5 4 7" xfId="21421" xr:uid="{75B39DBD-EF1D-473D-AF22-3D2784BAE16C}"/>
    <cellStyle name="Note 5 4 8" xfId="21237" xr:uid="{9D81351C-5192-494E-85E6-334199EB5C25}"/>
    <cellStyle name="Note 5 5" xfId="20508" xr:uid="{00000000-0005-0000-0000-000020500000}"/>
    <cellStyle name="Note 5 6" xfId="22992" xr:uid="{5E8E8D0E-7D74-4F84-8FCB-DEF4A074DA05}"/>
    <cellStyle name="Note 5 6 2" xfId="23892" xr:uid="{CD2914CD-55F9-4505-8CF1-D4084AC3E7E0}"/>
    <cellStyle name="Note 5 6 2 2" xfId="26544" xr:uid="{66BEC3D8-1681-4E44-9B48-6D4B8ECB1802}"/>
    <cellStyle name="Note 5 6 2 3" xfId="29025" xr:uid="{D254A2F6-FAC4-4704-BBC0-7ED192CA75D9}"/>
    <cellStyle name="Note 5 6 2 4" xfId="29576" xr:uid="{975E4E86-6C47-4B3F-8F13-8E46177314F1}"/>
    <cellStyle name="Note 5 6 2 5" xfId="31591" xr:uid="{78FF71F6-45CF-4880-AC01-FEABFBACDF7B}"/>
    <cellStyle name="Note 5 6 2 6" xfId="31822" xr:uid="{4B34503C-F849-471D-93CF-86E583821D66}"/>
    <cellStyle name="Note 5 6 3" xfId="25646" xr:uid="{03AD03CB-B2D7-4FA5-9F92-23DFA5811643}"/>
    <cellStyle name="Note 5 6 4" xfId="32905" xr:uid="{9B0ACEA9-7FAE-4290-ADC8-9F76350BDE97}"/>
    <cellStyle name="Note 5 7" xfId="23531" xr:uid="{8F7BD597-8DFB-4A86-8827-23A83B1F4E62}"/>
    <cellStyle name="Note 5 7 2" xfId="26183" xr:uid="{EB11E29D-7876-4AEC-8633-6D998513480B}"/>
    <cellStyle name="Note 5 7 3" xfId="27811" xr:uid="{59570A4E-2C4B-47B4-AA52-47B7496DDE52}"/>
    <cellStyle name="Note 5 7 4" xfId="29421" xr:uid="{48F65EEE-BF57-4B67-B25A-D7BE66D70160}"/>
    <cellStyle name="Note 5 7 5" xfId="33411" xr:uid="{9757E894-ECE1-4E39-BFB2-0BA8D8412EC2}"/>
    <cellStyle name="Note 5 7 6" xfId="31966" xr:uid="{7E570E02-06A1-4BD1-AAFB-E533609C5922}"/>
    <cellStyle name="Note 5 8" xfId="24687" xr:uid="{36673BA2-AA65-4D9A-94A0-8361A3B4F6E3}"/>
    <cellStyle name="Note 5 8 2" xfId="27335" xr:uid="{4BC8C65C-FCE9-4850-A9BA-234F506EB68A}"/>
    <cellStyle name="Note 5 8 3" xfId="25286" xr:uid="{7BBF7488-6CC0-48D1-8FE6-8773DAA8C19F}"/>
    <cellStyle name="Note 5 8 4" xfId="30168" xr:uid="{F868DF60-912D-4ECB-A733-5C57CFA7F47B}"/>
    <cellStyle name="Note 5 8 5" xfId="31048" xr:uid="{C6CC328C-EE71-42D7-96CD-4A10FC9F2BB8}"/>
    <cellStyle name="Note 5 8 6" xfId="34610" xr:uid="{5977A705-2A0D-496E-B266-B5777EC03E69}"/>
    <cellStyle name="Note 5 8 7" xfId="36172" xr:uid="{0690FE86-EF98-4722-BD6F-8B98711896F8}"/>
    <cellStyle name="Note 5 8 8" xfId="37007" xr:uid="{DB17676D-71E4-456F-B0D7-05BCE3F9722E}"/>
    <cellStyle name="Note 5 8 9" xfId="37923" xr:uid="{ADDDF780-5966-49CF-BDFD-4BD1AC8E89BD}"/>
    <cellStyle name="Note 5 9" xfId="24168" xr:uid="{957F7635-4379-4F59-815E-631BE4B27247}"/>
    <cellStyle name="Note 5 9 2" xfId="26819" xr:uid="{FF124EE1-305D-4959-B76E-0B5B89D5D8F3}"/>
    <cellStyle name="Note 5 9 3" xfId="21832" xr:uid="{6AACC8C3-9A1F-4C6F-A35B-AED8432B21B5}"/>
    <cellStyle name="Note 5 9 4" xfId="29671" xr:uid="{2A959787-BA7E-4D2B-B083-A8C36452CA2B}"/>
    <cellStyle name="Note 5 9 5" xfId="30535" xr:uid="{CD744B17-B1BB-4914-81E4-4874408DC5A4}"/>
    <cellStyle name="Note 5 9 6" xfId="32308" xr:uid="{0C840DE8-2509-40B8-A7E2-23F413AACCFF}"/>
    <cellStyle name="Note 5 9 7" xfId="35672" xr:uid="{349EEA65-7AB2-4C43-B7E5-25DF1D8C0BB7}"/>
    <cellStyle name="Note 5 9 8" xfId="32064" xr:uid="{9416E1CC-0EAE-41FC-897B-8293BC1B9836}"/>
    <cellStyle name="Note 5 9 9" xfId="37404" xr:uid="{87C351D8-DF36-4DF5-9491-1DDDA10074FC}"/>
    <cellStyle name="Note 6" xfId="20509" xr:uid="{00000000-0005-0000-0000-000021500000}"/>
    <cellStyle name="Note 6 10" xfId="21419" xr:uid="{68BA2C15-8C21-4254-9B96-4616E83462DA}"/>
    <cellStyle name="Note 6 11" xfId="21238" xr:uid="{8D45CCF0-E36B-458F-B5B4-EA73E54DC258}"/>
    <cellStyle name="Note 6 2" xfId="20510" xr:uid="{00000000-0005-0000-0000-000022500000}"/>
    <cellStyle name="Note 6 2 2" xfId="20511" xr:uid="{00000000-0005-0000-0000-000023500000}"/>
    <cellStyle name="Note 6 2 3" xfId="22987" xr:uid="{7C99DC51-792E-4A3D-BFD5-BA89D2B8B33A}"/>
    <cellStyle name="Note 6 2 3 2" xfId="23887" xr:uid="{D76B5D37-4BBD-49E7-BC7E-A16688C9E4EA}"/>
    <cellStyle name="Note 6 2 3 2 2" xfId="26539" xr:uid="{77E1B82B-E63F-4197-8C53-1C079CF9A344}"/>
    <cellStyle name="Note 6 2 3 2 3" xfId="27967" xr:uid="{0E6FDE64-7292-4EDF-A122-1CEC274AEAD8}"/>
    <cellStyle name="Note 6 2 3 2 4" xfId="29458" xr:uid="{E4FFD2F2-F1F5-4919-ACB1-FDCB5C210A4B}"/>
    <cellStyle name="Note 6 2 3 2 5" xfId="31594" xr:uid="{9609D146-FCA6-4E8A-B2FE-EB77A6E86959}"/>
    <cellStyle name="Note 6 2 3 2 6" xfId="31824" xr:uid="{AF7678B0-2FC1-4B2C-8812-89313F830AA2}"/>
    <cellStyle name="Note 6 2 3 3" xfId="25641" xr:uid="{CB4DAAAF-8881-47F2-AE3C-C54E23610BAC}"/>
    <cellStyle name="Note 6 2 3 4" xfId="32900" xr:uid="{4D08EB00-8212-457F-95A9-CFB388D901EE}"/>
    <cellStyle name="Note 6 2 4" xfId="23536" xr:uid="{5AB4C546-F12F-4D47-AD2F-CE01BCBB1B64}"/>
    <cellStyle name="Note 6 2 4 2" xfId="26188" xr:uid="{ADDC6356-36CE-4067-AD13-116B9CCF6CF8}"/>
    <cellStyle name="Note 6 2 4 3" xfId="27816" xr:uid="{A2313CD8-AD1E-45A9-B3EE-DB1960CB773C}"/>
    <cellStyle name="Note 6 2 4 4" xfId="29539" xr:uid="{12BC8283-28DC-434B-B6E5-9BCF381D7088}"/>
    <cellStyle name="Note 6 2 4 5" xfId="34917" xr:uid="{C24E3234-9103-4662-94A4-03D056415BC2}"/>
    <cellStyle name="Note 6 2 4 6" xfId="35029" xr:uid="{134011EB-7987-4CF1-B04D-ACA89F5A30A9}"/>
    <cellStyle name="Note 6 2 5" xfId="24692" xr:uid="{A760EE94-ADD8-495F-8274-7D966571A890}"/>
    <cellStyle name="Note 6 2 5 2" xfId="27340" xr:uid="{1C3D42C3-72E1-4292-B121-CDCDA94CEFA9}"/>
    <cellStyle name="Note 6 2 5 3" xfId="25291" xr:uid="{D87451C2-7C95-4FB7-A617-9E1318F86AD5}"/>
    <cellStyle name="Note 6 2 5 4" xfId="30173" xr:uid="{2D62AE59-4902-40C6-A110-6A1F92A17E94}"/>
    <cellStyle name="Note 6 2 5 5" xfId="31053" xr:uid="{455F9266-6B6D-43B8-9122-FA7AB1AEFE70}"/>
    <cellStyle name="Note 6 2 5 6" xfId="34609" xr:uid="{AC5E029D-83E6-4E89-9B86-F3305A440C55}"/>
    <cellStyle name="Note 6 2 5 7" xfId="36177" xr:uid="{DD96C443-D037-4254-8892-26B2E2DBD6D0}"/>
    <cellStyle name="Note 6 2 5 8" xfId="37012" xr:uid="{51613283-F20E-46A8-BF05-547723A19ECA}"/>
    <cellStyle name="Note 6 2 5 9" xfId="37928" xr:uid="{0114B209-C0AF-4604-90F8-A16F3186E9AF}"/>
    <cellStyle name="Note 6 2 6" xfId="24163" xr:uid="{8DB53AB3-2378-4978-99B8-0E6D4CE2E73C}"/>
    <cellStyle name="Note 6 2 6 2" xfId="26814" xr:uid="{AE2EDE6C-5C13-44D7-8901-68B3D515FF75}"/>
    <cellStyle name="Note 6 2 6 3" xfId="21837" xr:uid="{91B1E402-6F13-40D8-8193-013129663E96}"/>
    <cellStyle name="Note 6 2 6 4" xfId="29666" xr:uid="{68946498-1528-48D1-B0AA-3E704808D62F}"/>
    <cellStyle name="Note 6 2 6 5" xfId="30530" xr:uid="{EB438257-B7F8-4F7D-8110-1A4ED2C126F9}"/>
    <cellStyle name="Note 6 2 6 6" xfId="32302" xr:uid="{0D828D36-88A3-4080-B4D6-582D2F99259A}"/>
    <cellStyle name="Note 6 2 6 7" xfId="35667" xr:uid="{17543E35-6114-4C59-BAB4-FC6DA103249B}"/>
    <cellStyle name="Note 6 2 6 8" xfId="32059" xr:uid="{71A217B8-D927-47C3-8006-C730C772C14F}"/>
    <cellStyle name="Note 6 2 6 9" xfId="37399" xr:uid="{1B1BFA02-5892-479C-8FBF-4F131442F289}"/>
    <cellStyle name="Note 6 2 7" xfId="22533" xr:uid="{B50B70F9-2806-460E-96E8-5711906BA685}"/>
    <cellStyle name="Note 6 2 8" xfId="21418" xr:uid="{AFF165DE-4DF0-465B-9096-BB0C0F719786}"/>
    <cellStyle name="Note 6 2 9" xfId="21239" xr:uid="{DFDAFC7B-7D86-43B8-AC9E-239F871B9571}"/>
    <cellStyle name="Note 6 3" xfId="20512" xr:uid="{00000000-0005-0000-0000-000024500000}"/>
    <cellStyle name="Note 6 4" xfId="20513" xr:uid="{00000000-0005-0000-0000-000025500000}"/>
    <cellStyle name="Note 6 5" xfId="22988" xr:uid="{F3F82F67-6F7B-4F2F-92C7-195E4A2B86C2}"/>
    <cellStyle name="Note 6 5 2" xfId="23888" xr:uid="{8CA47E70-BB48-4DAE-A520-304E9A023E05}"/>
    <cellStyle name="Note 6 5 2 2" xfId="26540" xr:uid="{C0013C0F-4A7D-4769-9195-306C1A5C7BDF}"/>
    <cellStyle name="Note 6 5 2 3" xfId="28062" xr:uid="{731BCD3F-64A9-4601-A302-EE247C29D2CB}"/>
    <cellStyle name="Note 6 5 2 4" xfId="29575" xr:uid="{BEF023D5-061F-47EE-8B8B-25A4E5149E36}"/>
    <cellStyle name="Note 6 5 2 5" xfId="34813" xr:uid="{D606DE66-0FC3-4CA2-88F7-964F330FDB04}"/>
    <cellStyle name="Note 6 5 2 6" xfId="31823" xr:uid="{966FE253-98EF-43CD-9D6E-35103769795C}"/>
    <cellStyle name="Note 6 5 3" xfId="25642" xr:uid="{727074CE-9D9B-420D-923D-84774AA4B57F}"/>
    <cellStyle name="Note 6 5 4" xfId="32901" xr:uid="{0B3475CA-1D2E-4640-B737-6591B4000287}"/>
    <cellStyle name="Note 6 6" xfId="23535" xr:uid="{D1275AF0-1F92-4F71-9C1E-20CF4CB0A1D2}"/>
    <cellStyle name="Note 6 6 2" xfId="26187" xr:uid="{3845329B-067D-4C96-A9BD-E737EF9DA31A}"/>
    <cellStyle name="Note 6 6 3" xfId="27815" xr:uid="{136AF649-1D5A-4B19-AB5E-6C96C82EFC15}"/>
    <cellStyle name="Note 6 6 4" xfId="29422" xr:uid="{145C61E3-99C5-4B1A-A523-57DE71D39EA3}"/>
    <cellStyle name="Note 6 6 5" xfId="34940" xr:uid="{21EED910-FBCF-434C-BAE2-35553E0B1FA0}"/>
    <cellStyle name="Note 6 6 6" xfId="32135" xr:uid="{3EDA0A8C-2CF6-4810-8EA3-153F6B6F0114}"/>
    <cellStyle name="Note 6 7" xfId="24691" xr:uid="{BC932229-942C-4809-B0B7-AA1F76E16AD4}"/>
    <cellStyle name="Note 6 7 2" xfId="27339" xr:uid="{21C7514B-51C6-493C-8CBD-DE8CE4A9B6F7}"/>
    <cellStyle name="Note 6 7 3" xfId="25290" xr:uid="{83E5D53D-25BB-4DD4-8A87-E1886A886923}"/>
    <cellStyle name="Note 6 7 4" xfId="30172" xr:uid="{1AC01244-3F4A-4C23-B000-8089DEF57586}"/>
    <cellStyle name="Note 6 7 5" xfId="31052" xr:uid="{4E161A3C-8E17-40F1-8645-D6ED57F16FD5}"/>
    <cellStyle name="Note 6 7 6" xfId="34439" xr:uid="{0EB2B874-2768-4208-8706-2E2A4F1628C2}"/>
    <cellStyle name="Note 6 7 7" xfId="36176" xr:uid="{7C341CCA-1106-479A-9141-9F0FF895E670}"/>
    <cellStyle name="Note 6 7 8" xfId="37011" xr:uid="{CFC332DE-304C-4CE9-8696-449092D23951}"/>
    <cellStyle name="Note 6 7 9" xfId="37927" xr:uid="{B7E22DD4-518E-4849-B7C9-20EE4C221571}"/>
    <cellStyle name="Note 6 8" xfId="24164" xr:uid="{D898265B-33B1-4549-9B63-772068F88C72}"/>
    <cellStyle name="Note 6 8 2" xfId="26815" xr:uid="{FBD9B4A7-3A2A-4D45-8553-642C67D9C76F}"/>
    <cellStyle name="Note 6 8 3" xfId="21836" xr:uid="{421FE054-0FAD-4C19-84C9-FADDE5D42FEA}"/>
    <cellStyle name="Note 6 8 4" xfId="29667" xr:uid="{0F732695-B5D6-4076-A98E-EBDE6170040A}"/>
    <cellStyle name="Note 6 8 5" xfId="30531" xr:uid="{FDD61907-822C-4F61-8396-40E52B9EF820}"/>
    <cellStyle name="Note 6 8 6" xfId="32304" xr:uid="{C3636C1B-B47F-4628-81C6-FDEDF76C9522}"/>
    <cellStyle name="Note 6 8 7" xfId="35668" xr:uid="{EA47EAFF-90CD-4FC4-BF83-7C4ED3FDFE8B}"/>
    <cellStyle name="Note 6 8 8" xfId="32060" xr:uid="{1025E80F-B54F-4D01-AEC5-0735E3A5F730}"/>
    <cellStyle name="Note 6 8 9" xfId="37400" xr:uid="{9EAECBC6-F40A-40E9-8216-90ACCA3B3DE6}"/>
    <cellStyle name="Note 6 9" xfId="22532" xr:uid="{CDED8655-622E-4843-978D-4129E6874746}"/>
    <cellStyle name="Note 7" xfId="20514" xr:uid="{00000000-0005-0000-0000-000026500000}"/>
    <cellStyle name="Note 7 2" xfId="22986" xr:uid="{72BC8F20-F611-4DAB-8B40-8A4F84990075}"/>
    <cellStyle name="Note 7 2 2" xfId="23886" xr:uid="{9A555AB5-6C14-450E-82CC-35C0D6C6546F}"/>
    <cellStyle name="Note 7 2 2 2" xfId="26538" xr:uid="{576B76FC-C48C-476C-9577-99885F8E9EF9}"/>
    <cellStyle name="Note 7 2 2 3" xfId="29024" xr:uid="{34E4C43C-4BB3-4AFF-8B00-B5760F09A6C6}"/>
    <cellStyle name="Note 7 2 2 4" xfId="28125" xr:uid="{96418D84-BFC8-4F0E-A7D8-FD0A584E2DA6}"/>
    <cellStyle name="Note 7 2 2 5" xfId="34859" xr:uid="{FB458896-4C4B-454B-988A-9800EF691BC5}"/>
    <cellStyle name="Note 7 2 2 6" xfId="35479" xr:uid="{923D3CAD-A63A-4CB5-9C77-E5337DFEAABC}"/>
    <cellStyle name="Note 7 2 3" xfId="25640" xr:uid="{94B655A1-6B3B-44BA-878F-3F82BF73E5FA}"/>
    <cellStyle name="Note 7 2 4" xfId="32899" xr:uid="{880D3E0D-9EE6-45C6-9E94-454A6FB33DFB}"/>
    <cellStyle name="Note 7 3" xfId="23537" xr:uid="{F6A6D862-F2F8-4482-AEDE-C70AA04F80B6}"/>
    <cellStyle name="Note 7 3 2" xfId="26189" xr:uid="{B580103F-107F-42A6-8AAC-CBD43E28DC22}"/>
    <cellStyle name="Note 7 3 3" xfId="27817" xr:uid="{4C4A36C6-807F-4836-8C50-A1D9356A0E69}"/>
    <cellStyle name="Note 7 3 4" xfId="27710" xr:uid="{53FDE731-D192-4E2F-A30E-E7BC93E880CC}"/>
    <cellStyle name="Note 7 3 5" xfId="31536" xr:uid="{BAB931E4-D184-4F1F-8B64-3C4217715F96}"/>
    <cellStyle name="Note 7 3 6" xfId="32136" xr:uid="{CAFEF911-75D3-43F4-8DB8-E1D921E17863}"/>
    <cellStyle name="Note 7 4" xfId="24693" xr:uid="{A08FF011-B5F4-48F4-9DA2-6C8454CAE82C}"/>
    <cellStyle name="Note 7 4 2" xfId="27341" xr:uid="{3BD709A4-69B5-4616-A80D-EAB1481F49A5}"/>
    <cellStyle name="Note 7 4 3" xfId="25292" xr:uid="{4F32A5F1-E3FF-4496-9D27-A6C9F75D5B0F}"/>
    <cellStyle name="Note 7 4 4" xfId="30174" xr:uid="{58B31F49-15AC-4A74-A3D4-48DD765E31B7}"/>
    <cellStyle name="Note 7 4 5" xfId="31054" xr:uid="{F3406E63-8EEF-49D3-869A-C655534461ED}"/>
    <cellStyle name="Note 7 4 6" xfId="32683" xr:uid="{75DFF998-9A54-43CC-874D-E7E34EBDE237}"/>
    <cellStyle name="Note 7 4 7" xfId="36178" xr:uid="{C50EA055-EA8A-43CB-B0C6-B3A4D06CCFE7}"/>
    <cellStyle name="Note 7 4 8" xfId="37013" xr:uid="{B05A8DE8-18D9-4E6C-A95F-C513509BE03C}"/>
    <cellStyle name="Note 7 4 9" xfId="37929" xr:uid="{D0D17954-C754-4053-88A7-D2F53002B7B5}"/>
    <cellStyle name="Note 7 5" xfId="24162" xr:uid="{E6C8541F-0A7A-42E2-A694-26C81801858E}"/>
    <cellStyle name="Note 7 5 2" xfId="26813" xr:uid="{7D5E68E0-79CF-4677-BC3A-287BCAC86988}"/>
    <cellStyle name="Note 7 5 3" xfId="21838" xr:uid="{29E1E832-E478-40DE-B207-49B260ED6873}"/>
    <cellStyle name="Note 7 5 4" xfId="29665" xr:uid="{9CB223E4-3A9E-407A-AC55-D88A8EFC23DC}"/>
    <cellStyle name="Note 7 5 5" xfId="30529" xr:uid="{28935509-1AD6-4006-8268-01F95A74C1D6}"/>
    <cellStyle name="Note 7 5 6" xfId="32301" xr:uid="{311C05AC-8B47-4F66-B5CA-888F8B393677}"/>
    <cellStyle name="Note 7 5 7" xfId="35666" xr:uid="{766AA549-440D-4093-8DA1-AC64C7748E57}"/>
    <cellStyle name="Note 7 5 8" xfId="32058" xr:uid="{5ADA5F0C-E72B-40B1-A462-67EE1223C8EF}"/>
    <cellStyle name="Note 7 5 9" xfId="37398" xr:uid="{15EF5018-BAA6-464A-A664-884AC271DDFB}"/>
    <cellStyle name="Note 7 6" xfId="22534" xr:uid="{810923CA-BD71-43EE-920F-2AA8125C35C5}"/>
    <cellStyle name="Note 7 7" xfId="23261" xr:uid="{02212CE8-22E1-4523-90A6-4F34630FC10F}"/>
    <cellStyle name="Note 7 8" xfId="21240" xr:uid="{6431070A-08D2-4C4F-93E9-3AAA048261CF}"/>
    <cellStyle name="Note 8" xfId="20515" xr:uid="{00000000-0005-0000-0000-000027500000}"/>
    <cellStyle name="Note 8 2" xfId="20516" xr:uid="{00000000-0005-0000-0000-000028500000}"/>
    <cellStyle name="Note 8 2 2" xfId="22984" xr:uid="{4F001EC1-86F2-4099-9C12-A080E1D36D2A}"/>
    <cellStyle name="Note 8 2 2 2" xfId="23884" xr:uid="{41028F1D-B7D0-4CE0-A8F1-0E168CA818FB}"/>
    <cellStyle name="Note 8 2 2 2 2" xfId="26536" xr:uid="{46BDB417-6289-48DC-8F13-73C8945B6901}"/>
    <cellStyle name="Note 8 2 2 2 3" xfId="28419" xr:uid="{8D533213-235A-4CFF-A87E-E464D31709B2}"/>
    <cellStyle name="Note 8 2 2 2 4" xfId="22695" xr:uid="{D2E87EE4-2514-4798-AE37-7D9AB697DC18}"/>
    <cellStyle name="Note 8 2 2 2 5" xfId="34077" xr:uid="{FEA89BCE-AA0A-4F19-87E5-EA33C799F661}"/>
    <cellStyle name="Note 8 2 2 2 6" xfId="35092" xr:uid="{D332D6C8-3953-4219-91FC-604C09F69909}"/>
    <cellStyle name="Note 8 2 2 3" xfId="25638" xr:uid="{2D6E1967-5D73-40B6-807D-484D742D507B}"/>
    <cellStyle name="Note 8 2 2 4" xfId="32897" xr:uid="{3339EF61-3B27-4471-9DD7-87E617B6C1FC}"/>
    <cellStyle name="Note 8 2 3" xfId="23539" xr:uid="{0B9BADB6-294A-4611-B734-C4096386C849}"/>
    <cellStyle name="Note 8 2 3 2" xfId="26191" xr:uid="{9BB97372-DCFF-414A-97BF-4F7112F15358}"/>
    <cellStyle name="Note 8 2 3 3" xfId="27819" xr:uid="{060AD85A-BA7E-4791-B69F-E8561AD89FD3}"/>
    <cellStyle name="Note 8 2 3 4" xfId="29537" xr:uid="{7B167FCF-EA73-4625-AFC1-348E0015091A}"/>
    <cellStyle name="Note 8 2 3 5" xfId="31703" xr:uid="{8A924DCA-C78B-4D95-AAD7-33490E14C635}"/>
    <cellStyle name="Note 8 2 3 6" xfId="32137" xr:uid="{E7D2C973-9AFA-4D35-8680-3E39D3F7939C}"/>
    <cellStyle name="Note 8 2 4" xfId="24695" xr:uid="{1146F675-E3EC-48F5-B163-0EAFEF08F52B}"/>
    <cellStyle name="Note 8 2 4 2" xfId="27343" xr:uid="{EF94E7BD-8D7C-499D-AB36-D4736AD3695E}"/>
    <cellStyle name="Note 8 2 4 3" xfId="25294" xr:uid="{C31C12DB-A8EF-49ED-8B3D-90919F26E361}"/>
    <cellStyle name="Note 8 2 4 4" xfId="30176" xr:uid="{E0C632BE-B381-43F0-837D-7F826F7C7AD9}"/>
    <cellStyle name="Note 8 2 4 5" xfId="31056" xr:uid="{53D34DCA-291F-493E-9477-56185F2DCC48}"/>
    <cellStyle name="Note 8 2 4 6" xfId="34443" xr:uid="{3DB74DF8-3D72-4304-AC52-426E9CDEAE1F}"/>
    <cellStyle name="Note 8 2 4 7" xfId="36180" xr:uid="{047DCC8D-CBBD-46BB-8DE6-2335591BD7B3}"/>
    <cellStyle name="Note 8 2 4 8" xfId="37015" xr:uid="{5A2884E6-04B3-4B39-9977-F6607BA75D1E}"/>
    <cellStyle name="Note 8 2 4 9" xfId="37931" xr:uid="{B7014799-86FE-49AB-B6D0-A41D7233FBD5}"/>
    <cellStyle name="Note 8 2 5" xfId="24161" xr:uid="{19196B32-9D5A-445C-9B50-6C74EDC30B3E}"/>
    <cellStyle name="Note 8 2 5 2" xfId="26812" xr:uid="{6A4A901F-CB13-4A0B-B29D-32E97490EA5C}"/>
    <cellStyle name="Note 8 2 5 3" xfId="21839" xr:uid="{2610D690-8245-4658-B972-8EC1466E126C}"/>
    <cellStyle name="Note 8 2 5 4" xfId="29664" xr:uid="{97D25834-41B7-4D32-9797-DADAD5734459}"/>
    <cellStyle name="Note 8 2 5 5" xfId="30528" xr:uid="{B9FD0008-5E19-4F1F-9C45-876922A92520}"/>
    <cellStyle name="Note 8 2 5 6" xfId="32300" xr:uid="{01410829-B0CE-4C3D-BC43-37EE3927F7C4}"/>
    <cellStyle name="Note 8 2 5 7" xfId="35665" xr:uid="{80BD7760-FC0F-4965-9384-A0442F27F84C}"/>
    <cellStyle name="Note 8 2 5 8" xfId="32057" xr:uid="{51AF2CD2-80F9-4909-9330-7174504C5281}"/>
    <cellStyle name="Note 8 2 5 9" xfId="37397" xr:uid="{13A378FD-1B86-4C05-B1F1-900FDCD0F941}"/>
    <cellStyle name="Note 8 2 6" xfId="22536" xr:uid="{CF8C2DBD-1B29-4F53-9150-101C094975ED}"/>
    <cellStyle name="Note 8 2 7" xfId="25038" xr:uid="{431FAD5B-6FE9-469A-86E0-7CE690B83B66}"/>
    <cellStyle name="Note 8 2 8" xfId="21242" xr:uid="{63A7716A-1FEE-45C9-833F-A6069B991452}"/>
    <cellStyle name="Note 8 3" xfId="22985" xr:uid="{E252E0CC-D091-46E8-8D46-94990B37118E}"/>
    <cellStyle name="Note 8 3 2" xfId="23885" xr:uid="{14A85476-7FAA-4F14-B88A-3F62D77FFFED}"/>
    <cellStyle name="Note 8 3 2 2" xfId="26537" xr:uid="{978D7B2F-5093-4CAC-B8ED-F915199D0A44}"/>
    <cellStyle name="Note 8 3 2 3" xfId="28910" xr:uid="{CF410503-8364-4643-97D8-78051FF14647}"/>
    <cellStyle name="Note 8 3 2 4" xfId="28148" xr:uid="{B30FA143-FA30-44DE-9689-272260F2F464}"/>
    <cellStyle name="Note 8 3 2 5" xfId="34999" xr:uid="{C9855C15-979C-4529-AC39-799CC4305D95}"/>
    <cellStyle name="Note 8 3 2 6" xfId="35573" xr:uid="{3B84DE04-D567-47CE-8310-DA0B57BCEC4C}"/>
    <cellStyle name="Note 8 3 3" xfId="25639" xr:uid="{C8DECBC5-A284-4DA8-8EB4-86FD0F394B6F}"/>
    <cellStyle name="Note 8 3 4" xfId="32898" xr:uid="{AF61AF6F-D039-462F-A119-CB55CE728068}"/>
    <cellStyle name="Note 8 4" xfId="23538" xr:uid="{D56322F3-544B-4CD5-A794-38068BDE2B22}"/>
    <cellStyle name="Note 8 4 2" xfId="26190" xr:uid="{542EE3AE-CCC2-49D3-B133-730A3CBEBBC0}"/>
    <cellStyle name="Note 8 4 3" xfId="27818" xr:uid="{06218545-8B9C-4829-8743-1E3DF5681624}"/>
    <cellStyle name="Note 8 4 4" xfId="29420" xr:uid="{3D0035FB-B6D5-4AEC-A308-7BFAEAB28A37}"/>
    <cellStyle name="Note 8 4 5" xfId="34753" xr:uid="{1E75040C-926D-402C-84DF-E03529A65360}"/>
    <cellStyle name="Note 8 4 6" xfId="35073" xr:uid="{5B813D3E-658A-4E86-9264-E01385B16F84}"/>
    <cellStyle name="Note 8 5" xfId="24694" xr:uid="{272D3757-937C-4DDD-AA83-F13703D970A4}"/>
    <cellStyle name="Note 8 5 2" xfId="27342" xr:uid="{DA90DE8B-E19C-4A1B-8850-127BC185CB29}"/>
    <cellStyle name="Note 8 5 3" xfId="25293" xr:uid="{8D9C1FD8-CAC6-4224-98B0-D9BCE5043749}"/>
    <cellStyle name="Note 8 5 4" xfId="30175" xr:uid="{F150FD66-DBBC-45C7-985F-A937B73443D3}"/>
    <cellStyle name="Note 8 5 5" xfId="31055" xr:uid="{C90A2073-82C4-4F19-9999-DF24760B24C7}"/>
    <cellStyle name="Note 8 5 6" xfId="32684" xr:uid="{85F163F9-5985-4430-AADB-4FBFC81B30C7}"/>
    <cellStyle name="Note 8 5 7" xfId="36179" xr:uid="{10367CDD-8E43-4005-B0E7-BD0BAB11E867}"/>
    <cellStyle name="Note 8 5 8" xfId="37014" xr:uid="{2D5F2D17-4827-4CFC-9A80-A605BB5D45A6}"/>
    <cellStyle name="Note 8 5 9" xfId="37930" xr:uid="{0EA89144-2FF4-4FB9-982A-7AFCF0A15204}"/>
    <cellStyle name="Note 8 6" xfId="24868" xr:uid="{F7D32495-6DDC-47F6-8296-D5298556276B}"/>
    <cellStyle name="Note 8 6 2" xfId="27516" xr:uid="{2FCA4DB9-07B2-4F32-A346-65665C72EF08}"/>
    <cellStyle name="Note 8 6 3" xfId="29154" xr:uid="{1962A4A3-0072-4F0B-A24D-B63C431CA6F2}"/>
    <cellStyle name="Note 8 6 4" xfId="30346" xr:uid="{9B421115-63C7-432A-A504-1C15D8156315}"/>
    <cellStyle name="Note 8 6 5" xfId="31229" xr:uid="{A576B4F8-A13E-4A58-8935-8DB5262CCB2B}"/>
    <cellStyle name="Note 8 6 6" xfId="35224" xr:uid="{FF75512B-B4A3-4AB1-A6C2-668623A0BFC8}"/>
    <cellStyle name="Note 8 6 7" xfId="36352" xr:uid="{AE4BE9E7-73F7-421D-BD11-676A06EB9D6B}"/>
    <cellStyle name="Note 8 6 8" xfId="37185" xr:uid="{40F5AF61-D5CB-40C8-8DAC-F380CC1CF10E}"/>
    <cellStyle name="Note 8 6 9" xfId="38104" xr:uid="{BB1983B1-211B-4840-9D73-2A9CB6F434AB}"/>
    <cellStyle name="Note 8 7" xfId="22535" xr:uid="{06578BF8-B431-4899-AF55-0E8B339655E8}"/>
    <cellStyle name="Note 8 8" xfId="21417" xr:uid="{D2B7427E-351B-422A-AFD3-5B992BB8CF39}"/>
    <cellStyle name="Note 8 9" xfId="21241" xr:uid="{8A1CD077-9682-4703-AE0F-1821E14555AF}"/>
    <cellStyle name="Note 9" xfId="20517" xr:uid="{00000000-0005-0000-0000-000029500000}"/>
    <cellStyle name="Note 9 2" xfId="22983" xr:uid="{4D6B5929-DF43-470F-BAB3-9CFED2340FE6}"/>
    <cellStyle name="Note 9 2 2" xfId="23883" xr:uid="{C46830DD-4BBC-47F0-9B07-B2F1B77C5296}"/>
    <cellStyle name="Note 9 2 2 2" xfId="26535" xr:uid="{D588CE9A-BB1B-4ECA-9E5F-05E4C34363A2}"/>
    <cellStyle name="Note 9 2 2 3" xfId="28508" xr:uid="{076E6318-E94E-45FE-AA57-EB51A58E9A0F}"/>
    <cellStyle name="Note 9 2 2 4" xfId="29570" xr:uid="{42140A2D-A1A6-436E-BBE7-60A1EE6D723C}"/>
    <cellStyle name="Note 9 2 2 5" xfId="34258" xr:uid="{6C767728-19CE-4B26-A926-F6845C21D142}"/>
    <cellStyle name="Note 9 2 2 6" xfId="35482" xr:uid="{8B09455E-900E-49BF-AB00-A722D7A77407}"/>
    <cellStyle name="Note 9 2 3" xfId="25637" xr:uid="{4C477210-B524-4385-A137-5EE7AD9BF9ED}"/>
    <cellStyle name="Note 9 2 4" xfId="32896" xr:uid="{41BBCE5F-6881-4F20-9EF7-18660BD0166C}"/>
    <cellStyle name="Note 9 3" xfId="23540" xr:uid="{C493A192-0D9F-4171-8044-19B6D1C43016}"/>
    <cellStyle name="Note 9 3 2" xfId="26192" xr:uid="{ECC833D6-18AD-4F3B-B233-07CF44AA03FA}"/>
    <cellStyle name="Note 9 3 3" xfId="27820" xr:uid="{E7DFF324-0A54-4385-875F-8861C5BF62A3}"/>
    <cellStyle name="Note 9 3 4" xfId="22631" xr:uid="{84459A37-6C0C-4BB2-8A10-76D4CDA925F7}"/>
    <cellStyle name="Note 9 3 5" xfId="32239" xr:uid="{FD885C99-83B0-438C-9E62-8638DAFBEC8A}"/>
    <cellStyle name="Note 9 3 6" xfId="34196" xr:uid="{3CFCE36F-E9BA-4FA0-A692-2214E9678023}"/>
    <cellStyle name="Note 9 4" xfId="24696" xr:uid="{1943D242-EE64-4E28-9612-9279CEE5B4F4}"/>
    <cellStyle name="Note 9 4 2" xfId="27344" xr:uid="{DBEE155D-610D-45DB-9E1C-A80D864AF5B7}"/>
    <cellStyle name="Note 9 4 3" xfId="25295" xr:uid="{8D4C3A7C-BCDA-486D-A8A5-2DA3CA7107D4}"/>
    <cellStyle name="Note 9 4 4" xfId="30177" xr:uid="{09CABB11-F67E-4A62-B584-C64EFBE63AC8}"/>
    <cellStyle name="Note 9 4 5" xfId="31057" xr:uid="{B57924CB-DA87-4A16-8996-97D27BF91139}"/>
    <cellStyle name="Note 9 4 6" xfId="34613" xr:uid="{8778B30B-9890-4D1F-A2F6-E9FD3A87E29C}"/>
    <cellStyle name="Note 9 4 7" xfId="36181" xr:uid="{B977C498-EB10-4E65-B9E5-DAC87DC70FEA}"/>
    <cellStyle name="Note 9 4 8" xfId="37016" xr:uid="{156D6CD3-8077-4D23-8053-0292880996B8}"/>
    <cellStyle name="Note 9 4 9" xfId="37932" xr:uid="{E618B027-4C50-4ABC-95E8-3760D20A0BC5}"/>
    <cellStyle name="Note 9 5" xfId="24869" xr:uid="{823B9657-BA84-4AF0-9CF1-55BE75F5D563}"/>
    <cellStyle name="Note 9 5 2" xfId="27517" xr:uid="{C3991048-3A11-42D9-BC89-C9287FE4E0C3}"/>
    <cellStyle name="Note 9 5 3" xfId="29155" xr:uid="{15108573-B280-4BF4-AA35-940AAEC76727}"/>
    <cellStyle name="Note 9 5 4" xfId="30347" xr:uid="{F599ED81-C443-4CC4-BAA1-E99E92EB1EB9}"/>
    <cellStyle name="Note 9 5 5" xfId="31230" xr:uid="{DA77405F-BE96-497F-B923-9CC2C3F9C115}"/>
    <cellStyle name="Note 9 5 6" xfId="35225" xr:uid="{0196F24E-4768-4A7F-BB1D-7173A893DFBC}"/>
    <cellStyle name="Note 9 5 7" xfId="36353" xr:uid="{0B3C03EF-2451-42B6-8FFC-53232D40902B}"/>
    <cellStyle name="Note 9 5 8" xfId="37186" xr:uid="{45E34856-E6AF-4C28-B40D-E8B924173BF4}"/>
    <cellStyle name="Note 9 5 9" xfId="38105" xr:uid="{F8DF2195-CAC0-4E5A-9056-C9F394D7FA8E}"/>
    <cellStyle name="Note 9 6" xfId="22537" xr:uid="{98FF0717-46D4-47D0-89D5-38113F73284C}"/>
    <cellStyle name="Note 9 7" xfId="25039" xr:uid="{CE825828-94E1-4B08-8531-48DD956BD1ED}"/>
    <cellStyle name="Note 9 8" xfId="21243" xr:uid="{0F8D49BE-77E9-4FFC-AD5C-A6E2D493D6B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alExposure 10" xfId="21244" xr:uid="{E8535A6C-21BE-486A-A2C8-9E9C4DB03545}"/>
    <cellStyle name="optionalExposure 2" xfId="22982" xr:uid="{0E1D8892-8BCA-49FA-93B8-2BF484E87325}"/>
    <cellStyle name="optionalExposure 2 2" xfId="23882" xr:uid="{E79C58C2-A167-42AD-8542-4E46A59A3786}"/>
    <cellStyle name="optionalExposure 2 2 2" xfId="26534" xr:uid="{B329655D-A315-4055-AC38-52F03EBD7A4D}"/>
    <cellStyle name="optionalExposure 2 2 3" xfId="28634" xr:uid="{F6CC5948-D4A7-43F7-930F-E8C3E8E46E69}"/>
    <cellStyle name="optionalExposure 2 2 4" xfId="28063" xr:uid="{43D23926-50AF-4DB3-B4C4-02D7A8C6A2E3}"/>
    <cellStyle name="optionalExposure 2 2 5" xfId="22113" xr:uid="{CC0B39B0-CC7A-4BB4-9FC1-39A06B4C0DC7}"/>
    <cellStyle name="optionalExposure 2 2 6" xfId="33785" xr:uid="{B5EF2516-41EB-4E1A-83C8-B3020BB6F730}"/>
    <cellStyle name="optionalExposure 2 2 7" xfId="34733" xr:uid="{D965EB77-74EF-41CC-8CAD-BB9B233E420B}"/>
    <cellStyle name="optionalExposure 2 2 8" xfId="32027" xr:uid="{61D57A66-F224-4439-9818-D7AE92BECE7B}"/>
    <cellStyle name="optionalExposure 2 3" xfId="25636" xr:uid="{6E6E0887-3767-4E9D-8DB9-4B3DA2782D7C}"/>
    <cellStyle name="optionalExposure 2 4" xfId="28133" xr:uid="{A8686014-F9A1-4C57-A856-4D7E65564201}"/>
    <cellStyle name="optionalExposure 2 5" xfId="32895" xr:uid="{2D60B14E-E942-405C-8E60-3F063C2E4937}"/>
    <cellStyle name="optionalExposure 2 6" xfId="31723" xr:uid="{46042048-BDA2-4C19-A0E2-8012D9CC7079}"/>
    <cellStyle name="optionalExposure 3" xfId="23541" xr:uid="{19AF7B5F-EA93-4A46-B978-0BE3C5E07611}"/>
    <cellStyle name="optionalExposure 3 2" xfId="26193" xr:uid="{083C789A-6691-415F-B5F6-BB40C8CE99BA}"/>
    <cellStyle name="optionalExposure 3 3" xfId="28293" xr:uid="{D313A590-994A-4DB8-985B-300D15314D9E}"/>
    <cellStyle name="optionalExposure 3 4" xfId="27821" xr:uid="{F76A73DB-C92D-4C2D-8CCD-619547A95942}"/>
    <cellStyle name="optionalExposure 3 5" xfId="22128" xr:uid="{CFEB68CA-FF28-4539-ACBF-506E75ED99B6}"/>
    <cellStyle name="optionalExposure 3 6" xfId="33444" xr:uid="{38CAA294-EDB2-4CDD-9681-02D679EA4E55}"/>
    <cellStyle name="optionalExposure 3 7" xfId="31516" xr:uid="{A4247056-8366-4DC9-B195-D33B369D5F10}"/>
    <cellStyle name="optionalExposure 3 8" xfId="32024" xr:uid="{C07B7CD3-5A08-4677-B58E-C1D9B07A0E05}"/>
    <cellStyle name="optionalExposure 4" xfId="24697" xr:uid="{F55E3F70-0A50-47FF-B5E5-B6491C0EA0FB}"/>
    <cellStyle name="optionalExposure 4 2" xfId="27345" xr:uid="{5D08B9AC-6CDD-46E4-B199-BD19FE86468A}"/>
    <cellStyle name="optionalExposure 4 3" xfId="29388" xr:uid="{BB79909E-C058-4323-BD38-8A13FB52C77F}"/>
    <cellStyle name="optionalExposure 4 4" xfId="31058" xr:uid="{4354517A-1D85-4972-B6A0-9CBE8591484B}"/>
    <cellStyle name="optionalExposure 4 5" xfId="34281" xr:uid="{14E5AB14-3045-450F-8D6E-D3340A00F25F}"/>
    <cellStyle name="optionalExposure 4 6" xfId="35023" xr:uid="{62DAA94A-0BB3-45AF-AA4E-F44A695AA431}"/>
    <cellStyle name="optionalExposure 4 7" xfId="32685" xr:uid="{D6BAFF7D-8BDA-439E-A535-20DDA5C452C2}"/>
    <cellStyle name="optionalExposure 4 8" xfId="37933" xr:uid="{59184C19-8AA9-49E7-ABD2-52A299CA6BD1}"/>
    <cellStyle name="optionalExposure 5" xfId="22538" xr:uid="{23E247B5-3418-46A6-ACCF-4CABFE6CFACB}"/>
    <cellStyle name="optionalExposure 6" xfId="25046" xr:uid="{2E0408C3-A642-409B-A110-74B0A009B2FB}"/>
    <cellStyle name="optionalExposure 7" xfId="27688" xr:uid="{50E2F0BD-6998-4226-9043-4064A0495665}"/>
    <cellStyle name="optionalExposure 8" xfId="32303" xr:uid="{CF158570-CFC1-484F-8921-88E80C9F3772}"/>
    <cellStyle name="optionalExposure 9" xfId="31972" xr:uid="{383EFC95-8162-47DB-8D3E-51FC19BB1B9A}"/>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2 2" xfId="22980" xr:uid="{374B47FE-9613-4CC6-9B7D-18BD96B3C01D}"/>
    <cellStyle name="Output 2 10 2 2 2" xfId="23880" xr:uid="{2863EAE0-F01A-4A43-909C-EB122952C0EF}"/>
    <cellStyle name="Output 2 10 2 2 2 2" xfId="26532" xr:uid="{A9671C2F-7B11-4F88-8E90-928B5989C0A2}"/>
    <cellStyle name="Output 2 10 2 2 2 3" xfId="28632" xr:uid="{EF38C152-D18A-4B7E-80F9-AB7A52BDF615}"/>
    <cellStyle name="Output 2 10 2 2 2 4" xfId="29020" xr:uid="{23DA66B3-EB8A-47E3-AFDD-D9044D4EF6E0}"/>
    <cellStyle name="Output 2 10 2 2 2 5" xfId="29573" xr:uid="{826C8910-A3DC-4B98-92A6-C4584AD14D22}"/>
    <cellStyle name="Output 2 10 2 2 2 6" xfId="33783" xr:uid="{F13694C0-154F-4884-BC24-555D554B631F}"/>
    <cellStyle name="Output 2 10 2 2 2 7" xfId="34731" xr:uid="{C96C547F-F84E-4140-A8EB-5F0B387BB471}"/>
    <cellStyle name="Output 2 10 2 2 2 8" xfId="31589" xr:uid="{569FC4EF-4C1A-4BE4-A41E-C4D6D7750321}"/>
    <cellStyle name="Output 2 10 2 2 2 9" xfId="31825" xr:uid="{287C35AF-055C-4EB4-875D-B174B21BB44B}"/>
    <cellStyle name="Output 2 10 2 2 3" xfId="25634" xr:uid="{21487B0C-E411-47C7-8C84-77A0ACE43F4B}"/>
    <cellStyle name="Output 2 10 2 2 4" xfId="32893" xr:uid="{DEEBC3F6-5D2C-495A-A78A-A2411B30CA49}"/>
    <cellStyle name="Output 2 10 2 3" xfId="23543" xr:uid="{D7218D28-ECA3-433D-877A-CE41953BB866}"/>
    <cellStyle name="Output 2 10 2 3 2" xfId="26195" xr:uid="{86F546E8-25C5-46BB-B993-D4804F6A627C}"/>
    <cellStyle name="Output 2 10 2 3 3" xfId="28295" xr:uid="{C9DAEB6C-49AB-4566-BD2B-66FB14E7F294}"/>
    <cellStyle name="Output 2 10 2 3 4" xfId="27823" xr:uid="{7122C110-9238-44FD-8033-563C226FE689}"/>
    <cellStyle name="Output 2 10 2 3 5" xfId="29424" xr:uid="{B527D339-0DBE-4F80-A1BB-418910DC8C52}"/>
    <cellStyle name="Output 2 10 2 3 6" xfId="33446" xr:uid="{49FA116B-4129-4BB0-A67F-8F80F8283F2F}"/>
    <cellStyle name="Output 2 10 2 3 7" xfId="31514" xr:uid="{56EF94B6-0F14-4368-B295-3604FDD80D58}"/>
    <cellStyle name="Output 2 10 2 3 8" xfId="31539" xr:uid="{830770C4-59CF-4C07-BE9F-0DA2AB94B427}"/>
    <cellStyle name="Output 2 10 2 3 9" xfId="35071" xr:uid="{990D9FB2-A115-4355-BE1E-B445E37573F2}"/>
    <cellStyle name="Output 2 10 2 4" xfId="24699" xr:uid="{1B98E977-82A1-473B-A023-5406EE4DDA22}"/>
    <cellStyle name="Output 2 10 2 4 10" xfId="37935" xr:uid="{08BFC18F-57DA-417F-A760-B5F4E2BF12DE}"/>
    <cellStyle name="Output 2 10 2 4 2" xfId="27347" xr:uid="{2E33B4AB-AC4B-4656-90FE-4C32D45E7554}"/>
    <cellStyle name="Output 2 10 2 4 3" xfId="25297" xr:uid="{75A67495-A66B-4199-AD8C-FCC8DBC52C40}"/>
    <cellStyle name="Output 2 10 2 4 4" xfId="30179" xr:uid="{EEBE57BE-0CF2-4193-AC86-341BD3729562}"/>
    <cellStyle name="Output 2 10 2 4 5" xfId="31060" xr:uid="{63D062B9-508A-4B9F-85E1-C600251F9A36}"/>
    <cellStyle name="Output 2 10 2 4 6" xfId="34283" xr:uid="{7D91695E-45D6-4EE3-848C-A67E8A7BF646}"/>
    <cellStyle name="Output 2 10 2 4 7" xfId="34614" xr:uid="{EF2CF6C2-95B7-4C55-9198-2C7326F5B028}"/>
    <cellStyle name="Output 2 10 2 4 8" xfId="36183" xr:uid="{1FF82D79-4367-462F-8846-EAE2BF62E4B2}"/>
    <cellStyle name="Output 2 10 2 4 9" xfId="37018" xr:uid="{B6AC876A-3DB9-4DCC-ABD6-9FDCB84BA93A}"/>
    <cellStyle name="Output 2 10 2 5" xfId="24871" xr:uid="{95F3F302-58A4-495B-B9C3-F2941AB644B8}"/>
    <cellStyle name="Output 2 10 2 5 10" xfId="38107" xr:uid="{D0BC90FF-B918-4BE0-A170-30F4DCC68280}"/>
    <cellStyle name="Output 2 10 2 5 2" xfId="27519" xr:uid="{364010E8-43D7-4FBE-99CB-57C098F879A9}"/>
    <cellStyle name="Output 2 10 2 5 3" xfId="29157" xr:uid="{530DF33E-CF63-42D8-9EA6-2873F6D1EDED}"/>
    <cellStyle name="Output 2 10 2 5 4" xfId="30349" xr:uid="{F940F911-874C-4047-B308-7B26C06A98EF}"/>
    <cellStyle name="Output 2 10 2 5 5" xfId="31232" xr:uid="{FE5C2CBE-CD69-4279-8390-BD9E406D8D76}"/>
    <cellStyle name="Output 2 10 2 5 6" xfId="34455" xr:uid="{981D36F0-C4A9-4188-82A9-92C316662301}"/>
    <cellStyle name="Output 2 10 2 5 7" xfId="35227" xr:uid="{C333D557-435A-4264-833B-45594B581DD5}"/>
    <cellStyle name="Output 2 10 2 5 8" xfId="36355" xr:uid="{B86F7A3C-A9FE-4B40-AFBD-9C16A9F885EE}"/>
    <cellStyle name="Output 2 10 2 5 9" xfId="37188" xr:uid="{51A948F6-9B73-4D5D-9469-160E3CA31671}"/>
    <cellStyle name="Output 2 10 2 6" xfId="22540" xr:uid="{AF17E688-6889-4B87-876D-F8E5D9A752C8}"/>
    <cellStyle name="Output 2 10 2 7" xfId="25052" xr:uid="{635CA4ED-26DB-46E4-ACDC-B2F0B85FA31A}"/>
    <cellStyle name="Output 2 10 2 8" xfId="21246" xr:uid="{59840343-C75A-45C8-A0FC-C014795EF824}"/>
    <cellStyle name="Output 2 10 3" xfId="20531" xr:uid="{00000000-0005-0000-0000-000037500000}"/>
    <cellStyle name="Output 2 10 3 2" xfId="22979" xr:uid="{0ED8886B-79CB-421F-AC61-DE8DA3A8C9FB}"/>
    <cellStyle name="Output 2 10 3 2 2" xfId="23879" xr:uid="{118A580B-EEF7-4C05-9B4B-E9D08BEC87EC}"/>
    <cellStyle name="Output 2 10 3 2 2 2" xfId="26531" xr:uid="{7B797BA1-CC21-4ADE-BA6C-65CB463CBDD1}"/>
    <cellStyle name="Output 2 10 3 2 2 3" xfId="28631" xr:uid="{355BF782-7D24-4376-8011-969107A0DA7B}"/>
    <cellStyle name="Output 2 10 3 2 2 4" xfId="28906" xr:uid="{C60852E7-C0AB-492E-AD1F-9D9BB73098B4}"/>
    <cellStyle name="Output 2 10 3 2 2 5" xfId="29456" xr:uid="{7849AE9D-9B2E-41F3-9C19-3494B7A7CD25}"/>
    <cellStyle name="Output 2 10 3 2 2 6" xfId="33782" xr:uid="{415F8656-6756-46B6-96EE-65473E9F682B}"/>
    <cellStyle name="Output 2 10 3 2 2 7" xfId="34730" xr:uid="{509EAA38-D0C7-4200-9E4F-BE4FAA1519DD}"/>
    <cellStyle name="Output 2 10 3 2 2 8" xfId="34864" xr:uid="{0ADC20B3-C909-455F-BFA0-C8EB2FDEE1CC}"/>
    <cellStyle name="Output 2 10 3 2 2 9" xfId="35481" xr:uid="{3551663F-42FD-487D-BB11-DA54512D862D}"/>
    <cellStyle name="Output 2 10 3 2 3" xfId="25633" xr:uid="{3FF24378-01D2-4A26-9CE0-0AD4C7EB65F4}"/>
    <cellStyle name="Output 2 10 3 2 4" xfId="32892" xr:uid="{A99748F1-93BF-4AAE-A6B1-41103DFB4E34}"/>
    <cellStyle name="Output 2 10 3 3" xfId="23544" xr:uid="{8259E5D0-0802-4277-A874-216AE1354618}"/>
    <cellStyle name="Output 2 10 3 3 2" xfId="26196" xr:uid="{9313E377-DCA5-4D36-ABD0-52613B5EFE75}"/>
    <cellStyle name="Output 2 10 3 3 3" xfId="28296" xr:uid="{FF5D8BD8-EE60-4A97-9FAA-1BA004337ACB}"/>
    <cellStyle name="Output 2 10 3 3 4" xfId="27824" xr:uid="{56154FDB-ACCB-4842-8BB8-8DBCB06187E5}"/>
    <cellStyle name="Output 2 10 3 3 5" xfId="29541" xr:uid="{99BBFD83-05E0-4584-9353-7771FACFA90C}"/>
    <cellStyle name="Output 2 10 3 3 6" xfId="33447" xr:uid="{1ACB71AB-C574-4779-848E-A20F23E54F02}"/>
    <cellStyle name="Output 2 10 3 3 7" xfId="31513" xr:uid="{B8D213BE-EC05-4DB3-B27D-56122ECD0B79}"/>
    <cellStyle name="Output 2 10 3 3 8" xfId="34756" xr:uid="{7AFF2C11-3A8E-4EF2-9306-05742D20C2BE}"/>
    <cellStyle name="Output 2 10 3 3 9" xfId="32139" xr:uid="{D3FB2A50-C41D-45C8-87D2-1F5BAC08ED20}"/>
    <cellStyle name="Output 2 10 3 4" xfId="24700" xr:uid="{33DF793B-36D2-4CA6-AAE7-DD6A55EDCBFC}"/>
    <cellStyle name="Output 2 10 3 4 10" xfId="37936" xr:uid="{0DC5347A-33B5-43C7-A0EF-D1C31521BB0A}"/>
    <cellStyle name="Output 2 10 3 4 2" xfId="27348" xr:uid="{4E0EF5C8-5881-4277-A232-59F22A1ED8A5}"/>
    <cellStyle name="Output 2 10 3 4 3" xfId="25298" xr:uid="{B1E09553-C4E3-4345-9A20-3B89CB6D1642}"/>
    <cellStyle name="Output 2 10 3 4 4" xfId="30180" xr:uid="{E69A6A62-263D-4A5C-A811-FCAE90FBBB59}"/>
    <cellStyle name="Output 2 10 3 4 5" xfId="31061" xr:uid="{82D9DF14-E905-4E40-A5BF-0211E170A31B}"/>
    <cellStyle name="Output 2 10 3 4 6" xfId="34284" xr:uid="{D74A6BFB-31E4-4393-B3C5-0D41420EAD64}"/>
    <cellStyle name="Output 2 10 3 4 7" xfId="34442" xr:uid="{307079E2-844A-4A12-973F-84909F7537A4}"/>
    <cellStyle name="Output 2 10 3 4 8" xfId="36184" xr:uid="{E1448D6A-CD56-4B2E-96F3-6F4B540799AC}"/>
    <cellStyle name="Output 2 10 3 4 9" xfId="37019" xr:uid="{2A11FE21-8CBC-40E3-B766-62E6DA0197F5}"/>
    <cellStyle name="Output 2 10 3 5" xfId="24872" xr:uid="{71F3FEE0-41E8-47C1-BE32-D60AB706E8A0}"/>
    <cellStyle name="Output 2 10 3 5 10" xfId="38108" xr:uid="{8CDCE08F-9F65-4C61-AA37-F98BFB288100}"/>
    <cellStyle name="Output 2 10 3 5 2" xfId="27520" xr:uid="{6CA66D5C-D4FA-4FF9-A2B1-D1001B284D2B}"/>
    <cellStyle name="Output 2 10 3 5 3" xfId="29158" xr:uid="{B8CB5E3E-26C4-405E-A10B-899B2F401C2C}"/>
    <cellStyle name="Output 2 10 3 5 4" xfId="30350" xr:uid="{EC9AF7C9-36D0-435C-A3C4-37ECD33A0FB5}"/>
    <cellStyle name="Output 2 10 3 5 5" xfId="31233" xr:uid="{1B40F9D3-AEEC-433F-A3FD-7E925E7292DD}"/>
    <cellStyle name="Output 2 10 3 5 6" xfId="34456" xr:uid="{8D5FA2FF-D985-4C06-ABA0-C5A12D4B8456}"/>
    <cellStyle name="Output 2 10 3 5 7" xfId="35228" xr:uid="{5170490E-E26C-417D-AE30-97AC6CEF0FA6}"/>
    <cellStyle name="Output 2 10 3 5 8" xfId="36356" xr:uid="{D75085E0-3B77-489C-8910-251731693E82}"/>
    <cellStyle name="Output 2 10 3 5 9" xfId="37189" xr:uid="{52A7341F-4DFC-428B-B833-D94CA6A83F38}"/>
    <cellStyle name="Output 2 10 3 6" xfId="22541" xr:uid="{965ED30A-8B80-4AA2-8753-6AE925D30BAD}"/>
    <cellStyle name="Output 2 10 3 7" xfId="25053" xr:uid="{0D200967-2F35-4D83-B967-252A47388C00}"/>
    <cellStyle name="Output 2 10 3 8" xfId="21247" xr:uid="{10BFB496-5424-4F49-8BE5-E4820F586F94}"/>
    <cellStyle name="Output 2 10 4" xfId="20532" xr:uid="{00000000-0005-0000-0000-000038500000}"/>
    <cellStyle name="Output 2 10 4 2" xfId="22978" xr:uid="{CFD6AC27-FD28-45E1-951D-73696E074B68}"/>
    <cellStyle name="Output 2 10 4 2 2" xfId="23878" xr:uid="{959489AD-7572-45D2-9AE3-E556ABB3795E}"/>
    <cellStyle name="Output 2 10 4 2 2 2" xfId="26530" xr:uid="{E574A88A-D05E-4DC2-A5F1-E013B0D89737}"/>
    <cellStyle name="Output 2 10 4 2 2 3" xfId="28630" xr:uid="{5A7CEBEE-B1A6-4FE1-94F4-176748635E34}"/>
    <cellStyle name="Output 2 10 4 2 2 4" xfId="28415" xr:uid="{5C5F9BB2-46E6-41D2-8C9A-A21DD941DED6}"/>
    <cellStyle name="Output 2 10 4 2 2 5" xfId="28962" xr:uid="{F0FDBB0D-8335-4011-A8DB-7A815211FA26}"/>
    <cellStyle name="Output 2 10 4 2 2 6" xfId="33781" xr:uid="{CFA0B952-5A35-4B4B-A9BA-5C5664DD5AA6}"/>
    <cellStyle name="Output 2 10 4 2 2 7" xfId="34729" xr:uid="{98008D0F-C975-48C9-BFA7-67C939192277}"/>
    <cellStyle name="Output 2 10 4 2 2 8" xfId="34994" xr:uid="{98F50612-44B2-4EE4-9B2D-345884E94B30}"/>
    <cellStyle name="Output 2 10 4 2 2 9" xfId="35571" xr:uid="{01611137-D02A-488A-8A72-0F5758166873}"/>
    <cellStyle name="Output 2 10 4 2 3" xfId="25632" xr:uid="{22739C9F-C360-46C2-B1B2-5EBDD96D36BD}"/>
    <cellStyle name="Output 2 10 4 2 4" xfId="32891" xr:uid="{05514A9E-404A-4AA9-87E9-3A513F223A53}"/>
    <cellStyle name="Output 2 10 4 3" xfId="23545" xr:uid="{12CCA112-2361-4018-8A69-0BA2D66BF2C2}"/>
    <cellStyle name="Output 2 10 4 3 2" xfId="26197" xr:uid="{E44246BE-BA41-4E8B-90FA-B78F683A4759}"/>
    <cellStyle name="Output 2 10 4 3 3" xfId="28297" xr:uid="{2AAEE5BE-2B93-4DED-87D1-963503A8D986}"/>
    <cellStyle name="Output 2 10 4 3 4" xfId="27825" xr:uid="{249EAEB8-30E1-434B-8326-963C90ECF944}"/>
    <cellStyle name="Output 2 10 4 3 5" xfId="28684" xr:uid="{E04FBFB5-5722-4014-9ABB-2DC31514515F}"/>
    <cellStyle name="Output 2 10 4 3 6" xfId="33448" xr:uid="{C62C98D3-7C66-437C-B7C3-26B4383FFAF3}"/>
    <cellStyle name="Output 2 10 4 3 7" xfId="31512" xr:uid="{2C550931-F269-4F2C-93AE-9EECD929ADBF}"/>
    <cellStyle name="Output 2 10 4 3 8" xfId="31700" xr:uid="{3AFFE8F5-E0FF-471F-AB78-29A9C81198F1}"/>
    <cellStyle name="Output 2 10 4 3 9" xfId="31965" xr:uid="{D356D953-4D73-4574-B7DE-042E84F6BC95}"/>
    <cellStyle name="Output 2 10 4 4" xfId="24701" xr:uid="{FA62D20A-217C-4868-A634-9634E3F2D737}"/>
    <cellStyle name="Output 2 10 4 4 10" xfId="37937" xr:uid="{F05E0F0E-FF4D-4667-B277-4230E489F4E4}"/>
    <cellStyle name="Output 2 10 4 4 2" xfId="27349" xr:uid="{B17BCAFB-E249-43CF-8EF8-84FCAAEBAF74}"/>
    <cellStyle name="Output 2 10 4 4 3" xfId="25299" xr:uid="{F19169E1-AA91-455F-81E1-EBA1704AB4C3}"/>
    <cellStyle name="Output 2 10 4 4 4" xfId="30181" xr:uid="{E63D85BE-C86D-4F83-9024-D0D4F3D2B915}"/>
    <cellStyle name="Output 2 10 4 4 5" xfId="31062" xr:uid="{73D7AEA4-00C3-4335-8E32-1D001C53CA56}"/>
    <cellStyle name="Output 2 10 4 4 6" xfId="34285" xr:uid="{E5D6FD1A-A912-4E03-B9A3-3EF3AFB6D2DE}"/>
    <cellStyle name="Output 2 10 4 4 7" xfId="34612" xr:uid="{26B5D742-DD87-47BC-935F-7E8DD42D1421}"/>
    <cellStyle name="Output 2 10 4 4 8" xfId="36185" xr:uid="{10C6B37C-2A52-4B97-B44F-7FFF3865066C}"/>
    <cellStyle name="Output 2 10 4 4 9" xfId="37020" xr:uid="{8E0E30D0-1001-4A5E-9D73-A16F5C00EFD3}"/>
    <cellStyle name="Output 2 10 4 5" xfId="24873" xr:uid="{1B08B138-92F7-4BF5-9DC3-2F33A08572E6}"/>
    <cellStyle name="Output 2 10 4 5 10" xfId="38109" xr:uid="{8F2A184E-46F7-4ABD-A0B1-92C20658B407}"/>
    <cellStyle name="Output 2 10 4 5 2" xfId="27521" xr:uid="{FB3799EF-0A83-4075-8139-D4BC6A22BE5E}"/>
    <cellStyle name="Output 2 10 4 5 3" xfId="29159" xr:uid="{A7CF96F8-BC98-4C69-95D5-86B8306D4E4F}"/>
    <cellStyle name="Output 2 10 4 5 4" xfId="30351" xr:uid="{59BC0072-F4EB-4D30-98AD-CCE58506DE1E}"/>
    <cellStyle name="Output 2 10 4 5 5" xfId="31234" xr:uid="{471EEE5D-5B87-4D07-A814-4992D6BFBA6C}"/>
    <cellStyle name="Output 2 10 4 5 6" xfId="34457" xr:uid="{213578AF-BD51-4C75-B139-3AA817AC58AF}"/>
    <cellStyle name="Output 2 10 4 5 7" xfId="35229" xr:uid="{D04F125F-6F05-4078-9E39-6B62045896AB}"/>
    <cellStyle name="Output 2 10 4 5 8" xfId="36357" xr:uid="{80515151-2D04-4AAD-9E64-7CD7755EA979}"/>
    <cellStyle name="Output 2 10 4 5 9" xfId="37190" xr:uid="{B6B736F4-6CA4-421F-AFA1-723184BF171D}"/>
    <cellStyle name="Output 2 10 4 6" xfId="22542" xr:uid="{DA31D0C6-58CB-4457-B1EB-072D49DEAC83}"/>
    <cellStyle name="Output 2 10 4 7" xfId="25054" xr:uid="{8ACAA16A-AF38-4D01-AC6B-1F757B09E125}"/>
    <cellStyle name="Output 2 10 4 8" xfId="21248" xr:uid="{DC50C731-F626-4C82-ABCA-7C69C11256DF}"/>
    <cellStyle name="Output 2 10 5" xfId="20533" xr:uid="{00000000-0005-0000-0000-000039500000}"/>
    <cellStyle name="Output 2 10 5 2" xfId="22977" xr:uid="{098A5D6B-AFE4-464A-98D8-BCCE42C882A6}"/>
    <cellStyle name="Output 2 10 5 2 2" xfId="23877" xr:uid="{F771F734-C6CA-4B78-9A6B-90820AABC427}"/>
    <cellStyle name="Output 2 10 5 2 2 2" xfId="26529" xr:uid="{A7211B84-2065-4311-98C1-91CA4595FE40}"/>
    <cellStyle name="Output 2 10 5 2 2 3" xfId="28629" xr:uid="{313677AA-8B53-48EA-A1A8-6274B295CF01}"/>
    <cellStyle name="Output 2 10 5 2 2 4" xfId="28512" xr:uid="{889A4413-94C4-4B55-B464-B0A9958F7393}"/>
    <cellStyle name="Output 2 10 5 2 2 5" xfId="28725" xr:uid="{0E4136DE-54E8-4CF0-AD68-3E5A510CF972}"/>
    <cellStyle name="Output 2 10 5 2 2 6" xfId="33780" xr:uid="{85EA529D-A1E9-416A-BA0E-662BF6F1ACAB}"/>
    <cellStyle name="Output 2 10 5 2 2 7" xfId="34728" xr:uid="{345BB95B-F053-408A-9DEF-F0AB926C2032}"/>
    <cellStyle name="Output 2 10 5 2 2 8" xfId="33421" xr:uid="{351C1A8B-60F1-4CEA-95C9-D51C985257D0}"/>
    <cellStyle name="Output 2 10 5 2 2 9" xfId="31416" xr:uid="{E28A7C6A-C58F-4132-9AE7-412FBEF2051F}"/>
    <cellStyle name="Output 2 10 5 2 3" xfId="25631" xr:uid="{3959A264-4FF8-4301-8CDF-B751B05B4448}"/>
    <cellStyle name="Output 2 10 5 2 4" xfId="32890" xr:uid="{35F4D2BC-0CCC-44CF-8A16-8CAE32297B59}"/>
    <cellStyle name="Output 2 10 5 3" xfId="23546" xr:uid="{20C69D86-5DA6-444C-92A5-D478022A5930}"/>
    <cellStyle name="Output 2 10 5 3 2" xfId="26198" xr:uid="{42A8EE45-8400-4D95-8555-4E34CB473231}"/>
    <cellStyle name="Output 2 10 5 3 3" xfId="28298" xr:uid="{D21622BD-3543-469C-B4C4-01C559C98453}"/>
    <cellStyle name="Output 2 10 5 3 4" xfId="27826" xr:uid="{8A2DE0C5-C4EE-47AE-A960-6159F787AF54}"/>
    <cellStyle name="Output 2 10 5 3 5" xfId="27708" xr:uid="{9F8AC725-262F-45B3-ABA2-2D6C70B03B3D}"/>
    <cellStyle name="Output 2 10 5 3 6" xfId="33449" xr:uid="{62BBB031-7814-4C98-A048-DA0773448F41}"/>
    <cellStyle name="Output 2 10 5 3 7" xfId="31511" xr:uid="{6431A1C9-DFF3-42E8-AA36-AEDB2A3F841C}"/>
    <cellStyle name="Output 2 10 5 3 8" xfId="34941" xr:uid="{302360A1-D9FA-4A54-906E-A7DCE05EC0BC}"/>
    <cellStyle name="Output 2 10 5 3 9" xfId="32140" xr:uid="{85D2C1F6-8996-4653-A8F8-C74B7F5BF496}"/>
    <cellStyle name="Output 2 10 5 4" xfId="24702" xr:uid="{8F415EFD-799E-44A7-97F6-8F8A0B74770C}"/>
    <cellStyle name="Output 2 10 5 4 10" xfId="37938" xr:uid="{D98BA17D-F6CB-4C47-B796-5D384E0BFA9A}"/>
    <cellStyle name="Output 2 10 5 4 2" xfId="27350" xr:uid="{56B8A545-3AB6-4033-9A83-1EA3DF6E14E2}"/>
    <cellStyle name="Output 2 10 5 4 3" xfId="25300" xr:uid="{1FC35AD5-3F42-41A0-B6DD-094403AEB3B6}"/>
    <cellStyle name="Output 2 10 5 4 4" xfId="30182" xr:uid="{F4AF1CB3-B9CE-4EBC-817C-2CBD53A2767E}"/>
    <cellStyle name="Output 2 10 5 4 5" xfId="31063" xr:uid="{395C35AB-B7D6-437A-9242-C02E1AB5ACC6}"/>
    <cellStyle name="Output 2 10 5 4 6" xfId="34286" xr:uid="{F2C2CD87-BD82-41CA-9E56-D8B9463272B9}"/>
    <cellStyle name="Output 2 10 5 4 7" xfId="32686" xr:uid="{103B282B-A455-4F63-9729-EB8EA6FF8E6D}"/>
    <cellStyle name="Output 2 10 5 4 8" xfId="36186" xr:uid="{F4C1046C-01F8-48A0-BA4D-37536122C73D}"/>
    <cellStyle name="Output 2 10 5 4 9" xfId="37021" xr:uid="{01A3E632-F30A-4BB4-A3BD-712ECE013A0E}"/>
    <cellStyle name="Output 2 10 5 5" xfId="24874" xr:uid="{6AC5DF32-DE7D-44D5-85FC-A216EBA4B8D3}"/>
    <cellStyle name="Output 2 10 5 5 10" xfId="38110" xr:uid="{41EB7FEC-3F41-4C87-8747-2FAE28551D09}"/>
    <cellStyle name="Output 2 10 5 5 2" xfId="27522" xr:uid="{4DA8AF4A-051E-461F-A4C4-823595057A12}"/>
    <cellStyle name="Output 2 10 5 5 3" xfId="29160" xr:uid="{D22F147E-5172-430F-90AC-0489C7897739}"/>
    <cellStyle name="Output 2 10 5 5 4" xfId="30352" xr:uid="{51A11E9D-A884-421D-9A9C-8DCBDD549335}"/>
    <cellStyle name="Output 2 10 5 5 5" xfId="31235" xr:uid="{683E16B7-F7E6-4CCB-AF0B-F9323AB36AF7}"/>
    <cellStyle name="Output 2 10 5 5 6" xfId="34458" xr:uid="{F9760BD7-8124-4AD3-90E4-770626DC2B4B}"/>
    <cellStyle name="Output 2 10 5 5 7" xfId="35230" xr:uid="{F7BD2991-A368-4DBD-823B-3EC3F6A203DB}"/>
    <cellStyle name="Output 2 10 5 5 8" xfId="36358" xr:uid="{A050AD88-D25E-448B-8704-92BDDAF81956}"/>
    <cellStyle name="Output 2 10 5 5 9" xfId="37191" xr:uid="{45650285-059D-4490-ADE5-47A0EC3277D6}"/>
    <cellStyle name="Output 2 10 5 6" xfId="22543" xr:uid="{5A2C8ED4-BD64-4323-B297-7E4F63264F56}"/>
    <cellStyle name="Output 2 10 5 7" xfId="25055" xr:uid="{CCB45300-C3A2-4414-B3E7-0DBBEBF59A2D}"/>
    <cellStyle name="Output 2 10 5 8" xfId="21249" xr:uid="{B16E84A3-B6D3-494D-BBD1-483691380E87}"/>
    <cellStyle name="Output 2 11" xfId="20534" xr:uid="{00000000-0005-0000-0000-00003A500000}"/>
    <cellStyle name="Output 2 11 10" xfId="22544" xr:uid="{BA0ED1F7-21A3-4FE4-A7E8-CD8DFFE55C78}"/>
    <cellStyle name="Output 2 11 11" xfId="25056" xr:uid="{538475AC-2397-400E-9E78-367D1C7A6166}"/>
    <cellStyle name="Output 2 11 12" xfId="21250" xr:uid="{78778580-328D-41EC-A714-7D58B45C8493}"/>
    <cellStyle name="Output 2 11 2" xfId="20535" xr:uid="{00000000-0005-0000-0000-00003B500000}"/>
    <cellStyle name="Output 2 11 2 2" xfId="22975" xr:uid="{DFAE9B07-E0FC-4EA8-BA1C-804D21FDA362}"/>
    <cellStyle name="Output 2 11 2 2 2" xfId="23875" xr:uid="{314027C3-CD1D-4D0B-A890-2BB83B7A6967}"/>
    <cellStyle name="Output 2 11 2 2 2 2" xfId="26527" xr:uid="{B74A1CB1-B00C-438F-B781-4405B0F2193D}"/>
    <cellStyle name="Output 2 11 2 2 2 3" xfId="28627" xr:uid="{6670A18A-40E6-46BB-9225-EBA4C561549A}"/>
    <cellStyle name="Output 2 11 2 2 2 4" xfId="29023" xr:uid="{4EA99177-A97A-4B53-B92A-FA650BB2E156}"/>
    <cellStyle name="Output 2 11 2 2 2 5" xfId="29455" xr:uid="{670736B6-4BF6-4B4E-A93E-2AFCC878CA5B}"/>
    <cellStyle name="Output 2 11 2 2 2 6" xfId="33778" xr:uid="{C593383E-EFD8-44E9-80F5-3F39432FCA9B}"/>
    <cellStyle name="Output 2 11 2 2 2 7" xfId="34726" xr:uid="{AAE360BA-E286-488A-A2F5-CD3ED122A941}"/>
    <cellStyle name="Output 2 11 2 2 2 8" xfId="34807" xr:uid="{174FE33B-3FCF-4053-A0E0-12112BD76CA5}"/>
    <cellStyle name="Output 2 11 2 2 2 9" xfId="35480" xr:uid="{B006EFB2-A866-45E4-8319-1F26B0487F43}"/>
    <cellStyle name="Output 2 11 2 2 3" xfId="25629" xr:uid="{50602276-1081-41DF-AB93-D3CACDD9633D}"/>
    <cellStyle name="Output 2 11 2 2 4" xfId="32888" xr:uid="{81B8E72B-2EE2-4320-B23A-619C64DDDA6F}"/>
    <cellStyle name="Output 2 11 2 3" xfId="23548" xr:uid="{9DCBFFBB-4A4D-405E-8335-C8981F79FCD1}"/>
    <cellStyle name="Output 2 11 2 3 2" xfId="26200" xr:uid="{CEB1A663-1AC1-4063-812E-EF526C7461DD}"/>
    <cellStyle name="Output 2 11 2 3 3" xfId="28300" xr:uid="{722C5E11-D10B-4D20-A33E-57768240762D}"/>
    <cellStyle name="Output 2 11 2 3 4" xfId="27828" xr:uid="{0F2BCB9F-0C08-44DC-A3B2-C54DD33D2F29}"/>
    <cellStyle name="Output 2 11 2 3 5" xfId="29542" xr:uid="{30A16B30-6FAD-4A44-B845-26EC44AAF470}"/>
    <cellStyle name="Output 2 11 2 3 6" xfId="33451" xr:uid="{B873B69C-20DB-4EBF-89F9-C0A7C3333A6B}"/>
    <cellStyle name="Output 2 11 2 3 7" xfId="31509" xr:uid="{BB43BD74-99E2-48C9-8338-D9E0B69BFE78}"/>
    <cellStyle name="Output 2 11 2 3 8" xfId="31537" xr:uid="{F4787372-013E-4A34-8458-62C62455B247}"/>
    <cellStyle name="Output 2 11 2 3 9" xfId="32141" xr:uid="{A5EFBAA0-1067-4297-9BCD-F2C8B9D6CD53}"/>
    <cellStyle name="Output 2 11 2 4" xfId="24704" xr:uid="{6C1687D3-ECC1-4069-BF08-9BC4D4D1EDBE}"/>
    <cellStyle name="Output 2 11 2 4 10" xfId="37940" xr:uid="{57F29172-23B9-4BAD-B7E6-0B734296711B}"/>
    <cellStyle name="Output 2 11 2 4 2" xfId="27352" xr:uid="{DD5C4EC0-D2A2-476C-B3F2-0085E160B3B7}"/>
    <cellStyle name="Output 2 11 2 4 3" xfId="25302" xr:uid="{0A5168AD-B0DD-45AE-8881-5FBE7305DA41}"/>
    <cellStyle name="Output 2 11 2 4 4" xfId="30184" xr:uid="{29590F24-6E34-4BE4-A62F-79B91D362B44}"/>
    <cellStyle name="Output 2 11 2 4 5" xfId="31065" xr:uid="{0CE717C7-1E3C-483B-B142-FEFEA0AC89A9}"/>
    <cellStyle name="Output 2 11 2 4 6" xfId="34288" xr:uid="{567EF44D-C2EA-42D7-92A4-930B54EA94BF}"/>
    <cellStyle name="Output 2 11 2 4 7" xfId="34446" xr:uid="{71A3442A-A2D8-434E-AB91-DB809BDA13F5}"/>
    <cellStyle name="Output 2 11 2 4 8" xfId="36188" xr:uid="{CDCCEB7B-76E1-4E57-9755-07B3C5A3EDD0}"/>
    <cellStyle name="Output 2 11 2 4 9" xfId="37023" xr:uid="{65F7AB2A-2C60-4331-8180-2313A83AF557}"/>
    <cellStyle name="Output 2 11 2 5" xfId="24876" xr:uid="{78B56179-115A-4FBA-AFFC-21F492753713}"/>
    <cellStyle name="Output 2 11 2 5 10" xfId="38112" xr:uid="{5EA7DC18-127E-4E66-8F6A-8C47F5FB99C5}"/>
    <cellStyle name="Output 2 11 2 5 2" xfId="27524" xr:uid="{A9BCE6E4-B168-47EF-9CDE-797DCA47260E}"/>
    <cellStyle name="Output 2 11 2 5 3" xfId="29162" xr:uid="{B9486FF8-FE03-44A2-B8AB-C7117D4809F9}"/>
    <cellStyle name="Output 2 11 2 5 4" xfId="30354" xr:uid="{45938100-251F-495D-B33E-A17767CD1F8E}"/>
    <cellStyle name="Output 2 11 2 5 5" xfId="31237" xr:uid="{E5B922E4-50DF-4B61-95EB-47AFDB39446E}"/>
    <cellStyle name="Output 2 11 2 5 6" xfId="34460" xr:uid="{008C7C23-21C2-4826-BB66-9D45D4A1648A}"/>
    <cellStyle name="Output 2 11 2 5 7" xfId="35232" xr:uid="{3CEADD7E-F8A9-4915-B820-085E3A91F4A5}"/>
    <cellStyle name="Output 2 11 2 5 8" xfId="36360" xr:uid="{1273410F-F397-4346-8590-96B3B99CB55D}"/>
    <cellStyle name="Output 2 11 2 5 9" xfId="37193" xr:uid="{0F99FE07-D101-45A3-BB35-89E46A678D5C}"/>
    <cellStyle name="Output 2 11 2 6" xfId="22545" xr:uid="{AA482A47-2278-4A8D-B0E9-995B148627DA}"/>
    <cellStyle name="Output 2 11 2 7" xfId="25057" xr:uid="{BF70A4A9-81BF-4B61-A257-408CA2F45EA6}"/>
    <cellStyle name="Output 2 11 2 8" xfId="21251" xr:uid="{E20B1571-4031-4FE9-A707-3030F9CD1B74}"/>
    <cellStyle name="Output 2 11 3" xfId="20536" xr:uid="{00000000-0005-0000-0000-00003C500000}"/>
    <cellStyle name="Output 2 11 3 2" xfId="22974" xr:uid="{18B2D0DE-4EA5-4D93-82A4-4AC1B9181AA3}"/>
    <cellStyle name="Output 2 11 3 2 2" xfId="23874" xr:uid="{9C78B238-D80C-4444-963C-C7766AC197C6}"/>
    <cellStyle name="Output 2 11 3 2 2 2" xfId="26526" xr:uid="{DF5F1D43-772C-4611-B3B0-5126BFB5E81A}"/>
    <cellStyle name="Output 2 11 3 2 2 3" xfId="28626" xr:uid="{0474A775-1450-4752-8E5F-3131C0FE9379}"/>
    <cellStyle name="Output 2 11 3 2 2 4" xfId="28909" xr:uid="{328EECB7-1B25-4BEE-86DF-232DCB1A5D10}"/>
    <cellStyle name="Output 2 11 3 2 2 5" xfId="27701" xr:uid="{3349EEEB-91AF-4889-8178-CBFB74AD5C9A}"/>
    <cellStyle name="Output 2 11 3 2 2 6" xfId="33777" xr:uid="{9C964DE6-7468-4E78-ABCC-36DB6831734F}"/>
    <cellStyle name="Output 2 11 3 2 2 7" xfId="34725" xr:uid="{A88D1DF9-5351-4B42-A26E-6243902FC9F4}"/>
    <cellStyle name="Output 2 11 3 2 2 8" xfId="31588" xr:uid="{16C7884D-75B1-4FC7-9883-0AD4E84DC34E}"/>
    <cellStyle name="Output 2 11 3 2 2 9" xfId="35572" xr:uid="{0A759547-BEA4-404B-A5F5-8037828F2EE2}"/>
    <cellStyle name="Output 2 11 3 2 3" xfId="25628" xr:uid="{D4854E54-D604-4537-9B2F-A3CF47392574}"/>
    <cellStyle name="Output 2 11 3 2 4" xfId="32887" xr:uid="{1CBF889E-5A33-4263-A2E2-EF47C7EAD61C}"/>
    <cellStyle name="Output 2 11 3 3" xfId="23549" xr:uid="{76EC3FCF-CC03-43CA-8B54-FF8FE619D29E}"/>
    <cellStyle name="Output 2 11 3 3 2" xfId="26201" xr:uid="{8D591AA6-733C-4D12-A973-133A002783F2}"/>
    <cellStyle name="Output 2 11 3 3 3" xfId="28301" xr:uid="{89D375D6-3D69-4E48-BC89-B675C19315D1}"/>
    <cellStyle name="Output 2 11 3 3 4" xfId="27829" xr:uid="{4738C825-40F2-41F4-B531-546E5DDB5DB4}"/>
    <cellStyle name="Output 2 11 3 3 5" xfId="28116" xr:uid="{2E50A612-C87C-4039-901C-3C6EFF6EFA7C}"/>
    <cellStyle name="Output 2 11 3 3 6" xfId="33452" xr:uid="{D8886F02-1CAF-475D-8FB3-403DFD43282F}"/>
    <cellStyle name="Output 2 11 3 3 7" xfId="31508" xr:uid="{000A8890-63A2-4E4B-A1C5-6DFA956BE2D0}"/>
    <cellStyle name="Output 2 11 3 3 8" xfId="34754" xr:uid="{627F3825-05E7-474A-A348-28090037C1E9}"/>
    <cellStyle name="Output 2 11 3 3 9" xfId="31727" xr:uid="{8E02D412-78EA-409C-AB01-F7718DD1671A}"/>
    <cellStyle name="Output 2 11 3 4" xfId="24705" xr:uid="{60B9088C-17E1-466C-B50C-B4A275994746}"/>
    <cellStyle name="Output 2 11 3 4 10" xfId="37941" xr:uid="{F1502142-D934-4A5D-9503-4B902C749B24}"/>
    <cellStyle name="Output 2 11 3 4 2" xfId="27353" xr:uid="{0AA875C6-E095-4B05-8D7F-D9634E467125}"/>
    <cellStyle name="Output 2 11 3 4 3" xfId="25303" xr:uid="{CFF32AE5-47C5-4291-8F71-64B31BCA3B15}"/>
    <cellStyle name="Output 2 11 3 4 4" xfId="30185" xr:uid="{2E947EC0-F60C-49B4-B1CF-0E3A462D091A}"/>
    <cellStyle name="Output 2 11 3 4 5" xfId="31066" xr:uid="{A3ACE8B8-E249-44E0-B1B1-7F4033121EBB}"/>
    <cellStyle name="Output 2 11 3 4 6" xfId="34289" xr:uid="{28757217-78A5-4CD2-A10B-18993CB0691A}"/>
    <cellStyle name="Output 2 11 3 4 7" xfId="34616" xr:uid="{3266DB74-0AEB-43BC-9A1B-55B22B7E9827}"/>
    <cellStyle name="Output 2 11 3 4 8" xfId="36189" xr:uid="{085D0AB4-6BCC-4288-9371-ADE4E453B63C}"/>
    <cellStyle name="Output 2 11 3 4 9" xfId="37024" xr:uid="{10B57F58-EF83-4932-B2CB-48AFACE10BC6}"/>
    <cellStyle name="Output 2 11 3 5" xfId="24877" xr:uid="{2D264E5A-42F3-4D52-812E-574F8F77FDC5}"/>
    <cellStyle name="Output 2 11 3 5 10" xfId="38113" xr:uid="{5519A98A-F54D-455B-890B-A8628017DCE3}"/>
    <cellStyle name="Output 2 11 3 5 2" xfId="27525" xr:uid="{F7DC46E0-4EAE-4658-8EA4-85DD366084A9}"/>
    <cellStyle name="Output 2 11 3 5 3" xfId="29163" xr:uid="{F41010C7-564E-47F0-A0AD-49828F5141E0}"/>
    <cellStyle name="Output 2 11 3 5 4" xfId="30355" xr:uid="{9ED26011-6445-4F7E-9CC9-64E21C5CD980}"/>
    <cellStyle name="Output 2 11 3 5 5" xfId="31238" xr:uid="{EA9BDD10-2558-4CA5-906A-ADC832310220}"/>
    <cellStyle name="Output 2 11 3 5 6" xfId="34461" xr:uid="{19652C77-99D4-4600-9B27-B77B50ED3EA3}"/>
    <cellStyle name="Output 2 11 3 5 7" xfId="35233" xr:uid="{7C1016EE-206F-4B53-A143-3351E159864F}"/>
    <cellStyle name="Output 2 11 3 5 8" xfId="36361" xr:uid="{04BD039E-D1A4-4953-A2B2-B227FDF47F41}"/>
    <cellStyle name="Output 2 11 3 5 9" xfId="37194" xr:uid="{3882B370-FFCF-4801-8087-09903FB2575C}"/>
    <cellStyle name="Output 2 11 3 6" xfId="22546" xr:uid="{12726E48-1832-49EA-9108-EC9C69E5CE8A}"/>
    <cellStyle name="Output 2 11 3 7" xfId="25058" xr:uid="{C8E45C44-928E-418D-A1C0-8A2E2960F223}"/>
    <cellStyle name="Output 2 11 3 8" xfId="21252" xr:uid="{2A6F6000-70AD-4763-AD2F-B7D81F8AFDCA}"/>
    <cellStyle name="Output 2 11 4" xfId="20537" xr:uid="{00000000-0005-0000-0000-00003D500000}"/>
    <cellStyle name="Output 2 11 4 2" xfId="22973" xr:uid="{6F63F054-510F-4C7C-9EB9-ABDE08159446}"/>
    <cellStyle name="Output 2 11 4 2 2" xfId="23873" xr:uid="{BA544531-BCB5-442B-BB4F-9FBCFC9C4996}"/>
    <cellStyle name="Output 2 11 4 2 2 2" xfId="26525" xr:uid="{38D3C0B9-670C-44C3-8EA4-7788C7B95BB5}"/>
    <cellStyle name="Output 2 11 4 2 2 3" xfId="28625" xr:uid="{69B18314-C9FF-41C7-8EDE-830FA9276B89}"/>
    <cellStyle name="Output 2 11 4 2 2 4" xfId="28418" xr:uid="{A12BCF75-EAD6-4BB3-AE2C-F1A1F92C8C6A}"/>
    <cellStyle name="Output 2 11 4 2 2 5" xfId="28822" xr:uid="{CE6AA1F1-8579-4228-8B99-92614EE873BA}"/>
    <cellStyle name="Output 2 11 4 2 2 6" xfId="33776" xr:uid="{40A7E0A9-0568-40CF-9AA6-E859DB166ACC}"/>
    <cellStyle name="Output 2 11 4 2 2 7" xfId="34724" xr:uid="{8ACEBCB6-1549-45AA-A480-1806D764F707}"/>
    <cellStyle name="Output 2 11 4 2 2 8" xfId="34865" xr:uid="{748E6F92-A951-4A31-BB3E-3902B0A651A5}"/>
    <cellStyle name="Output 2 11 4 2 2 9" xfId="35051" xr:uid="{ED6D8E58-EA4C-473A-98DE-94E55BE24BC5}"/>
    <cellStyle name="Output 2 11 4 2 3" xfId="25627" xr:uid="{4E16BCE5-FFDB-45F6-87C2-4C8D3CB2DE89}"/>
    <cellStyle name="Output 2 11 4 2 4" xfId="32886" xr:uid="{EDE50DE2-1BD2-46E6-9032-C3B80C7F1D17}"/>
    <cellStyle name="Output 2 11 4 3" xfId="23550" xr:uid="{BCD4520D-8686-4C4F-A390-6DAEDE6CC3AF}"/>
    <cellStyle name="Output 2 11 4 3 2" xfId="26202" xr:uid="{F0F8CE2E-F359-4474-909B-D9B5D0AF3B79}"/>
    <cellStyle name="Output 2 11 4 3 3" xfId="28302" xr:uid="{88C6622C-3C78-4E7B-A097-7890F5775BFF}"/>
    <cellStyle name="Output 2 11 4 3 4" xfId="27830" xr:uid="{34176318-D5DC-44F8-88EC-D8772122518D}"/>
    <cellStyle name="Output 2 11 4 3 5" xfId="29423" xr:uid="{8BE737BD-EFF0-4B10-85B6-6E2761BD12B4}"/>
    <cellStyle name="Output 2 11 4 3 6" xfId="33453" xr:uid="{60778D82-5CDE-41D6-A1D2-208BA9017E96}"/>
    <cellStyle name="Output 2 11 4 3 7" xfId="31507" xr:uid="{BFE3BF05-233D-466C-AA8A-DEE50D5262BC}"/>
    <cellStyle name="Output 2 11 4 3 8" xfId="31702" xr:uid="{ACE3C96D-981E-4CB6-9605-557CD062FB63}"/>
    <cellStyle name="Output 2 11 4 3 9" xfId="35031" xr:uid="{F8518C68-0DCA-4807-9666-D2AF4DFADA2C}"/>
    <cellStyle name="Output 2 11 4 4" xfId="24706" xr:uid="{44A4AC15-5E16-45C9-863E-F7E7945AE413}"/>
    <cellStyle name="Output 2 11 4 4 10" xfId="37942" xr:uid="{D38FF105-73F0-497A-A6A0-F734EB479E1F}"/>
    <cellStyle name="Output 2 11 4 4 2" xfId="27354" xr:uid="{DBB0F6D8-73F6-42F5-8BBB-B632556E0637}"/>
    <cellStyle name="Output 2 11 4 4 3" xfId="25304" xr:uid="{F2E71204-8A08-404F-A864-68CF3D33FA1C}"/>
    <cellStyle name="Output 2 11 4 4 4" xfId="30186" xr:uid="{AD03F5B8-1422-4EDF-BFF3-41817E85D7BE}"/>
    <cellStyle name="Output 2 11 4 4 5" xfId="31067" xr:uid="{36484015-6DD4-4ADF-8A81-58EDE22B46FD}"/>
    <cellStyle name="Output 2 11 4 4 6" xfId="34290" xr:uid="{732E74DF-6B0F-40B0-8420-2A56A2CBBB9B}"/>
    <cellStyle name="Output 2 11 4 4 7" xfId="32688" xr:uid="{B502F9FF-A433-4045-BAC0-4BD6D935D845}"/>
    <cellStyle name="Output 2 11 4 4 8" xfId="36190" xr:uid="{30778A61-77F6-4366-A0E3-FDCA12C63199}"/>
    <cellStyle name="Output 2 11 4 4 9" xfId="37025" xr:uid="{BBCDE0B2-2DFE-427B-8B0B-E5B62AF99BF8}"/>
    <cellStyle name="Output 2 11 4 5" xfId="24878" xr:uid="{2C1E6430-00AA-48BC-890B-D195F874DBAD}"/>
    <cellStyle name="Output 2 11 4 5 10" xfId="38114" xr:uid="{7A9B24A2-BA7C-40B5-9455-A1A68F83804F}"/>
    <cellStyle name="Output 2 11 4 5 2" xfId="27526" xr:uid="{8FEDECD4-0D46-40E1-86BC-D1A448DA570F}"/>
    <cellStyle name="Output 2 11 4 5 3" xfId="29164" xr:uid="{2F0FF072-F3D1-4BB6-B693-B64882833FC0}"/>
    <cellStyle name="Output 2 11 4 5 4" xfId="30356" xr:uid="{520F4F21-6BC6-40B7-B215-E5FCA9C13AE9}"/>
    <cellStyle name="Output 2 11 4 5 5" xfId="31239" xr:uid="{96152E7B-E551-4B34-B061-F6208FBC2AD5}"/>
    <cellStyle name="Output 2 11 4 5 6" xfId="34462" xr:uid="{F32920F5-5D28-4C92-A383-EA71842699C6}"/>
    <cellStyle name="Output 2 11 4 5 7" xfId="35234" xr:uid="{0BB86C24-DE44-44E3-80B7-19E195F14245}"/>
    <cellStyle name="Output 2 11 4 5 8" xfId="36362" xr:uid="{69C2B2A5-5AFE-497C-929B-EE4D8317F8F0}"/>
    <cellStyle name="Output 2 11 4 5 9" xfId="37195" xr:uid="{806FB65C-4A89-4CF3-8E64-853E0119ED14}"/>
    <cellStyle name="Output 2 11 4 6" xfId="22547" xr:uid="{010D2F5B-AFFA-4A4E-8B8C-13B7F5C05190}"/>
    <cellStyle name="Output 2 11 4 7" xfId="25059" xr:uid="{C27761CF-6A78-4E08-BB41-B9DC2CD7371A}"/>
    <cellStyle name="Output 2 11 4 8" xfId="21253" xr:uid="{C205D01C-B812-4700-BA6C-7AE26D0412E7}"/>
    <cellStyle name="Output 2 11 5" xfId="20538" xr:uid="{00000000-0005-0000-0000-00003E500000}"/>
    <cellStyle name="Output 2 11 5 2" xfId="22972" xr:uid="{EC3BB118-80D6-448F-A228-30BB5CB8A7D2}"/>
    <cellStyle name="Output 2 11 5 2 2" xfId="23872" xr:uid="{8776FF14-63A3-41F8-A21C-779F4C7FD54B}"/>
    <cellStyle name="Output 2 11 5 2 2 2" xfId="26524" xr:uid="{BD8E9292-8CCF-456A-81A0-3E787E90D6AB}"/>
    <cellStyle name="Output 2 11 5 2 2 3" xfId="28624" xr:uid="{A510C32F-3760-44C7-9EB9-ADBA79BECD8D}"/>
    <cellStyle name="Output 2 11 5 2 2 4" xfId="28509" xr:uid="{DDA805E4-6F03-401B-8552-3E92B2FA0820}"/>
    <cellStyle name="Output 2 11 5 2 2 5" xfId="29571" xr:uid="{380E1D18-C2AE-4431-81CE-0F25C6BF3A71}"/>
    <cellStyle name="Output 2 11 5 2 2 6" xfId="33775" xr:uid="{77D7B216-5E6E-4EF3-82BE-4659AFCD4F5C}"/>
    <cellStyle name="Output 2 11 5 2 2 7" xfId="34723" xr:uid="{89C6F29B-C98D-4978-8FF8-7CB0CAF27182}"/>
    <cellStyle name="Output 2 11 5 2 2 8" xfId="34993" xr:uid="{2E7BD77F-7486-467C-84A7-E7EBC535D2C9}"/>
    <cellStyle name="Output 2 11 5 2 2 9" xfId="31827" xr:uid="{29A1F373-129F-4A1E-B422-87676CC597DC}"/>
    <cellStyle name="Output 2 11 5 2 3" xfId="25626" xr:uid="{80CFF363-B34B-4C58-BC70-C43DB7E296F3}"/>
    <cellStyle name="Output 2 11 5 2 4" xfId="32885" xr:uid="{F005D19C-E9C9-46CF-B294-A20557C14F4F}"/>
    <cellStyle name="Output 2 11 5 3" xfId="23551" xr:uid="{A14DEDC0-25D9-4CC2-AAA4-9A43B70040CD}"/>
    <cellStyle name="Output 2 11 5 3 2" xfId="26203" xr:uid="{3B17108B-208E-4655-AFF3-FF89C1234032}"/>
    <cellStyle name="Output 2 11 5 3 3" xfId="28303" xr:uid="{BC9D9891-1FA9-4640-B44C-830D43E22B67}"/>
    <cellStyle name="Output 2 11 5 3 4" xfId="27831" xr:uid="{C49A4D14-A34F-4988-907A-897F97787EC0}"/>
    <cellStyle name="Output 2 11 5 3 5" xfId="29540" xr:uid="{8D2C0BFB-3056-4E26-94CE-91DD9B4040E9}"/>
    <cellStyle name="Output 2 11 5 3 6" xfId="33454" xr:uid="{2871E1CE-B436-4228-8ED2-A58F483B058A}"/>
    <cellStyle name="Output 2 11 5 3 7" xfId="31506" xr:uid="{6BF497C3-4917-4E4E-9374-2D74763E9765}"/>
    <cellStyle name="Output 2 11 5 3 8" xfId="33818" xr:uid="{03D01457-C415-481E-9F78-F1362412CF11}"/>
    <cellStyle name="Output 2 11 5 3 9" xfId="32142" xr:uid="{B02BEE13-1AEF-4961-8D30-9B04E5802B7F}"/>
    <cellStyle name="Output 2 11 5 4" xfId="24707" xr:uid="{FB9A39E1-E266-4F59-8698-800D8BA746C9}"/>
    <cellStyle name="Output 2 11 5 4 10" xfId="37943" xr:uid="{B2167486-6D32-457A-A931-8218701195F2}"/>
    <cellStyle name="Output 2 11 5 4 2" xfId="27355" xr:uid="{17C4CA52-F2F0-4099-98D4-4E2C5A7EA3E5}"/>
    <cellStyle name="Output 2 11 5 4 3" xfId="25305" xr:uid="{15FBF512-0FAD-427E-B56E-2A700C52DDC6}"/>
    <cellStyle name="Output 2 11 5 4 4" xfId="30187" xr:uid="{2C8B9AFE-0672-43B7-99D4-6EE1AB62CF46}"/>
    <cellStyle name="Output 2 11 5 4 5" xfId="31068" xr:uid="{7206B0C2-6CF9-43C5-ABAB-B28F997A6DE0}"/>
    <cellStyle name="Output 2 11 5 4 6" xfId="34291" xr:uid="{642F320D-35DE-4C00-9BC8-AA099BA992BF}"/>
    <cellStyle name="Output 2 11 5 4 7" xfId="34447" xr:uid="{4B2E1E65-91B8-4BD4-826A-54F6A729A436}"/>
    <cellStyle name="Output 2 11 5 4 8" xfId="36191" xr:uid="{50752186-8A07-43D8-A0C0-DAAC14251628}"/>
    <cellStyle name="Output 2 11 5 4 9" xfId="37026" xr:uid="{3D207EFF-6380-4392-90C9-92D0919DB169}"/>
    <cellStyle name="Output 2 11 5 5" xfId="24879" xr:uid="{4BCAD0E4-5956-4A5E-9F76-E1E53211E6DF}"/>
    <cellStyle name="Output 2 11 5 5 10" xfId="38115" xr:uid="{E455D6F9-CBEE-4FAB-857E-3D7EDBD73A71}"/>
    <cellStyle name="Output 2 11 5 5 2" xfId="27527" xr:uid="{47F8828F-8613-446F-8567-27C96F6D782F}"/>
    <cellStyle name="Output 2 11 5 5 3" xfId="29165" xr:uid="{BFC52080-A7B1-4F09-829F-BBE9BF19B811}"/>
    <cellStyle name="Output 2 11 5 5 4" xfId="30357" xr:uid="{C0A98A74-40A5-4AB3-944E-07CFB9FC4876}"/>
    <cellStyle name="Output 2 11 5 5 5" xfId="31240" xr:uid="{CD2F1AC7-B1FF-434D-9C9C-EC019291818F}"/>
    <cellStyle name="Output 2 11 5 5 6" xfId="34463" xr:uid="{510FA546-40EF-4132-8731-49796A1BF747}"/>
    <cellStyle name="Output 2 11 5 5 7" xfId="35235" xr:uid="{47288DA3-EB4F-4C01-81AA-A17280F81927}"/>
    <cellStyle name="Output 2 11 5 5 8" xfId="36363" xr:uid="{4A762551-53D9-4390-9EC0-F8444F50E44C}"/>
    <cellStyle name="Output 2 11 5 5 9" xfId="37196" xr:uid="{E763C1DF-C9B2-44E5-B994-C3A9CF2B646B}"/>
    <cellStyle name="Output 2 11 5 6" xfId="22548" xr:uid="{F6EAE2B9-BF71-42B9-898C-F1878F251CAC}"/>
    <cellStyle name="Output 2 11 5 7" xfId="25060" xr:uid="{6ADDFDD4-561E-469C-9905-79E06975221B}"/>
    <cellStyle name="Output 2 11 5 8" xfId="21254" xr:uid="{962EA5F8-E25C-4F68-B349-971F4F13561C}"/>
    <cellStyle name="Output 2 11 6" xfId="22976" xr:uid="{4583F4FF-522B-477A-8F24-B1D63B0EB2A1}"/>
    <cellStyle name="Output 2 11 6 2" xfId="23876" xr:uid="{B36B45F4-0AA1-45C4-944D-1C06DA334EA4}"/>
    <cellStyle name="Output 2 11 6 2 2" xfId="26528" xr:uid="{96ABAB86-F388-4867-A70E-E0F785192D58}"/>
    <cellStyle name="Output 2 11 6 2 3" xfId="28628" xr:uid="{1B654E58-A069-42F3-B14E-EE13ECDA02A8}"/>
    <cellStyle name="Output 2 11 6 2 4" xfId="28067" xr:uid="{B947F6CD-C2FF-4679-8BCB-2A699D48AB15}"/>
    <cellStyle name="Output 2 11 6 2 5" xfId="29572" xr:uid="{0E374882-0D33-4A9D-8492-8882CDD9A814}"/>
    <cellStyle name="Output 2 11 6 2 6" xfId="33779" xr:uid="{E972AE92-8211-40E0-8F7C-F0C6B55E8321}"/>
    <cellStyle name="Output 2 11 6 2 7" xfId="34727" xr:uid="{F7565395-7137-4AB6-A887-213847DC854B}"/>
    <cellStyle name="Output 2 11 6 2 8" xfId="31649" xr:uid="{2849FBBB-CE6A-4D60-8D6A-65B7CF80AA64}"/>
    <cellStyle name="Output 2 11 6 2 9" xfId="31826" xr:uid="{4D63829A-AE82-4BE4-8A78-C87E8EA16F2F}"/>
    <cellStyle name="Output 2 11 6 3" xfId="25630" xr:uid="{798F627F-AF7A-438B-8EB6-BCDC386F6436}"/>
    <cellStyle name="Output 2 11 6 4" xfId="32889" xr:uid="{08A31CDE-0A6B-4893-83CB-8B5A2095182F}"/>
    <cellStyle name="Output 2 11 7" xfId="23547" xr:uid="{9AC4EB90-3421-4718-8849-8110E16CC224}"/>
    <cellStyle name="Output 2 11 7 2" xfId="26199" xr:uid="{37D60BB2-7A21-42C3-9630-431665E1FC6F}"/>
    <cellStyle name="Output 2 11 7 3" xfId="28299" xr:uid="{AC11B450-7451-416C-BFCC-736311EB63A1}"/>
    <cellStyle name="Output 2 11 7 4" xfId="27827" xr:uid="{AAEE0EC7-CC5B-4D35-8C9D-E305B8B5BDF2}"/>
    <cellStyle name="Output 2 11 7 5" xfId="29425" xr:uid="{97756114-229C-4B87-81E6-1705DD55DB35}"/>
    <cellStyle name="Output 2 11 7 6" xfId="33450" xr:uid="{63AA60EB-6D00-4218-958E-C341C2DE922E}"/>
    <cellStyle name="Output 2 11 7 7" xfId="31510" xr:uid="{E2D6C085-CE02-4EC6-B206-B3B06C3A9A86}"/>
    <cellStyle name="Output 2 11 7 8" xfId="34916" xr:uid="{53A9C36E-54EB-4AD4-8AAD-4742CF16151E}"/>
    <cellStyle name="Output 2 11 7 9" xfId="31964" xr:uid="{FA7B1362-DAD5-4E85-B77A-CA5E42D6A292}"/>
    <cellStyle name="Output 2 11 8" xfId="24703" xr:uid="{F4AAE786-6EBF-46EB-AAA3-2BA4950FF640}"/>
    <cellStyle name="Output 2 11 8 10" xfId="37939" xr:uid="{76524FBD-1F85-41A3-A7D1-05DC8506A960}"/>
    <cellStyle name="Output 2 11 8 2" xfId="27351" xr:uid="{004B2348-DD87-4000-B43E-40A1124DEC90}"/>
    <cellStyle name="Output 2 11 8 3" xfId="25301" xr:uid="{FFB11A84-AEED-4E58-93B2-AD8D84805FCF}"/>
    <cellStyle name="Output 2 11 8 4" xfId="30183" xr:uid="{8AA97924-2757-42C3-B616-84A71A75EFF7}"/>
    <cellStyle name="Output 2 11 8 5" xfId="31064" xr:uid="{437113AB-7E8B-41EB-96A5-03B6BFBA122E}"/>
    <cellStyle name="Output 2 11 8 6" xfId="34287" xr:uid="{4ABAF51C-1C66-4C20-B7EE-60C82F63CE35}"/>
    <cellStyle name="Output 2 11 8 7" xfId="32687" xr:uid="{CDAF1B8B-7837-47B8-890E-E82473BF446E}"/>
    <cellStyle name="Output 2 11 8 8" xfId="36187" xr:uid="{0DBBEBD9-7C02-47FE-A552-87037D6A0D4E}"/>
    <cellStyle name="Output 2 11 8 9" xfId="37022" xr:uid="{8060B8DE-6F57-4894-8EAA-93B21D0A018F}"/>
    <cellStyle name="Output 2 11 9" xfId="24875" xr:uid="{F8D0D635-DCEF-4EBF-928F-15E413B42F76}"/>
    <cellStyle name="Output 2 11 9 10" xfId="38111" xr:uid="{83FA684B-16E8-476E-BD79-104BFB49EDEC}"/>
    <cellStyle name="Output 2 11 9 2" xfId="27523" xr:uid="{3DC31C52-B840-4F2F-8191-C414D68ACEDE}"/>
    <cellStyle name="Output 2 11 9 3" xfId="29161" xr:uid="{3F760A61-56B2-4450-AE49-56D025B1D0B2}"/>
    <cellStyle name="Output 2 11 9 4" xfId="30353" xr:uid="{CB59DB5C-5A10-412D-9140-1BC9D2690594}"/>
    <cellStyle name="Output 2 11 9 5" xfId="31236" xr:uid="{E988FA1E-5687-4F7C-920C-A8AFC7BD2D1A}"/>
    <cellStyle name="Output 2 11 9 6" xfId="34459" xr:uid="{B92D4883-64E2-420F-8914-50A55C947A2F}"/>
    <cellStyle name="Output 2 11 9 7" xfId="35231" xr:uid="{BAB6711A-7C60-430F-98E5-DF456F9BBE2C}"/>
    <cellStyle name="Output 2 11 9 8" xfId="36359" xr:uid="{2D2B28E5-FEE5-49C7-AB00-EF5B5E2C9ADE}"/>
    <cellStyle name="Output 2 11 9 9" xfId="37192" xr:uid="{041B7EAD-81E9-44C3-8924-DA11577664B3}"/>
    <cellStyle name="Output 2 12" xfId="20539" xr:uid="{00000000-0005-0000-0000-00003F500000}"/>
    <cellStyle name="Output 2 12 10" xfId="22549" xr:uid="{BE1617CF-6757-4CEF-ABF1-A02136959A38}"/>
    <cellStyle name="Output 2 12 11" xfId="25061" xr:uid="{A943B93B-AE6E-44FD-AE90-96EB0D7D927F}"/>
    <cellStyle name="Output 2 12 12" xfId="21255" xr:uid="{6A62AD11-38AA-403E-B0A3-09129B004312}"/>
    <cellStyle name="Output 2 12 2" xfId="20540" xr:uid="{00000000-0005-0000-0000-000040500000}"/>
    <cellStyle name="Output 2 12 2 2" xfId="22970" xr:uid="{B2073F70-74D6-47C8-952B-80D79251DAEC}"/>
    <cellStyle name="Output 2 12 2 2 2" xfId="23870" xr:uid="{CD6DB21D-753D-4D7C-B378-6BF6A995763E}"/>
    <cellStyle name="Output 2 12 2 2 2 2" xfId="26522" xr:uid="{FFF29CE0-46AF-466E-AA1C-E1488BA1AC01}"/>
    <cellStyle name="Output 2 12 2 2 2 3" xfId="28622" xr:uid="{85C10286-B0FB-493F-B104-79ABDB77FF7E}"/>
    <cellStyle name="Output 2 12 2 2 2 4" xfId="27965" xr:uid="{DEA77C71-71BC-456B-9229-DBCC7932B0C5}"/>
    <cellStyle name="Output 2 12 2 2 2 5" xfId="28124" xr:uid="{32C55771-5EB9-40F7-9F64-EB8A9323F23C}"/>
    <cellStyle name="Output 2 12 2 2 2 6" xfId="33773" xr:uid="{FEE226A7-A163-4DB0-97D0-E554ED0C0BA3}"/>
    <cellStyle name="Output 2 12 2 2 2 7" xfId="34721" xr:uid="{A7F34C0F-FB9F-4095-A608-4AC177F07915}"/>
    <cellStyle name="Output 2 12 2 2 2 8" xfId="31650" xr:uid="{11DE4557-C264-4471-8B8C-886FA5016D37}"/>
    <cellStyle name="Output 2 12 2 2 2 9" xfId="35475" xr:uid="{4B64ABFE-79B5-46DC-8524-AE3788EE62A4}"/>
    <cellStyle name="Output 2 12 2 2 3" xfId="25624" xr:uid="{E488F503-1972-40D9-975D-261EF9EE73F1}"/>
    <cellStyle name="Output 2 12 2 2 4" xfId="32883" xr:uid="{418DB03F-91B9-41A5-A644-227C561EC936}"/>
    <cellStyle name="Output 2 12 2 3" xfId="23553" xr:uid="{3D27F227-7DFF-46C8-AE78-4D2A19CF699D}"/>
    <cellStyle name="Output 2 12 2 3 2" xfId="26205" xr:uid="{A51DC733-29A0-4A48-B233-63F315EBF793}"/>
    <cellStyle name="Output 2 12 2 3 3" xfId="28305" xr:uid="{07504181-7886-4382-94AC-A46114121E0F}"/>
    <cellStyle name="Output 2 12 2 3 4" xfId="27833" xr:uid="{9D13F4A8-CBDD-4F16-9C05-464FC18D1CF3}"/>
    <cellStyle name="Output 2 12 2 3 5" xfId="28789" xr:uid="{5388E7EF-22E4-4311-97DD-D53C64B894A8}"/>
    <cellStyle name="Output 2 12 2 3 6" xfId="33456" xr:uid="{BA5C873F-9EF2-4C73-BA1F-89230511EC4A}"/>
    <cellStyle name="Output 2 12 2 3 7" xfId="31504" xr:uid="{56B41097-39CE-47F1-BC81-E53AF138EC20}"/>
    <cellStyle name="Output 2 12 2 3 8" xfId="34915" xr:uid="{97DA067C-C822-412F-920D-8C6747B0C4BB}"/>
    <cellStyle name="Output 2 12 2 3 9" xfId="32079" xr:uid="{F83A5D0A-6D22-4AD4-B2A0-03F011AEED0C}"/>
    <cellStyle name="Output 2 12 2 4" xfId="24709" xr:uid="{49CEF188-7CE2-4AA6-A728-2CCDAEB5F8EC}"/>
    <cellStyle name="Output 2 12 2 4 10" xfId="37945" xr:uid="{E4FA993F-BE11-4AE7-B324-4B068B766493}"/>
    <cellStyle name="Output 2 12 2 4 2" xfId="27357" xr:uid="{C23AA374-5AED-4EDF-902C-00BC692BD8E6}"/>
    <cellStyle name="Output 2 12 2 4 3" xfId="25309" xr:uid="{063A4B48-27A3-4A8C-AFBC-64250FB8BFCD}"/>
    <cellStyle name="Output 2 12 2 4 4" xfId="30189" xr:uid="{102B25DA-012F-4EC6-B73E-E83521BD4712}"/>
    <cellStyle name="Output 2 12 2 4 5" xfId="31070" xr:uid="{DBA3C5C4-0607-4FF7-953E-29DA482B9CF8}"/>
    <cellStyle name="Output 2 12 2 4 6" xfId="34293" xr:uid="{D7AC7B49-BCA0-4D24-9828-CD8D0D378F33}"/>
    <cellStyle name="Output 2 12 2 4 7" xfId="34445" xr:uid="{637D4CAA-648A-4CD0-AB2C-DF10A87D3370}"/>
    <cellStyle name="Output 2 12 2 4 8" xfId="36193" xr:uid="{736868CA-C99F-456A-8200-EC744C947F6B}"/>
    <cellStyle name="Output 2 12 2 4 9" xfId="37028" xr:uid="{B175A2DD-D272-4819-B934-B07FC07BED60}"/>
    <cellStyle name="Output 2 12 2 5" xfId="24881" xr:uid="{E312187C-4444-4506-BEB0-441F5B40317A}"/>
    <cellStyle name="Output 2 12 2 5 10" xfId="38117" xr:uid="{6CF1E5D6-7C4A-4C92-837D-23B87A17E073}"/>
    <cellStyle name="Output 2 12 2 5 2" xfId="27529" xr:uid="{185F00B8-7085-493F-B998-3DADA6BEAF1E}"/>
    <cellStyle name="Output 2 12 2 5 3" xfId="29167" xr:uid="{A979AF10-8B31-445E-9F4A-2F3ED91021A3}"/>
    <cellStyle name="Output 2 12 2 5 4" xfId="30359" xr:uid="{3B24CBE1-A91B-4B72-AD6C-4B165B9EE23F}"/>
    <cellStyle name="Output 2 12 2 5 5" xfId="31242" xr:uid="{C6BEA078-B6A5-4A4E-8C41-762B9FC130DB}"/>
    <cellStyle name="Output 2 12 2 5 6" xfId="34465" xr:uid="{EA74B9F0-932E-49BE-A25C-929C0C40F26D}"/>
    <cellStyle name="Output 2 12 2 5 7" xfId="35237" xr:uid="{890CE4C9-8EF7-4B1B-BBAA-0ED86797D069}"/>
    <cellStyle name="Output 2 12 2 5 8" xfId="36365" xr:uid="{D960D449-72A5-4881-9C96-C034F40A4B07}"/>
    <cellStyle name="Output 2 12 2 5 9" xfId="37198" xr:uid="{FAF2CEDC-32AB-457C-99E0-790D6D8E3C70}"/>
    <cellStyle name="Output 2 12 2 6" xfId="22550" xr:uid="{CA0A49E8-F26A-4AA9-8490-B8351EBF7990}"/>
    <cellStyle name="Output 2 12 2 7" xfId="25062" xr:uid="{B5103378-8B67-4857-939B-3D120552D8B9}"/>
    <cellStyle name="Output 2 12 2 8" xfId="21256" xr:uid="{74D9225A-BD0B-4266-AB06-4AA4446695F0}"/>
    <cellStyle name="Output 2 12 3" xfId="20541" xr:uid="{00000000-0005-0000-0000-000041500000}"/>
    <cellStyle name="Output 2 12 3 2" xfId="22969" xr:uid="{C050EA34-9BC9-4589-BBB4-567A128B1A30}"/>
    <cellStyle name="Output 2 12 3 2 2" xfId="23869" xr:uid="{A919B1E7-E66B-4CD1-9985-A5833BEE127E}"/>
    <cellStyle name="Output 2 12 3 2 2 2" xfId="26521" xr:uid="{DE483ED3-3FDC-460D-8DDB-188F3F4B6BD0}"/>
    <cellStyle name="Output 2 12 3 2 2 3" xfId="28621" xr:uid="{CE9A23BA-DB95-43B1-B1A6-5F8837EE83FD}"/>
    <cellStyle name="Output 2 12 3 2 2 4" xfId="29022" xr:uid="{24CCA5D1-9EF6-44CE-9F9B-F06AB461196C}"/>
    <cellStyle name="Output 2 12 3 2 2 5" xfId="28275" xr:uid="{6C9D1636-06FF-4068-88C0-A7D1547622AB}"/>
    <cellStyle name="Output 2 12 3 2 2 6" xfId="33772" xr:uid="{C2F61A96-20A3-4931-AEFD-F1E75792EDDD}"/>
    <cellStyle name="Output 2 12 3 2 2 7" xfId="34720" xr:uid="{1EFBDD96-5B4A-4DC2-BE31-53B0AAD31343}"/>
    <cellStyle name="Output 2 12 3 2 2 8" xfId="34806" xr:uid="{3F7A953E-62C4-44F6-9C1A-E3519C076EB8}"/>
    <cellStyle name="Output 2 12 3 2 2 9" xfId="35577" xr:uid="{EFBFB1E9-1352-44FE-9214-5CAF4FE3EE66}"/>
    <cellStyle name="Output 2 12 3 2 3" xfId="25623" xr:uid="{170DD177-884D-49FE-8BE6-E870A86A382D}"/>
    <cellStyle name="Output 2 12 3 2 4" xfId="32882" xr:uid="{3FAD3DEF-D581-4371-8327-A10B9D5DCF23}"/>
    <cellStyle name="Output 2 12 3 3" xfId="23554" xr:uid="{BCC3C602-FFF2-4681-8540-73DBEDE5FC3A}"/>
    <cellStyle name="Output 2 12 3 3 2" xfId="26206" xr:uid="{76401071-0A0B-49C2-B663-F9A3C3C020FD}"/>
    <cellStyle name="Output 2 12 3 3 3" xfId="28306" xr:uid="{76B660AC-7F76-4F29-A90F-C8EBEDF2D767}"/>
    <cellStyle name="Output 2 12 3 3 4" xfId="27834" xr:uid="{5B3ABAC9-98C5-4A77-9F78-A52353A85D91}"/>
    <cellStyle name="Output 2 12 3 3 5" xfId="28849" xr:uid="{5BFFA666-3302-4FF8-BD2D-4ABD838EDD18}"/>
    <cellStyle name="Output 2 12 3 3 6" xfId="33457" xr:uid="{8C050F77-A787-4C57-8DF3-3C565BBCC7BC}"/>
    <cellStyle name="Output 2 12 3 3 7" xfId="31503" xr:uid="{AD70FD50-6CC9-4464-926C-DEEFAFC13270}"/>
    <cellStyle name="Output 2 12 3 3 8" xfId="31538" xr:uid="{D3A6DCEF-4D5E-4AAA-9734-DF02FD4F890E}"/>
    <cellStyle name="Output 2 12 3 3 9" xfId="32143" xr:uid="{E2956026-AEC4-4E83-8BAB-4D6A45C920DB}"/>
    <cellStyle name="Output 2 12 3 4" xfId="24710" xr:uid="{2413DE88-A471-41A4-83C4-CAA2378E7C3D}"/>
    <cellStyle name="Output 2 12 3 4 10" xfId="37946" xr:uid="{C3772234-59CB-4720-B696-5058934FA91E}"/>
    <cellStyle name="Output 2 12 3 4 2" xfId="27358" xr:uid="{5D8B3A5E-E2BD-4CF1-B05E-6D8AEA0BCDDA}"/>
    <cellStyle name="Output 2 12 3 4 3" xfId="25310" xr:uid="{2A557DE1-1DBF-41E5-B4AD-1635658B484F}"/>
    <cellStyle name="Output 2 12 3 4 4" xfId="30190" xr:uid="{F2E67701-ABF8-402F-80DD-BBA40CE4325F}"/>
    <cellStyle name="Output 2 12 3 4 5" xfId="31071" xr:uid="{4A374457-09C1-46CB-B0F1-D348408C5404}"/>
    <cellStyle name="Output 2 12 3 4 6" xfId="34294" xr:uid="{99260A44-5D09-4690-9856-1669B5889414}"/>
    <cellStyle name="Output 2 12 3 4 7" xfId="34615" xr:uid="{9A5C8851-70E8-4994-A718-B0AE8387F28E}"/>
    <cellStyle name="Output 2 12 3 4 8" xfId="36194" xr:uid="{35EF3256-76DC-47E4-B81F-0E44F8C1329D}"/>
    <cellStyle name="Output 2 12 3 4 9" xfId="37029" xr:uid="{F5AAAB67-4B9A-4E04-8824-A0E0F9F2B680}"/>
    <cellStyle name="Output 2 12 3 5" xfId="24882" xr:uid="{42A600B4-415E-4302-BB39-D49A34AE7B79}"/>
    <cellStyle name="Output 2 12 3 5 10" xfId="38118" xr:uid="{C4D9EAF7-FB3B-49CC-AA32-09C6A71C905F}"/>
    <cellStyle name="Output 2 12 3 5 2" xfId="27530" xr:uid="{A18316CD-0867-4454-A30F-B0F82C7E2653}"/>
    <cellStyle name="Output 2 12 3 5 3" xfId="29168" xr:uid="{524C7F5C-9F1E-412F-8311-08F13092B1F9}"/>
    <cellStyle name="Output 2 12 3 5 4" xfId="30360" xr:uid="{A88A8A7A-AB93-4156-9B9F-2D76CEE3C1AA}"/>
    <cellStyle name="Output 2 12 3 5 5" xfId="31243" xr:uid="{A440527C-082A-4881-9C0D-41357663CEA3}"/>
    <cellStyle name="Output 2 12 3 5 6" xfId="34466" xr:uid="{54DA9B30-3F42-4C27-8B11-606DE8365338}"/>
    <cellStyle name="Output 2 12 3 5 7" xfId="35238" xr:uid="{8E655231-C83A-4F93-985C-08460C22F405}"/>
    <cellStyle name="Output 2 12 3 5 8" xfId="36366" xr:uid="{888E148B-3E43-4EA8-906A-4D67B248AC3E}"/>
    <cellStyle name="Output 2 12 3 5 9" xfId="37199" xr:uid="{D0472DA2-2D26-46FD-9AD4-EAE95CD89276}"/>
    <cellStyle name="Output 2 12 3 6" xfId="22551" xr:uid="{BB279731-BEFC-42DC-B8A3-B0DFF486BD4E}"/>
    <cellStyle name="Output 2 12 3 7" xfId="25063" xr:uid="{286756D0-8097-4CEC-AC4B-31B1192AB126}"/>
    <cellStyle name="Output 2 12 3 8" xfId="21257" xr:uid="{F2A15628-D257-4682-9E83-E823C1B35E06}"/>
    <cellStyle name="Output 2 12 4" xfId="20542" xr:uid="{00000000-0005-0000-0000-000042500000}"/>
    <cellStyle name="Output 2 12 4 2" xfId="22968" xr:uid="{A46D3F4B-282A-4EEB-BCF5-90450309E856}"/>
    <cellStyle name="Output 2 12 4 2 2" xfId="23868" xr:uid="{93DB6096-5C9F-48BC-8A3A-925301BE9C30}"/>
    <cellStyle name="Output 2 12 4 2 2 2" xfId="26520" xr:uid="{A35F4855-A430-4B51-A600-518954253A23}"/>
    <cellStyle name="Output 2 12 4 2 2 3" xfId="28620" xr:uid="{5640A252-4FFE-4C08-838B-6B7D3CCC37A4}"/>
    <cellStyle name="Output 2 12 4 2 2 4" xfId="28908" xr:uid="{66CBE686-1125-4351-A6F9-20240577BDBD}"/>
    <cellStyle name="Output 2 12 4 2 2 5" xfId="28652" xr:uid="{87911A33-8E18-42A7-A1CB-C1CCD107CCE4}"/>
    <cellStyle name="Output 2 12 4 2 2 6" xfId="33771" xr:uid="{9024040D-1800-4596-9DA9-DEFC42CFBA06}"/>
    <cellStyle name="Output 2 12 4 2 2 7" xfId="34719" xr:uid="{8B3FD2FA-0B92-4587-9F02-F5810C20EFAC}"/>
    <cellStyle name="Output 2 12 4 2 2 8" xfId="31587" xr:uid="{8DA78221-E290-4F53-9315-D37621A71C03}"/>
    <cellStyle name="Output 2 12 4 2 2 9" xfId="31415" xr:uid="{946EF52D-381A-471E-908E-3FDE56C5C56C}"/>
    <cellStyle name="Output 2 12 4 2 3" xfId="25622" xr:uid="{9D8C629B-A46E-4CE5-9D9A-A95DE9E727D5}"/>
    <cellStyle name="Output 2 12 4 2 4" xfId="32881" xr:uid="{7D11E4A5-CF7D-4FD5-96C5-3963150B2AB9}"/>
    <cellStyle name="Output 2 12 4 3" xfId="23555" xr:uid="{583C7571-6B00-4278-88BC-E5E4B043676B}"/>
    <cellStyle name="Output 2 12 4 3 2" xfId="26207" xr:uid="{CC64412A-E8AE-4FA6-806E-77D45ED5FC5B}"/>
    <cellStyle name="Output 2 12 4 3 3" xfId="28307" xr:uid="{5223F769-D42D-477C-B438-2DB83325F9A5}"/>
    <cellStyle name="Output 2 12 4 3 4" xfId="27835" xr:uid="{69C2E198-003F-4EE8-88CA-6082BDF2F2A8}"/>
    <cellStyle name="Output 2 12 4 3 5" xfId="29427" xr:uid="{806D6386-DA4E-4FC8-8DB7-B04A8B4D9D4F}"/>
    <cellStyle name="Output 2 12 4 3 6" xfId="33458" xr:uid="{3BF77552-B6DB-4E6F-A471-7C26862747F3}"/>
    <cellStyle name="Output 2 12 4 3 7" xfId="31502" xr:uid="{84637CA2-E1FA-481B-8DE8-6178AF063980}"/>
    <cellStyle name="Output 2 12 4 3 8" xfId="34755" xr:uid="{4FA766F8-6BBE-41F9-8C5A-510628AD1171}"/>
    <cellStyle name="Output 2 12 4 3 9" xfId="31963" xr:uid="{FAC8E1E1-B0C8-4AAF-A68D-8383F55A55DD}"/>
    <cellStyle name="Output 2 12 4 4" xfId="24711" xr:uid="{2CFF1EBC-DF44-4B28-876C-0C4CA71578BD}"/>
    <cellStyle name="Output 2 12 4 4 10" xfId="37947" xr:uid="{2D99EA11-8374-48CE-9778-1F50667E7554}"/>
    <cellStyle name="Output 2 12 4 4 2" xfId="27359" xr:uid="{23F69A8C-BD78-406D-9165-48B9A8D3961C}"/>
    <cellStyle name="Output 2 12 4 4 3" xfId="25311" xr:uid="{45528B56-DCCB-4FC1-9041-4C3C15833A95}"/>
    <cellStyle name="Output 2 12 4 4 4" xfId="30191" xr:uid="{556C1650-0C04-44C8-A703-134BA2BFF26E}"/>
    <cellStyle name="Output 2 12 4 4 5" xfId="31072" xr:uid="{AD9B882E-6943-4BF6-9B40-DA13AF65516D}"/>
    <cellStyle name="Output 2 12 4 4 6" xfId="34295" xr:uid="{9F049B5B-5140-4D46-9015-E63B7C987069}"/>
    <cellStyle name="Output 2 12 4 4 7" xfId="32689" xr:uid="{90E2F526-E417-4801-8338-77BF24AD5561}"/>
    <cellStyle name="Output 2 12 4 4 8" xfId="36195" xr:uid="{D5B4CEE7-4969-4737-8566-F08C55DBFFD0}"/>
    <cellStyle name="Output 2 12 4 4 9" xfId="37030" xr:uid="{0975AE4F-0B08-4AEB-83AA-6E59CE0009CF}"/>
    <cellStyle name="Output 2 12 4 5" xfId="24883" xr:uid="{2B522427-99F3-4BFC-A5A4-21C5DB5A2B84}"/>
    <cellStyle name="Output 2 12 4 5 10" xfId="38119" xr:uid="{9F415055-A7D5-4290-850A-84637BF8AB55}"/>
    <cellStyle name="Output 2 12 4 5 2" xfId="27531" xr:uid="{73EFD04A-95C9-4452-8889-124CC2C182B0}"/>
    <cellStyle name="Output 2 12 4 5 3" xfId="29169" xr:uid="{3AF11E83-5DE9-4F88-B13E-AD58FA44C37F}"/>
    <cellStyle name="Output 2 12 4 5 4" xfId="30361" xr:uid="{540A846C-F574-44EE-931C-46AB0908CCE7}"/>
    <cellStyle name="Output 2 12 4 5 5" xfId="31244" xr:uid="{AFAA0707-B083-4733-BDEE-4FC7555621F6}"/>
    <cellStyle name="Output 2 12 4 5 6" xfId="34467" xr:uid="{D2C4CF19-4A46-4F9C-997F-EE6C55872B79}"/>
    <cellStyle name="Output 2 12 4 5 7" xfId="35239" xr:uid="{AA6CCE03-638F-4E89-81EB-C69DB56B8EC3}"/>
    <cellStyle name="Output 2 12 4 5 8" xfId="36367" xr:uid="{E56848C6-107D-4942-80B0-14763D5DE4A3}"/>
    <cellStyle name="Output 2 12 4 5 9" xfId="37200" xr:uid="{FA549D46-9D7E-49EA-815D-D7E38540CB9C}"/>
    <cellStyle name="Output 2 12 4 6" xfId="22552" xr:uid="{98374089-9395-4438-8B02-E35481E8BE73}"/>
    <cellStyle name="Output 2 12 4 7" xfId="25064" xr:uid="{6CC31226-FE35-4445-8302-AF4091C984F6}"/>
    <cellStyle name="Output 2 12 4 8" xfId="21258" xr:uid="{4FE7232D-932A-4B83-9CCE-0F87E2F8E1DC}"/>
    <cellStyle name="Output 2 12 5" xfId="20543" xr:uid="{00000000-0005-0000-0000-000043500000}"/>
    <cellStyle name="Output 2 12 5 2" xfId="22967" xr:uid="{EDBABC14-5084-4A58-88A3-83BA8A69B3A6}"/>
    <cellStyle name="Output 2 12 5 2 2" xfId="23867" xr:uid="{EA30E291-07CF-4742-9997-8F7A68D2BBCB}"/>
    <cellStyle name="Output 2 12 5 2 2 2" xfId="26519" xr:uid="{6CF82609-E329-4136-B3B8-9C297B27F7F0}"/>
    <cellStyle name="Output 2 12 5 2 2 3" xfId="28619" xr:uid="{20111F33-DB61-4A92-A1DA-A722924B945E}"/>
    <cellStyle name="Output 2 12 5 2 2 4" xfId="28417" xr:uid="{FCA09835-608F-4740-977C-5752A974D3B0}"/>
    <cellStyle name="Output 2 12 5 2 2 5" xfId="29569" xr:uid="{1D2A92C4-63E4-4EF1-A493-BF4419619D0C}"/>
    <cellStyle name="Output 2 12 5 2 2 6" xfId="33770" xr:uid="{660FD99D-BA7B-411E-9E51-85A9D70ABCD2}"/>
    <cellStyle name="Output 2 12 5 2 2 7" xfId="34718" xr:uid="{C84D48E5-E536-4C37-AF15-9D27E5332B94}"/>
    <cellStyle name="Output 2 12 5 2 2 8" xfId="34866" xr:uid="{652ADB96-563D-48AC-9DA8-8C3D36643D60}"/>
    <cellStyle name="Output 2 12 5 2 2 9" xfId="35478" xr:uid="{138C2310-4236-484F-92A6-83D0508FE88C}"/>
    <cellStyle name="Output 2 12 5 2 3" xfId="25621" xr:uid="{BDE23DBF-05A4-456F-895C-C40612BD5A03}"/>
    <cellStyle name="Output 2 12 5 2 4" xfId="32880" xr:uid="{8AC03B8D-9F22-4F0F-9CFE-99608D78B6CC}"/>
    <cellStyle name="Output 2 12 5 3" xfId="23556" xr:uid="{37DCCBF1-A829-40C1-9CA2-716A7880231B}"/>
    <cellStyle name="Output 2 12 5 3 2" xfId="26208" xr:uid="{D3B78BD3-18FE-4D6E-A5FF-1286C95E406C}"/>
    <cellStyle name="Output 2 12 5 3 3" xfId="28308" xr:uid="{32AEDEC8-8D9F-4CBB-B018-64E21CFEB444}"/>
    <cellStyle name="Output 2 12 5 3 4" xfId="27836" xr:uid="{7507217B-0A7B-418F-8E33-25547F6CC3EA}"/>
    <cellStyle name="Output 2 12 5 3 5" xfId="29544" xr:uid="{23C3E73A-78DE-40BE-99AB-255C7F29D9C1}"/>
    <cellStyle name="Output 2 12 5 3 6" xfId="33459" xr:uid="{13F275F1-EA12-4A25-98C6-73AD8B29D086}"/>
    <cellStyle name="Output 2 12 5 3 7" xfId="31501" xr:uid="{C95F25DA-0434-4545-95D5-CAB4512012D9}"/>
    <cellStyle name="Output 2 12 5 3 8" xfId="31701" xr:uid="{3CCFA396-4CD7-4CD7-9784-4F77384F625C}"/>
    <cellStyle name="Output 2 12 5 3 9" xfId="32144" xr:uid="{8C3051C8-BCE3-44C2-8E5D-B06EBFA4D6FF}"/>
    <cellStyle name="Output 2 12 5 4" xfId="24712" xr:uid="{89A623BC-7ABB-41E3-869B-E09F3FDA2CA9}"/>
    <cellStyle name="Output 2 12 5 4 10" xfId="37948" xr:uid="{B2488B4F-1E28-4C68-B0B0-E49B0C8D63B9}"/>
    <cellStyle name="Output 2 12 5 4 2" xfId="27360" xr:uid="{34D22E98-86DB-4A91-80DF-06A1CEAE5FD1}"/>
    <cellStyle name="Output 2 12 5 4 3" xfId="25312" xr:uid="{8C917458-5C13-4A60-91EA-D7D8233B37E8}"/>
    <cellStyle name="Output 2 12 5 4 4" xfId="30192" xr:uid="{EA400B76-8AD2-4F3A-8936-B93CC7E1DE4E}"/>
    <cellStyle name="Output 2 12 5 4 5" xfId="31073" xr:uid="{BFC9411C-A228-4059-ACC1-C9AF3E496606}"/>
    <cellStyle name="Output 2 12 5 4 6" xfId="34296" xr:uid="{BC079BF0-E6E2-494E-9E78-53FA083E0566}"/>
    <cellStyle name="Output 2 12 5 4 7" xfId="32690" xr:uid="{716C3D7D-4CDC-4C6C-B28A-93D94504DA3A}"/>
    <cellStyle name="Output 2 12 5 4 8" xfId="36196" xr:uid="{9317264B-CFFC-43AD-AB14-17F520299686}"/>
    <cellStyle name="Output 2 12 5 4 9" xfId="37031" xr:uid="{5D525B95-935D-4448-96A5-0AEE57F588D5}"/>
    <cellStyle name="Output 2 12 5 5" xfId="24884" xr:uid="{C26D3103-1ACB-43EC-A581-124C77BB5647}"/>
    <cellStyle name="Output 2 12 5 5 10" xfId="38120" xr:uid="{84F13F04-8C33-4C34-8BEB-06B837EF50F4}"/>
    <cellStyle name="Output 2 12 5 5 2" xfId="27532" xr:uid="{7215972B-0D81-4EE9-B575-A0BF900DCB38}"/>
    <cellStyle name="Output 2 12 5 5 3" xfId="29170" xr:uid="{BDA51DF5-ED44-44AA-B5B7-D34E8D13C719}"/>
    <cellStyle name="Output 2 12 5 5 4" xfId="30362" xr:uid="{A5A3BA5B-6D3F-4313-8FC1-315189042AF9}"/>
    <cellStyle name="Output 2 12 5 5 5" xfId="31245" xr:uid="{CCF00DBE-47E6-469A-9D24-8BFCFEF85E18}"/>
    <cellStyle name="Output 2 12 5 5 6" xfId="34468" xr:uid="{7668A5A2-A80E-47BD-BA79-5B24E65F2DD4}"/>
    <cellStyle name="Output 2 12 5 5 7" xfId="35240" xr:uid="{3A3B6B6C-ADB9-406D-950D-A10095B315EA}"/>
    <cellStyle name="Output 2 12 5 5 8" xfId="36368" xr:uid="{6332C9EC-94CE-4B01-AB1B-CAAF3B04456F}"/>
    <cellStyle name="Output 2 12 5 5 9" xfId="37201" xr:uid="{AA95B8BB-C544-4043-A279-2E48FBBD0921}"/>
    <cellStyle name="Output 2 12 5 6" xfId="22553" xr:uid="{CEF75D36-0FD7-4651-B6DF-C814B395FF7B}"/>
    <cellStyle name="Output 2 12 5 7" xfId="25065" xr:uid="{789C1D9E-82BA-41D0-89A7-6A03F9C15F37}"/>
    <cellStyle name="Output 2 12 5 8" xfId="21259" xr:uid="{405176F8-4DAB-40AE-8435-C59B99C8D2E3}"/>
    <cellStyle name="Output 2 12 6" xfId="22971" xr:uid="{B7A34A60-7B1B-457B-9D66-C1EB2EE1253D}"/>
    <cellStyle name="Output 2 12 6 2" xfId="23871" xr:uid="{35C7E51A-D934-403C-B991-D96FE3692AF2}"/>
    <cellStyle name="Output 2 12 6 2 2" xfId="26523" xr:uid="{23F16272-3C14-44FA-AAA8-9640269B901A}"/>
    <cellStyle name="Output 2 12 6 2 3" xfId="28623" xr:uid="{E741CD3D-F200-4863-9ED0-19D85DD6C377}"/>
    <cellStyle name="Output 2 12 6 2 4" xfId="28064" xr:uid="{E92B43E5-C8FE-414C-AAB0-AB08D3DA7DBD}"/>
    <cellStyle name="Output 2 12 6 2 5" xfId="29454" xr:uid="{46FA250D-88D7-4CD3-9C92-4C419916F572}"/>
    <cellStyle name="Output 2 12 6 2 6" xfId="33774" xr:uid="{75D1D179-349C-4501-908E-1252EB646A34}"/>
    <cellStyle name="Output 2 12 6 2 7" xfId="34722" xr:uid="{7B657100-3291-49A0-BCB5-A9BAD03C442D}"/>
    <cellStyle name="Output 2 12 6 2 8" xfId="33809" xr:uid="{6C089785-694C-479A-AF6C-6B32E83EE9A8}"/>
    <cellStyle name="Output 2 12 6 2 9" xfId="31828" xr:uid="{58A98EB5-6A77-402D-A6D5-68FF4AC554DB}"/>
    <cellStyle name="Output 2 12 6 3" xfId="25625" xr:uid="{1FCCF6DD-0C45-436B-A91F-01E0203648F6}"/>
    <cellStyle name="Output 2 12 6 4" xfId="32884" xr:uid="{C5C9575A-1840-4376-B093-0B2F58F62E71}"/>
    <cellStyle name="Output 2 12 7" xfId="23552" xr:uid="{6B5BDE03-7BCE-434C-9671-9AFBCA302215}"/>
    <cellStyle name="Output 2 12 7 2" xfId="26204" xr:uid="{A656FE28-4731-46F9-B137-B1B71C6BAFC2}"/>
    <cellStyle name="Output 2 12 7 3" xfId="28304" xr:uid="{5D38CCF9-4EBE-48D1-8D1E-72C61B69538E}"/>
    <cellStyle name="Output 2 12 7 4" xfId="27832" xr:uid="{458B3855-7EA9-4C5A-9FD5-1DA353147EBF}"/>
    <cellStyle name="Output 2 12 7 5" xfId="28242" xr:uid="{993B50AF-87CD-4492-80F9-670329A62F62}"/>
    <cellStyle name="Output 2 12 7 6" xfId="33455" xr:uid="{2F8705EA-B890-4209-9A9D-77A8CED46C94}"/>
    <cellStyle name="Output 2 12 7 7" xfId="31505" xr:uid="{5A59DAA6-62F3-4A60-A2DF-8A79EAE91CF6}"/>
    <cellStyle name="Output 2 12 7 8" xfId="34942" xr:uid="{BB533DBF-E1D7-4EB1-9D52-27B8A8A66DB1}"/>
    <cellStyle name="Output 2 12 7 9" xfId="35075" xr:uid="{EFC026A8-B5BA-4AA9-9A90-DB8B76252CC9}"/>
    <cellStyle name="Output 2 12 8" xfId="24708" xr:uid="{D925D536-491E-4EB7-B0A0-5BB1B24938AA}"/>
    <cellStyle name="Output 2 12 8 10" xfId="37944" xr:uid="{0EAC3246-4F2E-4D63-86E3-3EB37B47B7CD}"/>
    <cellStyle name="Output 2 12 8 2" xfId="27356" xr:uid="{282921AE-E83F-4941-ACEB-7A6B701BB5E9}"/>
    <cellStyle name="Output 2 12 8 3" xfId="25308" xr:uid="{2EFD26C5-D9A4-481F-9870-62C223AFD6CD}"/>
    <cellStyle name="Output 2 12 8 4" xfId="30188" xr:uid="{8C49DC0B-5F19-4A60-A2B0-494C03BCF3EF}"/>
    <cellStyle name="Output 2 12 8 5" xfId="31069" xr:uid="{AE19D7AC-58EF-493B-93AF-8B5F250A14FE}"/>
    <cellStyle name="Output 2 12 8 6" xfId="34292" xr:uid="{63CDDA7A-1F55-4D38-8460-2884AF483D41}"/>
    <cellStyle name="Output 2 12 8 7" xfId="34617" xr:uid="{00EC8C32-05CA-4941-8D87-E253544003A4}"/>
    <cellStyle name="Output 2 12 8 8" xfId="36192" xr:uid="{09824364-4074-4F07-B032-01B4C2B5810D}"/>
    <cellStyle name="Output 2 12 8 9" xfId="37027" xr:uid="{81FD9C69-8272-436A-8AE6-DB0F21633D3F}"/>
    <cellStyle name="Output 2 12 9" xfId="24880" xr:uid="{5E5950E5-6CCD-43CE-8F4D-17E75DD9D197}"/>
    <cellStyle name="Output 2 12 9 10" xfId="38116" xr:uid="{A05BA35D-BEE2-4DB4-9AE5-17FD78CD06E8}"/>
    <cellStyle name="Output 2 12 9 2" xfId="27528" xr:uid="{19415C79-9AD0-489F-9163-D29D91ECAC1A}"/>
    <cellStyle name="Output 2 12 9 3" xfId="29166" xr:uid="{C7150701-2E60-42E3-A471-213A698CD70A}"/>
    <cellStyle name="Output 2 12 9 4" xfId="30358" xr:uid="{5E73D8DC-96F4-44EA-BFB5-967BF575FC6E}"/>
    <cellStyle name="Output 2 12 9 5" xfId="31241" xr:uid="{85A88F75-6E9C-423C-9C81-F4AFB5EB453E}"/>
    <cellStyle name="Output 2 12 9 6" xfId="34464" xr:uid="{080166A8-BD05-4C77-A53C-543C25C27C1C}"/>
    <cellStyle name="Output 2 12 9 7" xfId="35236" xr:uid="{D48852AA-B0A6-40E0-9ADD-D271619858F2}"/>
    <cellStyle name="Output 2 12 9 8" xfId="36364" xr:uid="{FAB19307-7C90-435A-9147-98D952F1BF51}"/>
    <cellStyle name="Output 2 12 9 9" xfId="37197" xr:uid="{AAFA1F00-1081-425E-A296-64A433222694}"/>
    <cellStyle name="Output 2 13" xfId="20544" xr:uid="{00000000-0005-0000-0000-000044500000}"/>
    <cellStyle name="Output 2 13 10" xfId="25066" xr:uid="{DFB21870-1301-426D-BA5D-053479E6A9B6}"/>
    <cellStyle name="Output 2 13 11" xfId="21260" xr:uid="{376475C3-5570-4167-BF8C-160D1DCD02A2}"/>
    <cellStyle name="Output 2 13 2" xfId="20545" xr:uid="{00000000-0005-0000-0000-000045500000}"/>
    <cellStyle name="Output 2 13 2 2" xfId="22965" xr:uid="{9B156CDD-50B4-43D3-91AC-ADC5E5EB0B52}"/>
    <cellStyle name="Output 2 13 2 2 2" xfId="23865" xr:uid="{BEBB0489-2457-4260-9D40-809D03887F9F}"/>
    <cellStyle name="Output 2 13 2 2 2 2" xfId="26517" xr:uid="{FC3A5D4E-DC67-4836-82A7-D253674E27EA}"/>
    <cellStyle name="Output 2 13 2 2 2 3" xfId="28617" xr:uid="{4201BB47-C12E-4A27-9347-9B63729ACF3C}"/>
    <cellStyle name="Output 2 13 2 2 2 4" xfId="28065" xr:uid="{7ED6C219-7F2C-4AEF-B979-88C9C789616B}"/>
    <cellStyle name="Output 2 13 2 2 2 5" xfId="28963" xr:uid="{4308418E-AE46-43E4-83DE-984B43346052}"/>
    <cellStyle name="Output 2 13 2 2 2 6" xfId="33768" xr:uid="{1C47F64B-BB98-4F95-8256-3F14203A29C1}"/>
    <cellStyle name="Output 2 13 2 2 2 7" xfId="34716" xr:uid="{4B80519E-7474-4C29-9480-B448B9BA2521}"/>
    <cellStyle name="Output 2 13 2 2 2 8" xfId="31648" xr:uid="{E87EA7F9-ECD9-4FAE-A893-2DF3610D7F56}"/>
    <cellStyle name="Output 2 13 2 2 2 9" xfId="31749" xr:uid="{BE58A127-E175-41D4-B40F-124CE08076E8}"/>
    <cellStyle name="Output 2 13 2 2 3" xfId="25619" xr:uid="{CEDF9D32-E12E-4708-939B-2CDDC2C16DD8}"/>
    <cellStyle name="Output 2 13 2 2 4" xfId="32878" xr:uid="{295CD32E-0A0A-41E8-B895-19929BD4BD26}"/>
    <cellStyle name="Output 2 13 2 3" xfId="23558" xr:uid="{3B0C024F-1957-4D34-934E-0E41DD1093C7}"/>
    <cellStyle name="Output 2 13 2 3 2" xfId="26210" xr:uid="{5A1E390C-D58C-429A-AB48-B28B458238FD}"/>
    <cellStyle name="Output 2 13 2 3 3" xfId="28310" xr:uid="{19ED6090-3156-40D5-AD6B-7CD8ECFDD67F}"/>
    <cellStyle name="Output 2 13 2 3 4" xfId="27838" xr:uid="{7D61F6B9-2307-42AA-A3A3-C598B762A6EB}"/>
    <cellStyle name="Output 2 13 2 3 5" xfId="28122" xr:uid="{E597110D-A557-4A7D-8AFF-2F5F0942AB5E}"/>
    <cellStyle name="Output 2 13 2 3 6" xfId="33461" xr:uid="{AA833FC7-DAA6-4937-AF0A-F8413D752AA6}"/>
    <cellStyle name="Output 2 13 2 3 7" xfId="31499" xr:uid="{FEBB5C33-AF14-46D2-AB76-BCB6D888137D}"/>
    <cellStyle name="Output 2 13 2 3 8" xfId="34249" xr:uid="{391A2A92-B400-47C8-A052-04ADD907FF8F}"/>
    <cellStyle name="Output 2 13 2 3 9" xfId="32145" xr:uid="{DE40B114-DF98-4923-B15D-756512643786}"/>
    <cellStyle name="Output 2 13 2 4" xfId="24714" xr:uid="{F7468E3B-B4A0-462C-8F0F-D95495150E6F}"/>
    <cellStyle name="Output 2 13 2 4 10" xfId="37950" xr:uid="{FE0C89AB-C978-4710-8ED3-BC9FB076BB31}"/>
    <cellStyle name="Output 2 13 2 4 2" xfId="27362" xr:uid="{EB330094-3144-476C-8BA7-D0ACB4CA7FDC}"/>
    <cellStyle name="Output 2 13 2 4 3" xfId="25314" xr:uid="{9A246DFE-33F1-4B91-B61A-5DDC176F4353}"/>
    <cellStyle name="Output 2 13 2 4 4" xfId="30194" xr:uid="{2ECBDC69-F62A-4FC5-9BBF-A765DEDCF57A}"/>
    <cellStyle name="Output 2 13 2 4 5" xfId="31075" xr:uid="{453878C8-7E1A-46FB-A258-625A63C52EEE}"/>
    <cellStyle name="Output 2 13 2 4 6" xfId="34298" xr:uid="{5E8BC6DE-227B-4A4D-A70C-46FCB7C11C78}"/>
    <cellStyle name="Output 2 13 2 4 7" xfId="34619" xr:uid="{AA06A9BA-74C7-4795-8807-FC92839EF93A}"/>
    <cellStyle name="Output 2 13 2 4 8" xfId="36198" xr:uid="{101BC3AD-90E7-47C6-9152-EF2CC346802D}"/>
    <cellStyle name="Output 2 13 2 4 9" xfId="37033" xr:uid="{0A13EF05-A0EC-4D47-8942-FCC4B2CD6AAF}"/>
    <cellStyle name="Output 2 13 2 5" xfId="24886" xr:uid="{D8444FF2-1F4C-4970-8BCC-CAE45F0897D4}"/>
    <cellStyle name="Output 2 13 2 5 10" xfId="38122" xr:uid="{BFB76F5E-7EF7-42C0-96B7-11C060D3722F}"/>
    <cellStyle name="Output 2 13 2 5 2" xfId="27534" xr:uid="{5E620F42-8369-4126-9825-7E4F781DAEB2}"/>
    <cellStyle name="Output 2 13 2 5 3" xfId="29172" xr:uid="{1679FED1-12B5-4E60-A8F6-67B76BFBC16B}"/>
    <cellStyle name="Output 2 13 2 5 4" xfId="30364" xr:uid="{C8FD6D8E-C4FC-45D6-B835-5DDA1D9AC73D}"/>
    <cellStyle name="Output 2 13 2 5 5" xfId="31247" xr:uid="{112B0C6B-2106-4284-988D-C075DC52DF9D}"/>
    <cellStyle name="Output 2 13 2 5 6" xfId="34470" xr:uid="{B652D677-AA2C-4976-B329-6B31E566145F}"/>
    <cellStyle name="Output 2 13 2 5 7" xfId="35242" xr:uid="{8754691E-8DA6-4B94-9C3A-D1444C3C1B55}"/>
    <cellStyle name="Output 2 13 2 5 8" xfId="36370" xr:uid="{541FC92B-0455-46CB-94F1-E94FA1369115}"/>
    <cellStyle name="Output 2 13 2 5 9" xfId="37203" xr:uid="{326AA477-E9E7-454F-ABE9-B10B9BC37E18}"/>
    <cellStyle name="Output 2 13 2 6" xfId="22555" xr:uid="{6437B49D-D747-44DB-9386-B2EC0074BCDF}"/>
    <cellStyle name="Output 2 13 2 7" xfId="25067" xr:uid="{45598BD3-9492-49BC-A7CF-DBC34779C41D}"/>
    <cellStyle name="Output 2 13 2 8" xfId="21261" xr:uid="{26B005C2-BE13-43D5-BD85-63BA46CABB3C}"/>
    <cellStyle name="Output 2 13 3" xfId="20546" xr:uid="{00000000-0005-0000-0000-000046500000}"/>
    <cellStyle name="Output 2 13 3 2" xfId="22964" xr:uid="{B0A2B8B1-B7E8-40C2-8165-51597B62E371}"/>
    <cellStyle name="Output 2 13 3 2 2" xfId="23864" xr:uid="{FBB7AD48-B2BA-44C5-9A04-B4D0C900F36A}"/>
    <cellStyle name="Output 2 13 3 2 2 2" xfId="26516" xr:uid="{4C05571F-BB2A-41D9-A78D-2A1A1D17B33C}"/>
    <cellStyle name="Output 2 13 3 2 2 3" xfId="28616" xr:uid="{E63F71DC-A7A3-406F-AA21-B155783A4160}"/>
    <cellStyle name="Output 2 13 3 2 2 4" xfId="27964" xr:uid="{0CDF7580-329A-4391-8B1E-753CBB299B18}"/>
    <cellStyle name="Output 2 13 3 2 2 5" xfId="28149" xr:uid="{D43C7A3F-188E-40C3-8A18-3F1545F7C75D}"/>
    <cellStyle name="Output 2 13 3 2 2 6" xfId="33767" xr:uid="{B859A04A-4145-47AE-BE30-51DCB44D8825}"/>
    <cellStyle name="Output 2 13 3 2 2 7" xfId="34715" xr:uid="{33D4AAC3-7D1D-45ED-84E1-8C99DC8985A8}"/>
    <cellStyle name="Output 2 13 3 2 2 8" xfId="34809" xr:uid="{8A95F7BF-562F-4ED3-8BAD-2FE94D4951D5}"/>
    <cellStyle name="Output 2 13 3 2 2 9" xfId="31829" xr:uid="{53FB7122-90A1-4A69-9CB4-679CA2097740}"/>
    <cellStyle name="Output 2 13 3 2 3" xfId="25618" xr:uid="{100B3AC9-B1B9-4AC7-9A01-0FD0ABBA2197}"/>
    <cellStyle name="Output 2 13 3 2 4" xfId="32877" xr:uid="{10231C69-E23A-4CB9-85C5-CEEABCD5201E}"/>
    <cellStyle name="Output 2 13 3 3" xfId="23559" xr:uid="{F3685BAD-EBC2-41C1-AE1D-F0C2C037CB76}"/>
    <cellStyle name="Output 2 13 3 3 2" xfId="26211" xr:uid="{545F76A7-4B8A-4839-9C46-7F5A770BBB14}"/>
    <cellStyle name="Output 2 13 3 3 3" xfId="28311" xr:uid="{38457E42-8513-4EC1-89F9-DED0735A5417}"/>
    <cellStyle name="Output 2 13 3 3 4" xfId="27839" xr:uid="{14DF3BDA-3AD7-4D2D-AE18-4CC76DB91B16}"/>
    <cellStyle name="Output 2 13 3 3 5" xfId="29428" xr:uid="{45A40A75-DC6C-432C-AD49-C1C343C049C8}"/>
    <cellStyle name="Output 2 13 3 3 6" xfId="33462" xr:uid="{DCC988B6-E10E-465D-9E2E-6E88F4622886}"/>
    <cellStyle name="Output 2 13 3 3 7" xfId="31498" xr:uid="{BC22B961-38C6-4A39-8277-2B5E8C564300}"/>
    <cellStyle name="Output 2 13 3 3 8" xfId="34945" xr:uid="{D7BEC3EA-97A8-4746-8752-9ED01375A247}"/>
    <cellStyle name="Output 2 13 3 3 9" xfId="35032" xr:uid="{4394FE1C-EA6D-415F-AF52-2E588FC155F1}"/>
    <cellStyle name="Output 2 13 3 4" xfId="24715" xr:uid="{7317755E-4078-4F1D-BDB2-72F842876BBC}"/>
    <cellStyle name="Output 2 13 3 4 10" xfId="37951" xr:uid="{20CEDFCA-24C8-4225-BA0F-87A6E46F8289}"/>
    <cellStyle name="Output 2 13 3 4 2" xfId="27363" xr:uid="{64811809-B6FD-491F-A5D7-4FFB02CAFF21}"/>
    <cellStyle name="Output 2 13 3 4 3" xfId="25315" xr:uid="{2FDA6F31-FB7B-4445-A1F4-85A0DA5F942F}"/>
    <cellStyle name="Output 2 13 3 4 4" xfId="30195" xr:uid="{FF0F1351-DC00-4C14-A86F-4535481D3027}"/>
    <cellStyle name="Output 2 13 3 4 5" xfId="31076" xr:uid="{F4B940A5-0439-49B2-A683-8455A6CC4F9A}"/>
    <cellStyle name="Output 2 13 3 4 6" xfId="34299" xr:uid="{17CBE6D5-8AA0-4EE3-B54D-D2A24E104A22}"/>
    <cellStyle name="Output 2 13 3 4 7" xfId="32691" xr:uid="{C7EDFC6A-89F7-436C-ACE9-CD4B8ACD62B7}"/>
    <cellStyle name="Output 2 13 3 4 8" xfId="36199" xr:uid="{F4D56547-13E2-4890-9BAC-47DBB151036E}"/>
    <cellStyle name="Output 2 13 3 4 9" xfId="37034" xr:uid="{551BF810-57F4-41C9-9D98-7DB3227EFAB5}"/>
    <cellStyle name="Output 2 13 3 5" xfId="24887" xr:uid="{44FFAB90-6DCB-4A28-94B6-F724ACA62128}"/>
    <cellStyle name="Output 2 13 3 5 10" xfId="38123" xr:uid="{07648F51-21EF-4274-BFA1-C31F03329DC0}"/>
    <cellStyle name="Output 2 13 3 5 2" xfId="27535" xr:uid="{6B9769EB-3275-4F77-A7A1-44525A940FEA}"/>
    <cellStyle name="Output 2 13 3 5 3" xfId="29173" xr:uid="{A07984A7-E697-4BB3-A134-52E4A032973C}"/>
    <cellStyle name="Output 2 13 3 5 4" xfId="30365" xr:uid="{EC6E112E-2FAA-4421-8F25-18BB3FED686E}"/>
    <cellStyle name="Output 2 13 3 5 5" xfId="31248" xr:uid="{7E1249FB-3851-4A84-80CC-7413CF7F68FF}"/>
    <cellStyle name="Output 2 13 3 5 6" xfId="34471" xr:uid="{9FFF7F24-9D4F-4AC0-918B-2A4EDFC6ABCC}"/>
    <cellStyle name="Output 2 13 3 5 7" xfId="35243" xr:uid="{64F717A3-B500-471D-B724-ABD4CF890BFF}"/>
    <cellStyle name="Output 2 13 3 5 8" xfId="36371" xr:uid="{1CF2DD9A-8A2B-4201-AD0A-B70F7B0BE42C}"/>
    <cellStyle name="Output 2 13 3 5 9" xfId="37204" xr:uid="{99F04038-A3AA-457E-AB09-D933D44D1521}"/>
    <cellStyle name="Output 2 13 3 6" xfId="22556" xr:uid="{C3093A8A-8306-4781-A8AF-08402333FBCE}"/>
    <cellStyle name="Output 2 13 3 7" xfId="25068" xr:uid="{98139119-CC5F-4A57-B1FF-0D607F553AD6}"/>
    <cellStyle name="Output 2 13 3 8" xfId="21262" xr:uid="{40961C7D-8EF1-4B12-AAED-B8AA66FAFFB2}"/>
    <cellStyle name="Output 2 13 4" xfId="20547" xr:uid="{00000000-0005-0000-0000-000047500000}"/>
    <cellStyle name="Output 2 13 4 2" xfId="22963" xr:uid="{03EF6280-33F6-481F-98DD-B57145BCBE3A}"/>
    <cellStyle name="Output 2 13 4 2 2" xfId="23863" xr:uid="{BF0F62A3-6D17-40F7-A16F-78C96E2663FE}"/>
    <cellStyle name="Output 2 13 4 2 2 2" xfId="26515" xr:uid="{959C34BA-041F-48E7-81B5-F73F2599878D}"/>
    <cellStyle name="Output 2 13 4 2 2 3" xfId="28615" xr:uid="{0BAF938A-C081-4978-A1A8-6AF6631E80F6}"/>
    <cellStyle name="Output 2 13 4 2 2 4" xfId="29021" xr:uid="{D1CF1DA5-6E0D-4F38-A228-A645F88F04CB}"/>
    <cellStyle name="Output 2 13 4 2 2 5" xfId="29432" xr:uid="{4693FA99-E75B-4D16-B358-56ADAB52E15C}"/>
    <cellStyle name="Output 2 13 4 2 2 6" xfId="33766" xr:uid="{B5CE9603-B29D-41C1-936A-EEB687BB8247}"/>
    <cellStyle name="Output 2 13 4 2 2 7" xfId="34714" xr:uid="{04F8C7B2-A129-4262-885C-BF3CE0720B7C}"/>
    <cellStyle name="Output 2 13 4 2 2 8" xfId="31590" xr:uid="{D097DDF3-7D58-48AC-9482-A7543C54877F}"/>
    <cellStyle name="Output 2 13 4 2 2 9" xfId="35477" xr:uid="{8839AA9B-4E04-411E-BF18-A3A1136F561B}"/>
    <cellStyle name="Output 2 13 4 2 3" xfId="25617" xr:uid="{EC243AA0-1A82-47F3-A0F0-F783007DA142}"/>
    <cellStyle name="Output 2 13 4 2 4" xfId="32876" xr:uid="{43C1752F-6DFC-4841-A89E-43180083F069}"/>
    <cellStyle name="Output 2 13 4 3" xfId="23560" xr:uid="{C0D74DF8-0818-4693-B34F-D673F5C5E690}"/>
    <cellStyle name="Output 2 13 4 3 2" xfId="26212" xr:uid="{A5C5058E-579C-42FC-9E34-B423491D3AE4}"/>
    <cellStyle name="Output 2 13 4 3 3" xfId="28312" xr:uid="{5222EF2C-5CC3-4738-8611-5CD1730E2F6F}"/>
    <cellStyle name="Output 2 13 4 3 4" xfId="27840" xr:uid="{61D1AD25-824A-46A7-9988-A3219D627A1F}"/>
    <cellStyle name="Output 2 13 4 3 5" xfId="29545" xr:uid="{9AA5CF4D-7FBF-4CBD-9C68-08C9D3F4B54C}"/>
    <cellStyle name="Output 2 13 4 3 6" xfId="33463" xr:uid="{4B06F622-6260-40DA-AB66-0170799884F5}"/>
    <cellStyle name="Output 2 13 4 3 7" xfId="31497" xr:uid="{F2A0C913-CEBD-4219-A2EF-EA99C525DB93}"/>
    <cellStyle name="Output 2 13 4 3 8" xfId="34911" xr:uid="{2E6BAC63-B3F4-4CD1-AED0-555B38FF22D2}"/>
    <cellStyle name="Output 2 13 4 3 9" xfId="35076" xr:uid="{A50CD5EA-BB9D-4FB6-BF92-0D5D0810582A}"/>
    <cellStyle name="Output 2 13 4 4" xfId="24716" xr:uid="{40C508D8-C220-449F-A1F9-FE6E1F62447C}"/>
    <cellStyle name="Output 2 13 4 4 10" xfId="37952" xr:uid="{2AA2BDEB-F704-4061-947B-AFC19765AE0F}"/>
    <cellStyle name="Output 2 13 4 4 2" xfId="27364" xr:uid="{E0F98B41-B589-4D82-8A8B-C9BCAE27185D}"/>
    <cellStyle name="Output 2 13 4 4 3" xfId="25316" xr:uid="{1D4D8158-CF0E-4B37-A4CE-7EBC809BE3D6}"/>
    <cellStyle name="Output 2 13 4 4 4" xfId="30196" xr:uid="{C09DCB0D-5598-413E-B7F8-D141012DF4BA}"/>
    <cellStyle name="Output 2 13 4 4 5" xfId="31077" xr:uid="{430DB54A-6A6A-4B44-A4DE-76CEB6736276}"/>
    <cellStyle name="Output 2 13 4 4 6" xfId="34300" xr:uid="{688F7570-3CB3-4B3C-B918-F434554A6E97}"/>
    <cellStyle name="Output 2 13 4 4 7" xfId="34450" xr:uid="{078D4BBC-B79B-48F6-80F3-D095384DDB41}"/>
    <cellStyle name="Output 2 13 4 4 8" xfId="36200" xr:uid="{14D9B3D5-A7B1-4005-8F62-B3429E0F649E}"/>
    <cellStyle name="Output 2 13 4 4 9" xfId="37035" xr:uid="{77612B5F-0168-4C33-B3B1-E12CBCC0D58F}"/>
    <cellStyle name="Output 2 13 4 5" xfId="24888" xr:uid="{D7FC8F6C-2821-46FA-A62F-597FD381C986}"/>
    <cellStyle name="Output 2 13 4 5 10" xfId="38124" xr:uid="{173AA28B-360F-413C-82C3-6AF671CF5216}"/>
    <cellStyle name="Output 2 13 4 5 2" xfId="27536" xr:uid="{F25E76FD-1E26-496B-831B-7E9F1DF05D99}"/>
    <cellStyle name="Output 2 13 4 5 3" xfId="29174" xr:uid="{355AA29F-87A6-41DB-A0CB-A0132B9F2E75}"/>
    <cellStyle name="Output 2 13 4 5 4" xfId="30366" xr:uid="{D7D7272C-AE2E-41DC-B153-D97E89D850F4}"/>
    <cellStyle name="Output 2 13 4 5 5" xfId="31249" xr:uid="{B3CA654E-DDC2-4C54-85AB-B07C2F189731}"/>
    <cellStyle name="Output 2 13 4 5 6" xfId="34472" xr:uid="{0F2A7635-031D-4AFE-8DAD-407F95F50494}"/>
    <cellStyle name="Output 2 13 4 5 7" xfId="35244" xr:uid="{317A862B-41BE-4E6A-95A7-500D3CFD2689}"/>
    <cellStyle name="Output 2 13 4 5 8" xfId="36372" xr:uid="{B87392C2-0483-4C36-B093-D77950493A6E}"/>
    <cellStyle name="Output 2 13 4 5 9" xfId="37205" xr:uid="{63D7581D-1B99-46AC-8AD1-7AC4A1E041FE}"/>
    <cellStyle name="Output 2 13 4 6" xfId="22557" xr:uid="{267ED5D6-8FFB-4D7E-A978-69C438DA1C35}"/>
    <cellStyle name="Output 2 13 4 7" xfId="25069" xr:uid="{5EA343CC-238F-455D-BD13-20C4FD6C5B4A}"/>
    <cellStyle name="Output 2 13 4 8" xfId="21263" xr:uid="{19EE3721-AA43-45EC-BA8B-F4EF923CB551}"/>
    <cellStyle name="Output 2 13 5" xfId="22966" xr:uid="{654AB0CC-A901-4150-89DC-E2CA522E7C03}"/>
    <cellStyle name="Output 2 13 5 2" xfId="23866" xr:uid="{730E2304-AC7B-4331-8A22-3E0C8573A336}"/>
    <cellStyle name="Output 2 13 5 2 2" xfId="26518" xr:uid="{A019EB31-0FFE-4BFB-9287-E48005BA3DDC}"/>
    <cellStyle name="Output 2 13 5 2 3" xfId="28618" xr:uid="{2A3B0C06-D1E3-4842-B154-BCF8D69338B2}"/>
    <cellStyle name="Output 2 13 5 2 4" xfId="28510" xr:uid="{3DD92E1C-FB6C-4089-BB45-3662E706ACC8}"/>
    <cellStyle name="Output 2 13 5 2 5" xfId="29453" xr:uid="{034A4650-803D-4280-860E-69327CC97F94}"/>
    <cellStyle name="Output 2 13 5 2 6" xfId="33769" xr:uid="{AD131F16-9237-4926-8347-40C458429A9D}"/>
    <cellStyle name="Output 2 13 5 2 7" xfId="34717" xr:uid="{D35AD5F9-3A3E-491E-94A9-C3F53259AFFF}"/>
    <cellStyle name="Output 2 13 5 2 8" xfId="34992" xr:uid="{ED3D2938-0BC9-4B98-B231-0D0BEC228ACF}"/>
    <cellStyle name="Output 2 13 5 2 9" xfId="35574" xr:uid="{F6CFB273-299D-49DC-8752-5F47842455AB}"/>
    <cellStyle name="Output 2 13 5 3" xfId="25620" xr:uid="{C4AED68F-AF59-4E59-8D64-3E7BBF29C8C7}"/>
    <cellStyle name="Output 2 13 5 4" xfId="32879" xr:uid="{7814A0F4-BA9A-497C-9163-97526DA1776E}"/>
    <cellStyle name="Output 2 13 6" xfId="23557" xr:uid="{09E7F212-DCBC-4CE8-9E38-24918C4731FE}"/>
    <cellStyle name="Output 2 13 6 2" xfId="26209" xr:uid="{B56F7ECD-A60C-4097-ABAB-91695D4EC81A}"/>
    <cellStyle name="Output 2 13 6 3" xfId="28309" xr:uid="{A645AA18-43D6-440E-9984-51718BCC2578}"/>
    <cellStyle name="Output 2 13 6 4" xfId="27837" xr:uid="{86A10512-83E2-4C6C-9EE7-F2787BA48023}"/>
    <cellStyle name="Output 2 13 6 5" xfId="28758" xr:uid="{C3DCBED8-368F-4252-A167-E3D9CAF09F40}"/>
    <cellStyle name="Output 2 13 6 6" xfId="33460" xr:uid="{66DDB345-3FA9-4E3F-9A92-604D4A78A2BA}"/>
    <cellStyle name="Output 2 13 6 7" xfId="31500" xr:uid="{55E01D40-8EC7-42CE-BA46-1706DC232317}"/>
    <cellStyle name="Output 2 13 6 8" xfId="33412" xr:uid="{0CAA8F9C-170D-4A5F-8D18-4F07AFA810BE}"/>
    <cellStyle name="Output 2 13 6 9" xfId="34141" xr:uid="{D118EE36-9E75-48C8-87A1-DF80E9C3C23A}"/>
    <cellStyle name="Output 2 13 7" xfId="24713" xr:uid="{1E173D27-1296-439F-BB45-09D31D5B7DDE}"/>
    <cellStyle name="Output 2 13 7 10" xfId="37949" xr:uid="{B8F4D93E-F7D9-4073-94A7-91C783BAD67A}"/>
    <cellStyle name="Output 2 13 7 2" xfId="27361" xr:uid="{E758006F-BA13-4F3A-B14B-1432DEBFE6AC}"/>
    <cellStyle name="Output 2 13 7 3" xfId="25313" xr:uid="{8E983571-EFB1-4355-815D-39EEF525A1D0}"/>
    <cellStyle name="Output 2 13 7 4" xfId="30193" xr:uid="{C3B8906C-B9AF-4570-ADEB-8D73F0BD9DDD}"/>
    <cellStyle name="Output 2 13 7 5" xfId="31074" xr:uid="{96291637-12F7-4824-A25B-222F54FA3FE0}"/>
    <cellStyle name="Output 2 13 7 6" xfId="34297" xr:uid="{192AD9B0-7C32-4100-912D-555C6FED5FDB}"/>
    <cellStyle name="Output 2 13 7 7" xfId="34449" xr:uid="{E68356AB-B96B-494B-9F4B-365D632E8BE6}"/>
    <cellStyle name="Output 2 13 7 8" xfId="36197" xr:uid="{29338430-6A43-40D8-9E5C-35E72B0C4CD1}"/>
    <cellStyle name="Output 2 13 7 9" xfId="37032" xr:uid="{3D9A46B2-3C45-4098-920C-86B742B453B6}"/>
    <cellStyle name="Output 2 13 8" xfId="24885" xr:uid="{E155E51C-67DC-4ACC-BACD-4241E2699E35}"/>
    <cellStyle name="Output 2 13 8 10" xfId="38121" xr:uid="{CA951F10-E89A-4E23-9A8E-AFA7D42B7D84}"/>
    <cellStyle name="Output 2 13 8 2" xfId="27533" xr:uid="{DCC8B11D-2EE8-4C76-828D-A18CFA4B14ED}"/>
    <cellStyle name="Output 2 13 8 3" xfId="29171" xr:uid="{11BC8E81-B572-474B-954F-A9D26819B910}"/>
    <cellStyle name="Output 2 13 8 4" xfId="30363" xr:uid="{D3920599-4E31-4CBD-A683-043805DFBF16}"/>
    <cellStyle name="Output 2 13 8 5" xfId="31246" xr:uid="{1D921232-A69E-4D6D-AA4C-9AB542BB4332}"/>
    <cellStyle name="Output 2 13 8 6" xfId="34469" xr:uid="{A038D6FA-A45C-4C1D-AFBF-3675D7E8FE50}"/>
    <cellStyle name="Output 2 13 8 7" xfId="35241" xr:uid="{9D1D8E4A-DADC-4755-A470-0418867E6A8C}"/>
    <cellStyle name="Output 2 13 8 8" xfId="36369" xr:uid="{F21C63C6-24A9-40C9-AE6C-DE23A443548A}"/>
    <cellStyle name="Output 2 13 8 9" xfId="37202" xr:uid="{C407636D-654C-4511-A9FA-015D336CF478}"/>
    <cellStyle name="Output 2 13 9" xfId="22554" xr:uid="{D4E6262A-0191-461F-9058-60930A2326A1}"/>
    <cellStyle name="Output 2 14" xfId="20548" xr:uid="{00000000-0005-0000-0000-000048500000}"/>
    <cellStyle name="Output 2 14 2" xfId="22962" xr:uid="{40B6AA44-9740-41F9-94F3-FBEBBB5CA258}"/>
    <cellStyle name="Output 2 14 2 2" xfId="23862" xr:uid="{192B2CAD-0A9A-4862-865C-8129BFD3E6D2}"/>
    <cellStyle name="Output 2 14 2 2 2" xfId="26514" xr:uid="{DB7B9760-38FD-4A20-9FFA-84E513B60241}"/>
    <cellStyle name="Output 2 14 2 2 3" xfId="28614" xr:uid="{87C5E9FF-3C54-4849-8647-6C8DFE577DDB}"/>
    <cellStyle name="Output 2 14 2 2 4" xfId="28907" xr:uid="{9241010D-6C16-4759-83F1-6BBE112E57E5}"/>
    <cellStyle name="Output 2 14 2 2 5" xfId="27707" xr:uid="{248492AC-C220-4F66-8E09-9AC82905EBBA}"/>
    <cellStyle name="Output 2 14 2 2 6" xfId="33765" xr:uid="{AF9BDDB4-DBB7-4808-AC6C-1FC9CE4768E5}"/>
    <cellStyle name="Output 2 14 2 2 7" xfId="34713" xr:uid="{6D57C304-E3E5-41C7-9FC3-578ABE13193F}"/>
    <cellStyle name="Output 2 14 2 2 8" xfId="34863" xr:uid="{5BB4A523-D712-42CF-84E0-05C25937EE9E}"/>
    <cellStyle name="Output 2 14 2 2 9" xfId="35575" xr:uid="{98C602E4-D028-445A-A428-67BB110B20D0}"/>
    <cellStyle name="Output 2 14 2 3" xfId="25616" xr:uid="{334DAD6B-ECEE-4DDA-8EA2-845BE2C5416D}"/>
    <cellStyle name="Output 2 14 2 4" xfId="32875" xr:uid="{85788953-35A8-4CB2-BA63-C3847DB04345}"/>
    <cellStyle name="Output 2 14 3" xfId="23561" xr:uid="{79A1EE44-EC98-4C7E-9C57-5BE082D10CDB}"/>
    <cellStyle name="Output 2 14 3 2" xfId="26213" xr:uid="{FA4AF04D-56D3-43D2-901F-6A723C962B47}"/>
    <cellStyle name="Output 2 14 3 3" xfId="28313" xr:uid="{A1C9CD06-F3C8-4A5D-87CE-C340D63D443F}"/>
    <cellStyle name="Output 2 14 3 4" xfId="27841" xr:uid="{2AA402E8-5594-44AD-89D8-F0805754885B}"/>
    <cellStyle name="Output 2 14 3 5" xfId="28965" xr:uid="{526D457B-5B64-4B94-8C80-E68FC273655D}"/>
    <cellStyle name="Output 2 14 3 6" xfId="33464" xr:uid="{8EDABA90-01F8-4E0B-A39A-2F8899E7EC00}"/>
    <cellStyle name="Output 2 14 3 7" xfId="31496" xr:uid="{9FED6617-7824-4F26-9713-EBE136906939}"/>
    <cellStyle name="Output 2 14 3 8" xfId="31542" xr:uid="{CCF2E09A-E865-4640-BC7E-BE94E7FECCE1}"/>
    <cellStyle name="Output 2 14 3 9" xfId="32146" xr:uid="{F943A2EC-7307-4E69-A65D-E0C2EDE0FF66}"/>
    <cellStyle name="Output 2 14 4" xfId="24717" xr:uid="{310EC31A-0279-46DE-996E-367DFDA8AF03}"/>
    <cellStyle name="Output 2 14 4 10" xfId="37953" xr:uid="{96EF47B1-0B71-4912-93AD-159C3774C544}"/>
    <cellStyle name="Output 2 14 4 2" xfId="27365" xr:uid="{7D1A3FA7-A7C7-4C5F-987B-3E5B4981C42F}"/>
    <cellStyle name="Output 2 14 4 3" xfId="25317" xr:uid="{8F6EA9C1-78DC-48BC-82AD-5A84751E2829}"/>
    <cellStyle name="Output 2 14 4 4" xfId="30197" xr:uid="{CEE806A3-548F-4D9B-82C2-F3890988A11A}"/>
    <cellStyle name="Output 2 14 4 5" xfId="31078" xr:uid="{4A55AE25-5FE2-4DB8-AA91-B9AF60B14865}"/>
    <cellStyle name="Output 2 14 4 6" xfId="34301" xr:uid="{E7A09107-E5DC-47F8-87EA-F5884AAE3C5E}"/>
    <cellStyle name="Output 2 14 4 7" xfId="34620" xr:uid="{8DA2E0E3-21B6-4409-91D0-114C9D3CA382}"/>
    <cellStyle name="Output 2 14 4 8" xfId="36201" xr:uid="{C147F75B-8EF6-47CA-BC5A-6275B45DECB0}"/>
    <cellStyle name="Output 2 14 4 9" xfId="37036" xr:uid="{583A0259-D635-44D5-A01E-904A5D6B574A}"/>
    <cellStyle name="Output 2 14 5" xfId="24889" xr:uid="{FD158369-6318-4E9B-8ABB-0A24251D9031}"/>
    <cellStyle name="Output 2 14 5 10" xfId="38125" xr:uid="{E7CBD5BE-2FDC-46C5-BA45-D2953E292156}"/>
    <cellStyle name="Output 2 14 5 2" xfId="27537" xr:uid="{4F87DCAD-4210-4813-A50F-425F301C4AE1}"/>
    <cellStyle name="Output 2 14 5 3" xfId="29175" xr:uid="{21E3B010-B2EC-457D-9E24-C244F36850A8}"/>
    <cellStyle name="Output 2 14 5 4" xfId="30367" xr:uid="{A85F4F68-A698-46BA-9725-EE942DF68C09}"/>
    <cellStyle name="Output 2 14 5 5" xfId="31250" xr:uid="{ACC1931F-DC0C-42AC-9BBC-590A02958083}"/>
    <cellStyle name="Output 2 14 5 6" xfId="34473" xr:uid="{4846A340-4333-4BED-98E9-364897CED05E}"/>
    <cellStyle name="Output 2 14 5 7" xfId="35245" xr:uid="{6ADE9B67-23F4-4987-97FE-40EB70062E0D}"/>
    <cellStyle name="Output 2 14 5 8" xfId="36373" xr:uid="{6532E07C-A167-4E3A-A62C-BB4A0B47CC50}"/>
    <cellStyle name="Output 2 14 5 9" xfId="37206" xr:uid="{A379EB16-386F-4DB7-9B9A-0BCA7B367856}"/>
    <cellStyle name="Output 2 14 6" xfId="22558" xr:uid="{357766BB-2B34-4D72-924A-C920BFDDC45B}"/>
    <cellStyle name="Output 2 14 7" xfId="25070" xr:uid="{19E5F56B-4A04-48A4-88FD-0B3D26ED540F}"/>
    <cellStyle name="Output 2 14 8" xfId="21264" xr:uid="{F7ED0F3C-A66A-4956-BB10-763C26E107E2}"/>
    <cellStyle name="Output 2 15" xfId="20549" xr:uid="{00000000-0005-0000-0000-000049500000}"/>
    <cellStyle name="Output 2 15 2" xfId="22961" xr:uid="{03CEE8DB-9A7A-4F20-8DE1-4418E71D2730}"/>
    <cellStyle name="Output 2 15 2 2" xfId="23861" xr:uid="{CAE7A015-D531-4B24-A419-9E6A6F294949}"/>
    <cellStyle name="Output 2 15 2 2 2" xfId="26513" xr:uid="{597D35AF-06B9-427E-A9CC-889C06CF6425}"/>
    <cellStyle name="Output 2 15 2 2 3" xfId="28613" xr:uid="{85AC059C-4ECF-4DC9-B55F-FF0EEEAE81C3}"/>
    <cellStyle name="Output 2 15 2 2 4" xfId="28416" xr:uid="{BBFD2C5F-88DE-46FD-8DF3-0E990002E5E2}"/>
    <cellStyle name="Output 2 15 2 2 5" xfId="29568" xr:uid="{9F07310A-219E-43B0-A3F7-654566F82774}"/>
    <cellStyle name="Output 2 15 2 2 6" xfId="33764" xr:uid="{5CF9489B-732A-423A-968F-9705D923F2BB}"/>
    <cellStyle name="Output 2 15 2 2 7" xfId="34712" xr:uid="{06ED8838-8652-4C67-8A4D-729B2146AE98}"/>
    <cellStyle name="Output 2 15 2 2 8" xfId="34995" xr:uid="{A2921BB0-E9E1-47CB-91FB-DBA87D7B2465}"/>
    <cellStyle name="Output 2 15 2 2 9" xfId="31734" xr:uid="{BB151CC3-FA55-4175-B3F9-AB91FD9FD6BA}"/>
    <cellStyle name="Output 2 15 2 3" xfId="25615" xr:uid="{D730B4F5-C819-4BBE-AFE9-EC329A98F42D}"/>
    <cellStyle name="Output 2 15 2 4" xfId="32874" xr:uid="{82832D5D-7D72-44AC-B97D-9F3E566FE5E5}"/>
    <cellStyle name="Output 2 15 3" xfId="23562" xr:uid="{7D18BE9E-E340-482F-A388-936E484E4104}"/>
    <cellStyle name="Output 2 15 3 2" xfId="26214" xr:uid="{08F9BE78-CE86-4C30-9CFC-56AA5D175C6A}"/>
    <cellStyle name="Output 2 15 3 3" xfId="28314" xr:uid="{529C8535-959D-40EA-93C6-F4BB3FEAD276}"/>
    <cellStyle name="Output 2 15 3 4" xfId="27842" xr:uid="{982C55A5-1023-40DD-ACCD-CE0EAD606C90}"/>
    <cellStyle name="Output 2 15 3 5" xfId="29426" xr:uid="{A8258F89-ECB2-4F6C-982B-B520E787E496}"/>
    <cellStyle name="Output 2 15 3 6" xfId="33465" xr:uid="{22A7E5E6-E78A-42AD-B56D-6B4621D033CA}"/>
    <cellStyle name="Output 2 15 3 7" xfId="31495" xr:uid="{80C658F2-BDD1-4EC3-AE2B-E53C021011E1}"/>
    <cellStyle name="Output 2 15 3 8" xfId="34759" xr:uid="{36401517-20B2-40A6-8E5E-830E929A3B38}"/>
    <cellStyle name="Output 2 15 3 9" xfId="34195" xr:uid="{8F96BFE7-4DDC-4EAD-9122-73776E477D55}"/>
    <cellStyle name="Output 2 15 4" xfId="24718" xr:uid="{2426600B-6728-41B5-BCE3-C6440E0E3DB8}"/>
    <cellStyle name="Output 2 15 4 10" xfId="37954" xr:uid="{D4497B78-2DE4-4027-B1B5-365E797C5CF0}"/>
    <cellStyle name="Output 2 15 4 2" xfId="27366" xr:uid="{07EB7B7E-B302-4A5B-B913-AF26F842A5FA}"/>
    <cellStyle name="Output 2 15 4 3" xfId="25318" xr:uid="{5E91ACEC-D24F-4FF2-8889-F3F31FEDE1BA}"/>
    <cellStyle name="Output 2 15 4 4" xfId="30198" xr:uid="{284DB556-4534-4FEB-B2C3-C98714A1E8F1}"/>
    <cellStyle name="Output 2 15 4 5" xfId="31079" xr:uid="{DBD446B3-3062-411F-8481-D755B5004970}"/>
    <cellStyle name="Output 2 15 4 6" xfId="34302" xr:uid="{4FBBCF88-3B5B-47E0-81E6-6221ABB40F87}"/>
    <cellStyle name="Output 2 15 4 7" xfId="34448" xr:uid="{D2F74021-22E5-4BE4-B69A-915BE07E5156}"/>
    <cellStyle name="Output 2 15 4 8" xfId="36202" xr:uid="{B9FFD641-0D7A-4557-BEF4-B5C51C0433FF}"/>
    <cellStyle name="Output 2 15 4 9" xfId="37037" xr:uid="{D2C54F47-B9DA-4259-89EC-3449C4C98310}"/>
    <cellStyle name="Output 2 15 5" xfId="24890" xr:uid="{8FEEDD4E-4D1F-4F07-A2F9-FFD6D9B31B66}"/>
    <cellStyle name="Output 2 15 5 10" xfId="38126" xr:uid="{135D3B5C-F0DB-422D-95A2-F58D30F1860C}"/>
    <cellStyle name="Output 2 15 5 2" xfId="27538" xr:uid="{809FF1A4-DC49-41EC-9FA5-1B1DE99DCE57}"/>
    <cellStyle name="Output 2 15 5 3" xfId="29176" xr:uid="{E1B8D7E9-F6F5-4B45-A990-9E3989FF91A2}"/>
    <cellStyle name="Output 2 15 5 4" xfId="30368" xr:uid="{33378D41-295D-41DC-9E0C-01D66369E5A1}"/>
    <cellStyle name="Output 2 15 5 5" xfId="31251" xr:uid="{F1B352A4-50AD-4D10-819D-99B2F4A58234}"/>
    <cellStyle name="Output 2 15 5 6" xfId="34474" xr:uid="{579D955E-9B38-42F4-976C-E6F88E799182}"/>
    <cellStyle name="Output 2 15 5 7" xfId="35246" xr:uid="{A24A8E50-02A7-474E-B3EB-F826CE9C028A}"/>
    <cellStyle name="Output 2 15 5 8" xfId="36374" xr:uid="{D4868197-5662-4395-A1DB-F86118A3AEEF}"/>
    <cellStyle name="Output 2 15 5 9" xfId="37207" xr:uid="{2FFB34FD-0683-4E0B-8F58-70C3B5895138}"/>
    <cellStyle name="Output 2 15 6" xfId="22559" xr:uid="{FF756106-BB37-421D-A066-22863C6E4B06}"/>
    <cellStyle name="Output 2 15 7" xfId="25071" xr:uid="{57263F05-730A-421C-A65B-1DEE97987E8E}"/>
    <cellStyle name="Output 2 15 8" xfId="21265" xr:uid="{D5D8717B-D3CE-4001-AC1A-6727DE1B8495}"/>
    <cellStyle name="Output 2 16" xfId="20550" xr:uid="{00000000-0005-0000-0000-00004A500000}"/>
    <cellStyle name="Output 2 16 2" xfId="22960" xr:uid="{F35B31A7-CA96-47BE-946C-5142A21D4F8A}"/>
    <cellStyle name="Output 2 16 2 2" xfId="23860" xr:uid="{CE6C175B-14E8-4739-AACF-EDA970B2634F}"/>
    <cellStyle name="Output 2 16 2 2 2" xfId="26512" xr:uid="{C4EC8A38-AB25-4C92-BBE1-9497C2DEF9A7}"/>
    <cellStyle name="Output 2 16 2 2 3" xfId="28612" xr:uid="{91323504-4F1E-4A15-B324-EEF3E404A353}"/>
    <cellStyle name="Output 2 16 2 2 4" xfId="28511" xr:uid="{381762D0-83DA-4E13-AC4F-B28CB3A5E551}"/>
    <cellStyle name="Output 2 16 2 2 5" xfId="29452" xr:uid="{17EC8312-503E-4815-AFFD-7CD7149EA87A}"/>
    <cellStyle name="Output 2 16 2 2 6" xfId="33763" xr:uid="{131E7E15-50D8-4798-B931-0E24DB918A22}"/>
    <cellStyle name="Output 2 16 2 2 7" xfId="34711" xr:uid="{000A9B44-52DD-4BA2-BBD9-BB2A76CB692F}"/>
    <cellStyle name="Output 2 16 2 2 8" xfId="32262" xr:uid="{848FE38A-1E3A-491E-A2DC-56104C681770}"/>
    <cellStyle name="Output 2 16 2 2 9" xfId="31830" xr:uid="{424C829A-F677-440B-B578-5C384B72B410}"/>
    <cellStyle name="Output 2 16 2 3" xfId="25614" xr:uid="{05008F74-868D-4F21-B524-3159F97E08B1}"/>
    <cellStyle name="Output 2 16 2 4" xfId="32873" xr:uid="{50CE3AF0-0332-4D01-A5A1-B8FDC34516B8}"/>
    <cellStyle name="Output 2 16 3" xfId="23563" xr:uid="{3C0D1676-32B6-4F04-8B1F-7F8E8E7DF1E1}"/>
    <cellStyle name="Output 2 16 3 2" xfId="26215" xr:uid="{04E2B89B-6D4D-4CC6-86FB-FC302BF7FAC6}"/>
    <cellStyle name="Output 2 16 3 3" xfId="28315" xr:uid="{85E2AE3A-A198-4E5F-9970-D047E893C39A}"/>
    <cellStyle name="Output 2 16 3 4" xfId="27843" xr:uid="{438A869D-46CA-4E7D-BD64-3854C012B12C}"/>
    <cellStyle name="Output 2 16 3 5" xfId="29543" xr:uid="{7A81515E-9556-4E08-88DF-888EE7E32C49}"/>
    <cellStyle name="Output 2 16 3 6" xfId="33466" xr:uid="{CA2E1DFA-E392-431C-BB4B-5D29BFF8A3E0}"/>
    <cellStyle name="Output 2 16 3 7" xfId="31494" xr:uid="{8AAC0B40-A803-459B-96A7-9A2B13B0B778}"/>
    <cellStyle name="Output 2 16 3 8" xfId="31697" xr:uid="{876C7807-C711-4D6F-8501-843CBC797B85}"/>
    <cellStyle name="Output 2 16 3 9" xfId="32147" xr:uid="{4CF41713-8135-4BE3-98EC-E208A327F58A}"/>
    <cellStyle name="Output 2 16 4" xfId="24719" xr:uid="{7031FF68-8119-48D0-B25B-927C6E8D180E}"/>
    <cellStyle name="Output 2 16 4 10" xfId="37955" xr:uid="{C9182FA9-2505-4D74-8D55-A06A7AD78716}"/>
    <cellStyle name="Output 2 16 4 2" xfId="27367" xr:uid="{6CA9AC9E-BDBD-4DA6-876F-6D3CA9EE1E54}"/>
    <cellStyle name="Output 2 16 4 3" xfId="25319" xr:uid="{5D232573-330A-4F95-8DD9-0B62B83DF7DE}"/>
    <cellStyle name="Output 2 16 4 4" xfId="30199" xr:uid="{AD648D59-FEDE-4606-9318-8936B0111B85}"/>
    <cellStyle name="Output 2 16 4 5" xfId="31080" xr:uid="{18F4D771-6FDA-45CD-9FAF-305B0842933D}"/>
    <cellStyle name="Output 2 16 4 6" xfId="34303" xr:uid="{C5AD6F83-B4B1-439A-ADCF-511FEC5B340E}"/>
    <cellStyle name="Output 2 16 4 7" xfId="34618" xr:uid="{64325E6C-B76B-4256-8614-40171AF523DD}"/>
    <cellStyle name="Output 2 16 4 8" xfId="36203" xr:uid="{E973A606-5ECF-48CB-AC0E-336B0AE88AC5}"/>
    <cellStyle name="Output 2 16 4 9" xfId="37038" xr:uid="{201BE9F9-940F-4C32-9CFB-465B9B519BDC}"/>
    <cellStyle name="Output 2 16 5" xfId="24891" xr:uid="{94D393C4-CBCF-4159-96A9-DCDA285898D8}"/>
    <cellStyle name="Output 2 16 5 10" xfId="38127" xr:uid="{031474DD-D27F-489E-A6EB-001DCE727EDC}"/>
    <cellStyle name="Output 2 16 5 2" xfId="27539" xr:uid="{9F0CBC5B-D92A-44C8-A2FA-C300E2199751}"/>
    <cellStyle name="Output 2 16 5 3" xfId="29177" xr:uid="{F9D88DB2-2F9B-411F-9415-3E976D89E652}"/>
    <cellStyle name="Output 2 16 5 4" xfId="30369" xr:uid="{53359D10-DAB9-4508-BAA0-D73D51766699}"/>
    <cellStyle name="Output 2 16 5 5" xfId="31252" xr:uid="{6C8991F3-8FFE-48EC-9B2E-74F1F13A6E46}"/>
    <cellStyle name="Output 2 16 5 6" xfId="34475" xr:uid="{A2C65C24-2D78-443D-BC72-885ED77B0A94}"/>
    <cellStyle name="Output 2 16 5 7" xfId="35247" xr:uid="{27301576-C994-4818-8B7F-5B0ECA289CF2}"/>
    <cellStyle name="Output 2 16 5 8" xfId="36375" xr:uid="{AA4B72A2-2979-4C88-86A7-9E0AAAC061FE}"/>
    <cellStyle name="Output 2 16 5 9" xfId="37208" xr:uid="{46B6D967-A3F0-41AF-8134-1D4858A14AD3}"/>
    <cellStyle name="Output 2 16 6" xfId="22560" xr:uid="{03ADB5E2-7253-4D91-B401-1F7C9B205D06}"/>
    <cellStyle name="Output 2 16 7" xfId="25072" xr:uid="{4286AEA9-DBB2-4381-AEFF-A28E91038CC1}"/>
    <cellStyle name="Output 2 16 8" xfId="21266" xr:uid="{0A257738-6991-4967-8949-1E7855081B14}"/>
    <cellStyle name="Output 2 17" xfId="22981" xr:uid="{7DA19694-0467-48B9-A94B-0040B4A9078A}"/>
    <cellStyle name="Output 2 17 2" xfId="23881" xr:uid="{5BD1DEEA-DABA-4951-B506-C1B916EAC03F}"/>
    <cellStyle name="Output 2 17 2 2" xfId="26533" xr:uid="{AD5E880F-A095-44E2-8DCD-175E1C20B094}"/>
    <cellStyle name="Output 2 17 2 3" xfId="28633" xr:uid="{0B602A9C-B7C4-4300-832E-6E5419A8852E}"/>
    <cellStyle name="Output 2 17 2 4" xfId="27966" xr:uid="{A9F1E60A-E9A6-44C3-A289-BC0FE36F1FE8}"/>
    <cellStyle name="Output 2 17 2 5" xfId="28847" xr:uid="{E3D259C7-2189-42D9-819F-8817C89B4326}"/>
    <cellStyle name="Output 2 17 2 6" xfId="33784" xr:uid="{23E15B73-E33A-4EA3-9E10-1D8DF1C68B5E}"/>
    <cellStyle name="Output 2 17 2 7" xfId="34732" xr:uid="{16318026-6B27-46E9-AD3D-0A11C8CEF353}"/>
    <cellStyle name="Output 2 17 2 8" xfId="34808" xr:uid="{2D87355E-DED2-4417-A9DB-61F612EE56A8}"/>
    <cellStyle name="Output 2 17 2 9" xfId="34633" xr:uid="{8D63D338-CE25-4415-BA24-5D397E81F57A}"/>
    <cellStyle name="Output 2 17 3" xfId="25635" xr:uid="{471D8F4F-3F13-43DF-B959-EA361AB5E8C9}"/>
    <cellStyle name="Output 2 17 4" xfId="32894" xr:uid="{524F4761-3C94-4843-BC76-7479378D9347}"/>
    <cellStyle name="Output 2 18" xfId="23542" xr:uid="{B18D4E45-8BEF-417F-97BF-699ACEA77284}"/>
    <cellStyle name="Output 2 18 2" xfId="26194" xr:uid="{861FC887-FBF1-4C54-A189-4E06111E6C30}"/>
    <cellStyle name="Output 2 18 3" xfId="28294" xr:uid="{5FAC8D0B-813B-40A8-A241-460D778748BD}"/>
    <cellStyle name="Output 2 18 4" xfId="27822" xr:uid="{B06E8730-62C5-4FDA-81B9-A83A9A0E3EA8}"/>
    <cellStyle name="Output 2 18 5" xfId="27709" xr:uid="{5672F4B0-B863-4310-88A0-1A3B84805E02}"/>
    <cellStyle name="Output 2 18 6" xfId="33445" xr:uid="{DDF1BA9A-7438-4CF6-A0AC-E67EE4AE850D}"/>
    <cellStyle name="Output 2 18 7" xfId="31515" xr:uid="{2E3FA8EE-C1EC-4865-9E12-D063244032C3}"/>
    <cellStyle name="Output 2 18 8" xfId="34914" xr:uid="{4BE8D2D6-50C3-4D65-840C-719D2F3CFB02}"/>
    <cellStyle name="Output 2 18 9" xfId="32138" xr:uid="{45B1A8C8-D7FA-4182-AD8F-E3B866857711}"/>
    <cellStyle name="Output 2 19" xfId="24698" xr:uid="{E7800046-BFF6-4CEB-8B10-B81FE1BA69B8}"/>
    <cellStyle name="Output 2 19 10" xfId="37934" xr:uid="{943DFB9B-0627-4BD2-B9F9-101C4B06DF82}"/>
    <cellStyle name="Output 2 19 2" xfId="27346" xr:uid="{7137C159-B256-4762-A5F0-0F40DECD85BC}"/>
    <cellStyle name="Output 2 19 3" xfId="25296" xr:uid="{6935FC2F-B02A-4BB4-810E-3EB4AA0B9FD8}"/>
    <cellStyle name="Output 2 19 4" xfId="30178" xr:uid="{C4DCB961-52A7-490D-B730-C98180E32D25}"/>
    <cellStyle name="Output 2 19 5" xfId="31059" xr:uid="{15582DC4-7489-4E6E-89C7-BE78EAFB97DE}"/>
    <cellStyle name="Output 2 19 6" xfId="34282" xr:uid="{3BABF6C5-80C2-48EC-8853-E893937FED84}"/>
    <cellStyle name="Output 2 19 7" xfId="34444" xr:uid="{E2F6EB63-0B01-4F5B-B67E-3717A2C71923}"/>
    <cellStyle name="Output 2 19 8" xfId="36182" xr:uid="{3EFEB80E-DD84-491E-9096-50AB27BF3516}"/>
    <cellStyle name="Output 2 19 9" xfId="37017" xr:uid="{73261FC9-07FC-4F37-AB0F-5CA369CEBBC6}"/>
    <cellStyle name="Output 2 2" xfId="20551" xr:uid="{00000000-0005-0000-0000-00004B500000}"/>
    <cellStyle name="Output 2 2 10" xfId="22959" xr:uid="{350EB11D-85F9-44B8-B853-C403E423CDFB}"/>
    <cellStyle name="Output 2 2 10 2" xfId="23859" xr:uid="{C692AE5D-8C4F-415A-BEBE-7166BE5D8E7C}"/>
    <cellStyle name="Output 2 2 10 2 2" xfId="26511" xr:uid="{C8B08D81-7615-4B6E-BF5B-E9BA8CCEC518}"/>
    <cellStyle name="Output 2 2 10 2 3" xfId="28611" xr:uid="{5F24673F-596D-4504-8C31-51D1410F3BE5}"/>
    <cellStyle name="Output 2 2 10 2 4" xfId="28066" xr:uid="{6FE464D6-28D0-4B32-8EE1-304BB7A82B24}"/>
    <cellStyle name="Output 2 2 10 2 5" xfId="27702" xr:uid="{4A06949F-7565-44F4-9F86-A2982AC2EFA2}"/>
    <cellStyle name="Output 2 2 10 2 6" xfId="33762" xr:uid="{BF1AD321-EC23-4842-B51D-AB672F7DBA01}"/>
    <cellStyle name="Output 2 2 10 2 7" xfId="34710" xr:uid="{7BD507D2-DCF9-48C8-8D85-8FFA65DF5168}"/>
    <cellStyle name="Output 2 2 10 2 8" xfId="32261" xr:uid="{AE7CC82D-FE04-4AB0-9ECD-D396EC81A200}"/>
    <cellStyle name="Output 2 2 10 2 9" xfId="35476" xr:uid="{C616CD1B-2547-4580-A6B6-1D11A13C52FC}"/>
    <cellStyle name="Output 2 2 10 3" xfId="25613" xr:uid="{D9E6A51E-CC19-427D-A6A0-39FA94543564}"/>
    <cellStyle name="Output 2 2 10 4" xfId="32872" xr:uid="{60AB0E72-4497-4A8E-A0DB-FC3DF96C619A}"/>
    <cellStyle name="Output 2 2 11" xfId="23564" xr:uid="{C9397F33-A674-4695-9BEA-6B1E2AA71A5A}"/>
    <cellStyle name="Output 2 2 11 2" xfId="26216" xr:uid="{59D24413-384E-407D-91A2-C3DFB4C82DDE}"/>
    <cellStyle name="Output 2 2 11 3" xfId="28316" xr:uid="{7E1F01F5-B60B-4A8F-8BCB-9B1CDD02EA38}"/>
    <cellStyle name="Output 2 2 11 4" xfId="27844" xr:uid="{4D061556-FC2B-462B-91C9-B1FC3046ACCB}"/>
    <cellStyle name="Output 2 2 11 5" xfId="28182" xr:uid="{3FE386C0-8B84-4278-8DA8-5C453BF74C29}"/>
    <cellStyle name="Output 2 2 11 6" xfId="33467" xr:uid="{E345522A-181D-4885-A15C-6D0E810152D7}"/>
    <cellStyle name="Output 2 2 11 7" xfId="31493" xr:uid="{4DC2E089-50CD-46B1-87F0-4B7A1DB6CB83}"/>
    <cellStyle name="Output 2 2 11 8" xfId="34943" xr:uid="{48EA7436-5F2B-4333-BBBC-035AEE5817ED}"/>
    <cellStyle name="Output 2 2 11 9" xfId="35030" xr:uid="{DFC6497C-528A-4D3C-B479-9232DFBED8FE}"/>
    <cellStyle name="Output 2 2 12" xfId="24720" xr:uid="{3E3CCC58-71A4-432D-B52E-5048CF8AB083}"/>
    <cellStyle name="Output 2 2 12 10" xfId="37956" xr:uid="{88EBD397-174C-47AE-8371-1B6EF6C59353}"/>
    <cellStyle name="Output 2 2 12 2" xfId="27368" xr:uid="{B8C80D28-32E9-4A3B-B1C4-72C93A3F8404}"/>
    <cellStyle name="Output 2 2 12 3" xfId="25320" xr:uid="{BFCEFCA4-AA83-4587-A4CE-5A09296F182D}"/>
    <cellStyle name="Output 2 2 12 4" xfId="30200" xr:uid="{B2BCAD09-3155-44A7-A7CF-CD78AF8F6BF0}"/>
    <cellStyle name="Output 2 2 12 5" xfId="31081" xr:uid="{014F688C-7073-4A64-A516-A3650EE0A00B}"/>
    <cellStyle name="Output 2 2 12 6" xfId="34304" xr:uid="{15A9D117-91BC-4DE6-97EC-38C415BB7C8F}"/>
    <cellStyle name="Output 2 2 12 7" xfId="32692" xr:uid="{C3A6320E-3E1E-47A1-A710-B0F3FF299A56}"/>
    <cellStyle name="Output 2 2 12 8" xfId="36204" xr:uid="{4927DE01-1639-4BD9-9466-D038E17D18E3}"/>
    <cellStyle name="Output 2 2 12 9" xfId="37039" xr:uid="{607EC92A-628D-4F93-A37A-3C1775386168}"/>
    <cellStyle name="Output 2 2 13" xfId="24892" xr:uid="{E99AF3D5-00A9-46F4-B256-93CA6DA644C9}"/>
    <cellStyle name="Output 2 2 13 10" xfId="38128" xr:uid="{415C9866-888B-4F13-88C7-BA23996DA31F}"/>
    <cellStyle name="Output 2 2 13 2" xfId="27540" xr:uid="{63A96B6B-7F2E-4262-B103-ECC6BB8116E4}"/>
    <cellStyle name="Output 2 2 13 3" xfId="29178" xr:uid="{EAF50284-F3DC-4922-9396-0A123630DCDA}"/>
    <cellStyle name="Output 2 2 13 4" xfId="30370" xr:uid="{93A65EA5-CE3C-4D4C-AA34-998052432110}"/>
    <cellStyle name="Output 2 2 13 5" xfId="31253" xr:uid="{30A878A8-629C-41F4-ABAE-60137FCDC8C1}"/>
    <cellStyle name="Output 2 2 13 6" xfId="34476" xr:uid="{5B86C0F3-EA52-41BE-AF03-C22A3DF02D64}"/>
    <cellStyle name="Output 2 2 13 7" xfId="35248" xr:uid="{48F8255B-BE3A-4B03-A439-1E7E06E144A8}"/>
    <cellStyle name="Output 2 2 13 8" xfId="36376" xr:uid="{27414625-CAF2-4438-9B9F-1F0F08C2C9D7}"/>
    <cellStyle name="Output 2 2 13 9" xfId="37209" xr:uid="{5AF25CC4-486F-4443-899D-29C026B451F7}"/>
    <cellStyle name="Output 2 2 14" xfId="22561" xr:uid="{CC6E9CD4-7708-429D-AEB5-2BFC5A89FDF7}"/>
    <cellStyle name="Output 2 2 15" xfId="25073" xr:uid="{2CCBEBEB-4666-49E3-A2E8-90C90C6A1686}"/>
    <cellStyle name="Output 2 2 16" xfId="21267" xr:uid="{BACA0FB6-695D-4C0B-9A89-0A7C8BB10932}"/>
    <cellStyle name="Output 2 2 2" xfId="20552" xr:uid="{00000000-0005-0000-0000-00004C500000}"/>
    <cellStyle name="Output 2 2 2 10" xfId="25074" xr:uid="{400412F9-E757-46ED-B4A5-BFE1500FF568}"/>
    <cellStyle name="Output 2 2 2 11" xfId="21268" xr:uid="{133C231C-D252-4AD7-BA8E-E4EEB9743A99}"/>
    <cellStyle name="Output 2 2 2 2" xfId="20553" xr:uid="{00000000-0005-0000-0000-00004D500000}"/>
    <cellStyle name="Output 2 2 2 2 2" xfId="22957" xr:uid="{71F19437-7E43-417A-B812-51585FA4A897}"/>
    <cellStyle name="Output 2 2 2 2 2 2" xfId="23857" xr:uid="{E1C8E8EA-F913-4B94-BDE8-020545092469}"/>
    <cellStyle name="Output 2 2 2 2 2 2 2" xfId="26509" xr:uid="{04F7A556-8C95-48B0-8A3F-2B695F442D93}"/>
    <cellStyle name="Output 2 2 2 2 2 2 3" xfId="28609" xr:uid="{F3D464AA-2C14-4962-8E1C-758F533C8D52}"/>
    <cellStyle name="Output 2 2 2 2 2 2 4" xfId="27962" xr:uid="{62839475-2B5A-4131-AA04-C517E2BBF7E4}"/>
    <cellStyle name="Output 2 2 2 2 2 2 5" xfId="29567" xr:uid="{A1ED9920-6AE3-4096-978B-21F9A3CB1FB5}"/>
    <cellStyle name="Output 2 2 2 2 2 2 6" xfId="33760" xr:uid="{0EA8EA80-8683-4535-93AA-DF3A277B5EF5}"/>
    <cellStyle name="Output 2 2 2 2 2 2 7" xfId="34708" xr:uid="{519DD787-3ACC-449A-B9BB-FB2AA939CBA7}"/>
    <cellStyle name="Output 2 2 2 2 2 2 8" xfId="34804" xr:uid="{B0C14ECE-1B2F-4DF6-A7FD-116F259F7A25}"/>
    <cellStyle name="Output 2 2 2 2 2 2 9" xfId="34632" xr:uid="{F26202FC-5BDD-4A16-AF3F-563627766E3D}"/>
    <cellStyle name="Output 2 2 2 2 2 3" xfId="25611" xr:uid="{6B342242-48E5-4BBB-AC05-64BDC940FBBC}"/>
    <cellStyle name="Output 2 2 2 2 2 4" xfId="32870" xr:uid="{F915D4F1-FD4A-44BB-9D9B-C5394B7629D8}"/>
    <cellStyle name="Output 2 2 2 2 3" xfId="23566" xr:uid="{BCB8177E-4809-42F7-AA84-D8B613E20CA1}"/>
    <cellStyle name="Output 2 2 2 2 3 2" xfId="26218" xr:uid="{0337BBC8-BC87-4EE0-92DC-E34932E77174}"/>
    <cellStyle name="Output 2 2 2 2 3 3" xfId="28318" xr:uid="{917DFBB8-3A57-4211-9135-063EDB916E66}"/>
    <cellStyle name="Output 2 2 2 2 3 4" xfId="27846" xr:uid="{9077A22E-2A3C-425A-A2D9-66B00003E7A9}"/>
    <cellStyle name="Output 2 2 2 2 3 5" xfId="29429" xr:uid="{C4626D0B-F76B-4340-8CFE-62704742F09F}"/>
    <cellStyle name="Output 2 2 2 2 3 6" xfId="33469" xr:uid="{A8A78EF3-E94D-4A92-ACB9-A8500BD44C82}"/>
    <cellStyle name="Output 2 2 2 2 3 7" xfId="31491" xr:uid="{7D5DA299-0DCD-4B9B-BC67-03F11041D311}"/>
    <cellStyle name="Output 2 2 2 2 3 8" xfId="31540" xr:uid="{F824B68A-F1FC-4698-9509-51C2FA074283}"/>
    <cellStyle name="Output 2 2 2 2 3 9" xfId="35074" xr:uid="{8767B593-A3AF-433D-A2B7-388725E0570F}"/>
    <cellStyle name="Output 2 2 2 2 4" xfId="24722" xr:uid="{316F2A13-D205-4793-9020-9FB91D0A9039}"/>
    <cellStyle name="Output 2 2 2 2 4 10" xfId="37958" xr:uid="{093134E9-7B08-4351-84AA-1AC18C8A1424}"/>
    <cellStyle name="Output 2 2 2 2 4 2" xfId="27370" xr:uid="{08AF3072-9A6C-4333-9323-725A5C3FC25A}"/>
    <cellStyle name="Output 2 2 2 2 4 3" xfId="25321" xr:uid="{D762F76B-E78C-4455-AF90-A4F4E854BABA}"/>
    <cellStyle name="Output 2 2 2 2 4 4" xfId="30202" xr:uid="{64871ADA-C122-4C6E-A8A0-BD4399E074AF}"/>
    <cellStyle name="Output 2 2 2 2 4 5" xfId="31083" xr:uid="{EF19434A-5F20-4204-B299-502B2B700974}"/>
    <cellStyle name="Output 2 2 2 2 4 6" xfId="34306" xr:uid="{FA5EFCA8-45D5-4846-B071-DDA2E1ACB40D}"/>
    <cellStyle name="Output 2 2 2 2 4 7" xfId="34621" xr:uid="{593244E4-E8C1-4FC3-9DB7-074476C3D8F2}"/>
    <cellStyle name="Output 2 2 2 2 4 8" xfId="36206" xr:uid="{BD0BC3BA-73F7-4A31-AD8B-4D0B371F650C}"/>
    <cellStyle name="Output 2 2 2 2 4 9" xfId="37041" xr:uid="{F08D1EB3-5706-4E37-AEF2-AC5974295ACF}"/>
    <cellStyle name="Output 2 2 2 2 5" xfId="24894" xr:uid="{D1442B4D-39B6-4E6E-BEA9-406E1D0E58D0}"/>
    <cellStyle name="Output 2 2 2 2 5 10" xfId="38130" xr:uid="{4B6DF0B5-9E1C-462A-8BC3-AF4C914B51D8}"/>
    <cellStyle name="Output 2 2 2 2 5 2" xfId="27542" xr:uid="{E090EBEC-A49C-4E88-8DAA-731A1B0FFC0C}"/>
    <cellStyle name="Output 2 2 2 2 5 3" xfId="29180" xr:uid="{03933911-6701-4CCE-8C9E-8F626E60F804}"/>
    <cellStyle name="Output 2 2 2 2 5 4" xfId="30372" xr:uid="{9E4D3E1B-940E-4049-BC96-115C1B292E4B}"/>
    <cellStyle name="Output 2 2 2 2 5 5" xfId="31255" xr:uid="{8033F1DD-C825-41B1-A248-7496BF1BD5A5}"/>
    <cellStyle name="Output 2 2 2 2 5 6" xfId="34478" xr:uid="{42790F83-F54B-425F-85C3-E76FA462C5B5}"/>
    <cellStyle name="Output 2 2 2 2 5 7" xfId="35250" xr:uid="{AD602145-F4F0-4CD9-A0B4-512EBB28A88B}"/>
    <cellStyle name="Output 2 2 2 2 5 8" xfId="36378" xr:uid="{0078451A-BFE6-4456-8241-723C02973675}"/>
    <cellStyle name="Output 2 2 2 2 5 9" xfId="37211" xr:uid="{09793666-977F-422B-B295-13ACA59B7C6B}"/>
    <cellStyle name="Output 2 2 2 2 6" xfId="22563" xr:uid="{8D36E729-9DC0-4856-BC72-5A085B3E4FAE}"/>
    <cellStyle name="Output 2 2 2 2 7" xfId="25075" xr:uid="{AD0FAE2D-53E8-42EB-927B-87ABC73EEF07}"/>
    <cellStyle name="Output 2 2 2 2 8" xfId="21269" xr:uid="{AF47315A-CD99-4E42-9D5D-68DED11DE9E7}"/>
    <cellStyle name="Output 2 2 2 3" xfId="20554" xr:uid="{00000000-0005-0000-0000-00004E500000}"/>
    <cellStyle name="Output 2 2 2 3 2" xfId="22956" xr:uid="{A9F641B4-0B13-4D4D-B18C-CC0CB0A4DD02}"/>
    <cellStyle name="Output 2 2 2 3 2 2" xfId="23856" xr:uid="{4238C348-4A08-48F3-A6D6-AA7A21C17D97}"/>
    <cellStyle name="Output 2 2 2 3 2 2 2" xfId="26508" xr:uid="{4FD38FFA-7AF2-46A3-B377-56A0778308E5}"/>
    <cellStyle name="Output 2 2 2 3 2 2 3" xfId="28608" xr:uid="{037F8A0C-5A60-4B7E-9721-633B410E31C1}"/>
    <cellStyle name="Output 2 2 2 3 2 2 4" xfId="29016" xr:uid="{5CFCD11A-A3C4-4E27-B175-04A191470B3D}"/>
    <cellStyle name="Output 2 2 2 3 2 2 5" xfId="29451" xr:uid="{2BE17694-8079-427F-8EA2-ABE21D54895F}"/>
    <cellStyle name="Output 2 2 2 3 2 2 6" xfId="33759" xr:uid="{666F6A9C-5909-4A83-B725-75496D4C9A25}"/>
    <cellStyle name="Output 2 2 2 3 2 2 7" xfId="34707" xr:uid="{0C313415-653F-4E00-A7CC-6F8FF03F40AB}"/>
    <cellStyle name="Output 2 2 2 3 2 2 8" xfId="31585" xr:uid="{903287A5-0D34-4A35-A646-F500DC962385}"/>
    <cellStyle name="Output 2 2 2 3 2 2 9" xfId="31831" xr:uid="{F30982CC-2FF2-4788-8E06-E7FD1F9B279F}"/>
    <cellStyle name="Output 2 2 2 3 2 3" xfId="25610" xr:uid="{97995A55-6A6D-4AFC-953F-9BA064050151}"/>
    <cellStyle name="Output 2 2 2 3 2 4" xfId="32869" xr:uid="{C3DAAE8C-8714-4F37-BDCD-28D66FCBBE4F}"/>
    <cellStyle name="Output 2 2 2 3 3" xfId="23567" xr:uid="{E34808E7-CC3A-460E-81F3-69FB24551043}"/>
    <cellStyle name="Output 2 2 2 3 3 2" xfId="26219" xr:uid="{58220500-8F07-48BA-A596-D4865F0C63E8}"/>
    <cellStyle name="Output 2 2 2 3 3 3" xfId="28319" xr:uid="{EE1722D4-88C1-4A0B-A6FC-87DEC5BFEA6F}"/>
    <cellStyle name="Output 2 2 2 3 3 4" xfId="27847" xr:uid="{50937264-EC37-4329-852B-822ED26C6FE3}"/>
    <cellStyle name="Output 2 2 2 3 3 5" xfId="29546" xr:uid="{E05FC88A-7117-4B0A-AEA6-1AFD0FD57177}"/>
    <cellStyle name="Output 2 2 2 3 3 6" xfId="33470" xr:uid="{D5119587-C6FC-4E42-86D8-F8E6B05BB253}"/>
    <cellStyle name="Output 2 2 2 3 3 7" xfId="31490" xr:uid="{958CEBD9-1E9D-46FD-8553-156C67B5844C}"/>
    <cellStyle name="Output 2 2 2 3 3 8" xfId="34757" xr:uid="{8B457BB7-E019-4673-B209-850C4021BE04}"/>
    <cellStyle name="Output 2 2 2 3 3 9" xfId="32149" xr:uid="{282817CA-274A-41D9-900E-4C9F58936001}"/>
    <cellStyle name="Output 2 2 2 3 4" xfId="24723" xr:uid="{FAAAD7D2-BD04-44E9-83C5-25B7B044E057}"/>
    <cellStyle name="Output 2 2 2 3 4 10" xfId="37959" xr:uid="{52028DB3-9004-4759-9785-ACED994CBE5A}"/>
    <cellStyle name="Output 2 2 2 3 4 2" xfId="27371" xr:uid="{B18F5140-D8BC-428F-AF73-F46B64B81461}"/>
    <cellStyle name="Output 2 2 2 3 4 3" xfId="25322" xr:uid="{9734E23B-9EED-4297-968B-78F6FECE2846}"/>
    <cellStyle name="Output 2 2 2 3 4 4" xfId="30203" xr:uid="{DEB39E3C-EF0D-4A42-B334-FE552B1842A1}"/>
    <cellStyle name="Output 2 2 2 3 4 5" xfId="31084" xr:uid="{430439B2-6F49-4C7B-B94D-7560B26E196C}"/>
    <cellStyle name="Output 2 2 2 3 4 6" xfId="34307" xr:uid="{48833C4D-6500-4D9E-BF23-CA216D56B59B}"/>
    <cellStyle name="Output 2 2 2 3 4 7" xfId="32693" xr:uid="{C5843E62-961A-45F6-B7E0-70AA04775F83}"/>
    <cellStyle name="Output 2 2 2 3 4 8" xfId="36207" xr:uid="{25201193-C33C-4D78-8966-3A2829E317D0}"/>
    <cellStyle name="Output 2 2 2 3 4 9" xfId="37042" xr:uid="{1D35B508-E4EF-4243-8C17-2DE29B793ABC}"/>
    <cellStyle name="Output 2 2 2 3 5" xfId="24895" xr:uid="{133F331F-A398-4327-87D9-919250520C1D}"/>
    <cellStyle name="Output 2 2 2 3 5 10" xfId="38131" xr:uid="{FCC2F707-7F4C-40F2-8E19-CEE0E64C0324}"/>
    <cellStyle name="Output 2 2 2 3 5 2" xfId="27543" xr:uid="{0FFFEFF8-F55F-4828-B112-351830068D86}"/>
    <cellStyle name="Output 2 2 2 3 5 3" xfId="29181" xr:uid="{0BD1FEDD-3D6C-4C08-A897-A83AFC5B5F88}"/>
    <cellStyle name="Output 2 2 2 3 5 4" xfId="30373" xr:uid="{2EE7D661-4867-41FB-A452-48F2996A8717}"/>
    <cellStyle name="Output 2 2 2 3 5 5" xfId="31256" xr:uid="{CE7C8DB6-341E-4958-B4B3-D59E77093DED}"/>
    <cellStyle name="Output 2 2 2 3 5 6" xfId="34479" xr:uid="{F2F8C7CB-5188-49F3-B88E-6274435EDF2B}"/>
    <cellStyle name="Output 2 2 2 3 5 7" xfId="35251" xr:uid="{3B172EF9-DA65-45C9-A308-9975D4313022}"/>
    <cellStyle name="Output 2 2 2 3 5 8" xfId="36379" xr:uid="{43FEA9F4-5ED6-489B-A835-891BF4BA8BC6}"/>
    <cellStyle name="Output 2 2 2 3 5 9" xfId="37212" xr:uid="{690D7C58-A4CE-4E2A-9326-F223B4F31E93}"/>
    <cellStyle name="Output 2 2 2 3 6" xfId="22564" xr:uid="{21B5DD5B-C812-42B5-98DB-69A7BA2125FD}"/>
    <cellStyle name="Output 2 2 2 3 7" xfId="25076" xr:uid="{FE72E38B-0B95-4378-B7F3-2BB672528821}"/>
    <cellStyle name="Output 2 2 2 3 8" xfId="21270" xr:uid="{DF897C59-2EB6-48FA-934E-B88EB3396DCA}"/>
    <cellStyle name="Output 2 2 2 4" xfId="20555" xr:uid="{00000000-0005-0000-0000-00004F500000}"/>
    <cellStyle name="Output 2 2 2 4 2" xfId="22955" xr:uid="{151F47E1-8BFF-46F5-BEE6-3B70AB8D75C9}"/>
    <cellStyle name="Output 2 2 2 4 2 2" xfId="23855" xr:uid="{B8684933-C619-49E2-A977-2C539592F8D2}"/>
    <cellStyle name="Output 2 2 2 4 2 2 2" xfId="26507" xr:uid="{B04F61E6-E743-4403-B791-851AA32C6B4C}"/>
    <cellStyle name="Output 2 2 2 4 2 2 3" xfId="28607" xr:uid="{B92A6D54-A2B3-4D37-AA3F-D4531EDD8C94}"/>
    <cellStyle name="Output 2 2 2 4 2 2 4" xfId="28902" xr:uid="{7C02348B-48FD-43CD-B257-68F403124963}"/>
    <cellStyle name="Output 2 2 2 4 2 2 5" xfId="28123" xr:uid="{4985601B-57C5-4FC3-8F35-3630DF734FC6}"/>
    <cellStyle name="Output 2 2 2 4 2 2 6" xfId="33758" xr:uid="{34A594D4-DD5F-4C14-B09D-03B2897F4FF7}"/>
    <cellStyle name="Output 2 2 2 4 2 2 7" xfId="34706" xr:uid="{5F4A793B-DDBB-4BB2-B577-6DA157C82441}"/>
    <cellStyle name="Output 2 2 2 4 2 2 8" xfId="34868" xr:uid="{3CBA744E-6025-4152-804E-00DC0AFA024A}"/>
    <cellStyle name="Output 2 2 2 4 2 2 9" xfId="31832" xr:uid="{A373874A-F3DD-435F-A0F6-511A86B088B4}"/>
    <cellStyle name="Output 2 2 2 4 2 3" xfId="25609" xr:uid="{74134FDB-D8AD-4B92-832D-07F9C4340E33}"/>
    <cellStyle name="Output 2 2 2 4 2 4" xfId="32868" xr:uid="{B12E3B24-CCE8-4544-BBAC-93A5EAB4B3EE}"/>
    <cellStyle name="Output 2 2 2 4 3" xfId="23568" xr:uid="{4C5AD6D0-F04D-4E2E-8054-D71DFBF4A087}"/>
    <cellStyle name="Output 2 2 2 4 3 2" xfId="26220" xr:uid="{325D589D-2549-47BE-86F9-7DA27AEF5799}"/>
    <cellStyle name="Output 2 2 2 4 3 3" xfId="28320" xr:uid="{B2D772ED-F7BC-46A5-8FD6-F6C58146DE14}"/>
    <cellStyle name="Output 2 2 2 4 3 4" xfId="27848" xr:uid="{51BD45E2-56D3-4116-B23A-BC39F648574D}"/>
    <cellStyle name="Output 2 2 2 4 3 5" xfId="28687" xr:uid="{942DD7F9-31EA-4334-A3D5-0C69669E0E78}"/>
    <cellStyle name="Output 2 2 2 4 3 6" xfId="33471" xr:uid="{626221AD-9DDE-49F9-A386-49982166356E}"/>
    <cellStyle name="Output 2 2 2 4 3 7" xfId="31489" xr:uid="{4BDBEFFB-130F-49FA-840C-3CE0DDB3EA36}"/>
    <cellStyle name="Output 2 2 2 4 3 8" xfId="31699" xr:uid="{46490D91-063A-49E7-94EF-31E7E21F0ACA}"/>
    <cellStyle name="Output 2 2 2 4 3 9" xfId="31962" xr:uid="{6EACC79D-44A8-418A-A9A8-E3282377B68D}"/>
    <cellStyle name="Output 2 2 2 4 4" xfId="24724" xr:uid="{52E10874-2648-4728-B801-31A1D7415236}"/>
    <cellStyle name="Output 2 2 2 4 4 10" xfId="37960" xr:uid="{6E23E089-3870-417D-9BCD-348D44DDF460}"/>
    <cellStyle name="Output 2 2 2 4 4 2" xfId="27372" xr:uid="{556AB26B-9C13-45CE-9B20-17E311A97415}"/>
    <cellStyle name="Output 2 2 2 4 4 3" xfId="25323" xr:uid="{0B70FB92-61C2-46AC-9FFD-CAC4CF4DF00D}"/>
    <cellStyle name="Output 2 2 2 4 4 4" xfId="30204" xr:uid="{6B7E96E1-7E3F-499D-BE41-EC6477F983D4}"/>
    <cellStyle name="Output 2 2 2 4 4 5" xfId="31085" xr:uid="{7884F8DA-562D-447A-8FBE-E5847674FB5B}"/>
    <cellStyle name="Output 2 2 2 4 4 6" xfId="34308" xr:uid="{38DF226B-2896-463F-BF38-0E0B1B912631}"/>
    <cellStyle name="Output 2 2 2 4 4 7" xfId="32694" xr:uid="{8D91862D-9524-421F-9D73-352D1FB80B71}"/>
    <cellStyle name="Output 2 2 2 4 4 8" xfId="36208" xr:uid="{A3F8C5A4-C36D-4FC5-9741-D52EBA619F25}"/>
    <cellStyle name="Output 2 2 2 4 4 9" xfId="37043" xr:uid="{41A0C4DD-2CE9-4924-8417-004CC54CB921}"/>
    <cellStyle name="Output 2 2 2 4 5" xfId="24896" xr:uid="{8B3121FA-6C68-4C53-B416-4977DE76627D}"/>
    <cellStyle name="Output 2 2 2 4 5 10" xfId="38132" xr:uid="{4DD70C9F-13D4-4DE3-A385-D7E26FB12BA1}"/>
    <cellStyle name="Output 2 2 2 4 5 2" xfId="27544" xr:uid="{A64E23D8-E0E5-43DD-8F2D-654467E14ED3}"/>
    <cellStyle name="Output 2 2 2 4 5 3" xfId="29182" xr:uid="{C80BC0CE-4CAC-4BA6-ACBA-6738D2CE0317}"/>
    <cellStyle name="Output 2 2 2 4 5 4" xfId="30374" xr:uid="{8515360A-6C9E-479A-BE85-2B07C18A6820}"/>
    <cellStyle name="Output 2 2 2 4 5 5" xfId="31257" xr:uid="{11001E6C-2A5B-49DB-86EA-5EBD5FC55D87}"/>
    <cellStyle name="Output 2 2 2 4 5 6" xfId="34480" xr:uid="{D811E216-F6B3-49A1-809C-31E055276599}"/>
    <cellStyle name="Output 2 2 2 4 5 7" xfId="35252" xr:uid="{B5B57D29-68B8-408A-930F-DCE0E682AD4B}"/>
    <cellStyle name="Output 2 2 2 4 5 8" xfId="36380" xr:uid="{B5C2E82F-4BDC-4FC2-B402-BAF7B15CC8FC}"/>
    <cellStyle name="Output 2 2 2 4 5 9" xfId="37213" xr:uid="{DEBD4D57-2746-40E9-9FF7-419230956457}"/>
    <cellStyle name="Output 2 2 2 4 6" xfId="22565" xr:uid="{EC54E4B6-05CA-4CD9-95F5-3F14C83A34AF}"/>
    <cellStyle name="Output 2 2 2 4 7" xfId="25077" xr:uid="{BE713175-A247-4FE8-8B52-7F11FDB9B7D5}"/>
    <cellStyle name="Output 2 2 2 4 8" xfId="21271" xr:uid="{0AB61828-AC48-43DA-AC5F-86407A53B699}"/>
    <cellStyle name="Output 2 2 2 5" xfId="22958" xr:uid="{F54BE776-4F9C-4F44-A497-4484A078FF3A}"/>
    <cellStyle name="Output 2 2 2 5 2" xfId="23858" xr:uid="{26135FC8-CD69-455E-9B4C-17B7912C1C75}"/>
    <cellStyle name="Output 2 2 2 5 2 2" xfId="26510" xr:uid="{DFA80E73-E76B-450D-92A0-72CA8E58DB54}"/>
    <cellStyle name="Output 2 2 2 5 2 3" xfId="28610" xr:uid="{EF61DA93-54A8-4988-BCAA-4997E072BB50}"/>
    <cellStyle name="Output 2 2 2 5 2 4" xfId="27963" xr:uid="{CA705050-1605-401E-A67B-5990B7C6B937}"/>
    <cellStyle name="Output 2 2 2 5 2 5" xfId="22693" xr:uid="{03EA41F5-F7E5-4312-AAF8-2DFC226D1CAC}"/>
    <cellStyle name="Output 2 2 2 5 2 6" xfId="33761" xr:uid="{679BFA45-0275-472F-8A77-C93BCFE49709}"/>
    <cellStyle name="Output 2 2 2 5 2 7" xfId="34709" xr:uid="{CF500AE7-8175-43E0-9CC3-7BE3D517D0C5}"/>
    <cellStyle name="Output 2 2 2 5 2 8" xfId="31652" xr:uid="{8B63AA3E-1526-4912-A72F-33E270E0806D}"/>
    <cellStyle name="Output 2 2 2 5 2 9" xfId="35576" xr:uid="{0C389C49-85A9-46D2-ADD7-02226FC55181}"/>
    <cellStyle name="Output 2 2 2 5 3" xfId="25612" xr:uid="{8B46087E-1F3A-4A31-AED1-605A61D2BE5E}"/>
    <cellStyle name="Output 2 2 2 5 4" xfId="32871" xr:uid="{55507B68-4206-454F-B383-A0BCDA40717B}"/>
    <cellStyle name="Output 2 2 2 6" xfId="23565" xr:uid="{52EFAAF4-E5E5-4B4A-AC3D-C973C535BDAA}"/>
    <cellStyle name="Output 2 2 2 6 2" xfId="26217" xr:uid="{376FE273-8E73-4F8C-8DBC-876362D31D0B}"/>
    <cellStyle name="Output 2 2 2 6 3" xfId="28317" xr:uid="{BECD8128-70C0-44E2-864C-E16610B1C005}"/>
    <cellStyle name="Output 2 2 2 6 4" xfId="27845" xr:uid="{6DABDC4B-1729-4B60-8FCF-03A1074A0EFB}"/>
    <cellStyle name="Output 2 2 2 6 5" xfId="28969" xr:uid="{719930FD-421F-4A0B-84E7-D7C5F3AB405E}"/>
    <cellStyle name="Output 2 2 2 6 6" xfId="33468" xr:uid="{17170209-E42D-4750-BB40-49A8B7EA5996}"/>
    <cellStyle name="Output 2 2 2 6 7" xfId="31492" xr:uid="{AA165297-1063-4FE1-AA45-1B85465C2311}"/>
    <cellStyle name="Output 2 2 2 6 8" xfId="34913" xr:uid="{855A9701-0301-4B28-B068-3D548F5145A4}"/>
    <cellStyle name="Output 2 2 2 6 9" xfId="32148" xr:uid="{7DC914CC-2D61-42DE-8BCD-8B1DCE0A3138}"/>
    <cellStyle name="Output 2 2 2 7" xfId="24721" xr:uid="{B4338AFF-56D7-47E5-9985-0A43A9B41C56}"/>
    <cellStyle name="Output 2 2 2 7 10" xfId="37957" xr:uid="{6DCFE101-273F-419A-A3A8-D6DF7D97CC01}"/>
    <cellStyle name="Output 2 2 2 7 2" xfId="27369" xr:uid="{187FDC90-2D56-4387-8E77-5BDF9A4AE79A}"/>
    <cellStyle name="Output 2 2 2 7 3" xfId="25914" xr:uid="{0C4DCC4C-BA85-418E-A601-BCEE76E87085}"/>
    <cellStyle name="Output 2 2 2 7 4" xfId="30201" xr:uid="{4B12AFEF-25B5-4C61-AC1F-B928A21E6D53}"/>
    <cellStyle name="Output 2 2 2 7 5" xfId="31082" xr:uid="{36DF87AC-D3E9-4039-81F6-8E9FDEC4B0F5}"/>
    <cellStyle name="Output 2 2 2 7 6" xfId="34305" xr:uid="{AB69EC26-637C-462E-9CE6-F0D7E8277ABA}"/>
    <cellStyle name="Output 2 2 2 7 7" xfId="34451" xr:uid="{26F2FFAE-BF03-4359-A34F-AF02E54060AD}"/>
    <cellStyle name="Output 2 2 2 7 8" xfId="36205" xr:uid="{FF2B4CA6-5D15-4E15-8266-F177BAC24781}"/>
    <cellStyle name="Output 2 2 2 7 9" xfId="37040" xr:uid="{7A9DCFBB-83A4-4512-ABF7-284991BE6398}"/>
    <cellStyle name="Output 2 2 2 8" xfId="24893" xr:uid="{29EB6A63-D701-49BA-BB7D-7DE6392E9E1E}"/>
    <cellStyle name="Output 2 2 2 8 10" xfId="38129" xr:uid="{B5830D31-16B5-459B-B024-5542117E6309}"/>
    <cellStyle name="Output 2 2 2 8 2" xfId="27541" xr:uid="{9C003D16-4098-4288-8446-63CDB4353DE5}"/>
    <cellStyle name="Output 2 2 2 8 3" xfId="29179" xr:uid="{7CCE7290-D1C4-4C51-9759-4D791082B101}"/>
    <cellStyle name="Output 2 2 2 8 4" xfId="30371" xr:uid="{D1CECD3C-0E31-47A5-9660-1E65677369DE}"/>
    <cellStyle name="Output 2 2 2 8 5" xfId="31254" xr:uid="{27AD2419-B7D6-4D94-AD50-FF750CD0A164}"/>
    <cellStyle name="Output 2 2 2 8 6" xfId="34477" xr:uid="{CAC46436-40F4-4E68-946D-D411DD8A492C}"/>
    <cellStyle name="Output 2 2 2 8 7" xfId="35249" xr:uid="{6286C851-837B-4B25-A602-ED92DB1FEAAE}"/>
    <cellStyle name="Output 2 2 2 8 8" xfId="36377" xr:uid="{8BAC8625-BEF4-4E70-B863-F1D53E1CCD56}"/>
    <cellStyle name="Output 2 2 2 8 9" xfId="37210" xr:uid="{712FD7D0-49D0-444B-B118-88938174E77C}"/>
    <cellStyle name="Output 2 2 2 9" xfId="22562" xr:uid="{3BDA69CE-2CB8-4867-8D07-9097BF6D218E}"/>
    <cellStyle name="Output 2 2 3" xfId="20556" xr:uid="{00000000-0005-0000-0000-000050500000}"/>
    <cellStyle name="Output 2 2 3 10" xfId="25078" xr:uid="{C1449C04-CC56-44FB-83FB-B9F8C98A6D9B}"/>
    <cellStyle name="Output 2 2 3 11" xfId="21272" xr:uid="{1796F227-8730-4662-A3E2-982014192F70}"/>
    <cellStyle name="Output 2 2 3 2" xfId="20557" xr:uid="{00000000-0005-0000-0000-000051500000}"/>
    <cellStyle name="Output 2 2 3 2 2" xfId="22953" xr:uid="{6502F4AA-1B2D-4A2A-B052-E78D1FB4E76E}"/>
    <cellStyle name="Output 2 2 3 2 2 2" xfId="23853" xr:uid="{C2046238-F913-464E-ABBC-FF7DBA8F7E03}"/>
    <cellStyle name="Output 2 2 3 2 2 2 2" xfId="26505" xr:uid="{7753BD88-096E-4D52-9163-6EA3608DC580}"/>
    <cellStyle name="Output 2 2 3 2 2 2 3" xfId="28605" xr:uid="{50968117-48E0-45E7-BEFC-76A1E31814B4}"/>
    <cellStyle name="Output 2 2 3 2 2 2 4" xfId="28516" xr:uid="{0DFB026F-D3AB-4CFC-9B2F-5B12C4830125}"/>
    <cellStyle name="Output 2 2 3 2 2 2 5" xfId="29566" xr:uid="{7E8B5C40-841E-455E-B785-6DFD29E9D45A}"/>
    <cellStyle name="Output 2 2 3 2 2 2 6" xfId="33756" xr:uid="{B64217FF-5BD9-43E8-995F-522AEBF9A3AE}"/>
    <cellStyle name="Output 2 2 3 2 2 2 7" xfId="34704" xr:uid="{69EF336F-E8EE-4754-9457-E45D6DF81B29}"/>
    <cellStyle name="Output 2 2 3 2 2 2 8" xfId="32260" xr:uid="{818CCC3D-5F5B-414E-8E80-03857814ADBB}"/>
    <cellStyle name="Output 2 2 3 2 2 2 9" xfId="35581" xr:uid="{FEDF892C-C592-481F-9AD8-187CB5096984}"/>
    <cellStyle name="Output 2 2 3 2 2 3" xfId="25607" xr:uid="{55CFD41F-2BF2-4443-83E8-DC3983ED0E42}"/>
    <cellStyle name="Output 2 2 3 2 2 4" xfId="32866" xr:uid="{8390DDC3-785D-4339-A8B5-FDEFB6ED2B57}"/>
    <cellStyle name="Output 2 2 3 2 3" xfId="23570" xr:uid="{BB93BF5E-9F22-48FE-9AD0-57C863C03626}"/>
    <cellStyle name="Output 2 2 3 2 3 2" xfId="26222" xr:uid="{44D16EF9-D13A-4230-A173-A387EE69101C}"/>
    <cellStyle name="Output 2 2 3 2 3 3" xfId="28322" xr:uid="{1CD48AD0-BF8E-4589-B084-F7677C4F6E50}"/>
    <cellStyle name="Output 2 2 3 2 3 4" xfId="27850" xr:uid="{D1AE13EE-BFC2-477C-936B-2802426C3626}"/>
    <cellStyle name="Output 2 2 3 2 3 5" xfId="28239" xr:uid="{14375E05-1CDE-4C24-8E40-64C6877FEEF0}"/>
    <cellStyle name="Output 2 2 3 2 3 6" xfId="33473" xr:uid="{DA2C53EC-FE28-478D-AD9B-6A4DCF5804A1}"/>
    <cellStyle name="Output 2 2 3 2 3 7" xfId="31487" xr:uid="{80FEAEDF-D137-412D-8515-C74ECC6DF6F7}"/>
    <cellStyle name="Output 2 2 3 2 3 8" xfId="34944" xr:uid="{0378EFA2-EA19-4D14-B3CB-6291459815B8}"/>
    <cellStyle name="Output 2 2 3 2 3 9" xfId="32150" xr:uid="{415DAB8F-5F1D-4AE5-BDD4-F6046001CF29}"/>
    <cellStyle name="Output 2 2 3 2 4" xfId="24726" xr:uid="{408C31CA-7181-4468-89EC-207C909FA029}"/>
    <cellStyle name="Output 2 2 3 2 4 10" xfId="37962" xr:uid="{B0ED4857-989C-405A-AD68-FCC6980919D2}"/>
    <cellStyle name="Output 2 2 3 2 4 2" xfId="27374" xr:uid="{944FEA97-0704-4EB3-B372-35F5E5879705}"/>
    <cellStyle name="Output 2 2 3 2 4 3" xfId="25325" xr:uid="{A440FDC4-2C5B-4A0C-82E0-A17D1D6A89F4}"/>
    <cellStyle name="Output 2 2 3 2 4 4" xfId="30206" xr:uid="{F0392338-03AE-4084-BF3C-B9B0E7E3E77E}"/>
    <cellStyle name="Output 2 2 3 2 4 5" xfId="31087" xr:uid="{0305651B-7059-451D-B0D1-5B7643E3D1F9}"/>
    <cellStyle name="Output 2 2 3 2 4 6" xfId="34310" xr:uid="{5D35E796-D320-4EC2-A36A-DFFE2AB0923C}"/>
    <cellStyle name="Output 2 2 3 2 4 7" xfId="32696" xr:uid="{9893E191-D590-4858-BBA8-7036C3EA60E0}"/>
    <cellStyle name="Output 2 2 3 2 4 8" xfId="36210" xr:uid="{8B39C453-E83A-42EE-BAA0-0A653E9AB22D}"/>
    <cellStyle name="Output 2 2 3 2 4 9" xfId="37045" xr:uid="{F4EF0ACF-AE9F-4F9E-B1CF-C11E6EEDC627}"/>
    <cellStyle name="Output 2 2 3 2 5" xfId="24898" xr:uid="{8044CDC0-AB28-4752-8D1A-2AFDC2906621}"/>
    <cellStyle name="Output 2 2 3 2 5 10" xfId="38134" xr:uid="{7429F671-5792-4B34-9A51-C119C7985D50}"/>
    <cellStyle name="Output 2 2 3 2 5 2" xfId="27546" xr:uid="{4F02F30A-EC50-41DC-B1D9-55AA78A8C67B}"/>
    <cellStyle name="Output 2 2 3 2 5 3" xfId="29184" xr:uid="{98AAD1B5-AE14-47F2-808B-925D0BB27E03}"/>
    <cellStyle name="Output 2 2 3 2 5 4" xfId="30376" xr:uid="{FD45FD05-C738-49F9-B563-AD15DEE8FBA3}"/>
    <cellStyle name="Output 2 2 3 2 5 5" xfId="31259" xr:uid="{BB77634F-014A-459F-89C1-B38DD658F3A8}"/>
    <cellStyle name="Output 2 2 3 2 5 6" xfId="34482" xr:uid="{B3354A70-D162-4A03-93F6-C563F3BF3154}"/>
    <cellStyle name="Output 2 2 3 2 5 7" xfId="35254" xr:uid="{2090300E-B699-412B-BDF8-DC0E576AF704}"/>
    <cellStyle name="Output 2 2 3 2 5 8" xfId="36382" xr:uid="{5FC8F3C5-6EA4-45EA-8AC9-C56689A11AB4}"/>
    <cellStyle name="Output 2 2 3 2 5 9" xfId="37215" xr:uid="{3F4ED92D-FF6D-4C3C-970D-0076E8B02CC3}"/>
    <cellStyle name="Output 2 2 3 2 6" xfId="22567" xr:uid="{8FB95E8C-3FE0-44DC-952D-38AB557D72CF}"/>
    <cellStyle name="Output 2 2 3 2 7" xfId="25079" xr:uid="{CC0129DB-631C-4AB1-B719-75D1D478A792}"/>
    <cellStyle name="Output 2 2 3 2 8" xfId="21273" xr:uid="{2C147141-0767-4D2B-A358-67F3789C746A}"/>
    <cellStyle name="Output 2 2 3 3" xfId="20558" xr:uid="{00000000-0005-0000-0000-000052500000}"/>
    <cellStyle name="Output 2 2 3 3 2" xfId="22952" xr:uid="{25675ECF-F731-4C1D-BBF6-A93F96D04B23}"/>
    <cellStyle name="Output 2 2 3 3 2 2" xfId="23852" xr:uid="{0006BC5E-7A88-405D-B37F-A0D0DE53817F}"/>
    <cellStyle name="Output 2 2 3 3 2 2 2" xfId="26504" xr:uid="{2D109D8A-36A3-4037-BBA3-1EB0FC879B81}"/>
    <cellStyle name="Output 2 2 3 3 2 2 3" xfId="28604" xr:uid="{EBD25C1D-72EC-460C-9832-49A72B89D9B8}"/>
    <cellStyle name="Output 2 2 3 3 2 2 4" xfId="28071" xr:uid="{3C92C24C-53BC-4BD2-B80E-A5D07762962B}"/>
    <cellStyle name="Output 2 2 3 3 2 2 5" xfId="29450" xr:uid="{2B45577B-4D94-473C-9C43-3AE2C6C6511E}"/>
    <cellStyle name="Output 2 2 3 3 2 2 6" xfId="33755" xr:uid="{B2939266-7801-4626-BD88-F26C4C4656F1}"/>
    <cellStyle name="Output 2 2 3 3 2 2 7" xfId="34703" xr:uid="{8973FB5C-0DF2-4957-A0F3-1168A339D4A3}"/>
    <cellStyle name="Output 2 2 3 3 2 2 8" xfId="31653" xr:uid="{877AF664-8E0C-4C66-8095-A854611869A7}"/>
    <cellStyle name="Output 2 2 3 3 2 2 9" xfId="34148" xr:uid="{5F9C6216-9330-4CAD-B4B7-3E18B0B461D0}"/>
    <cellStyle name="Output 2 2 3 3 2 3" xfId="25606" xr:uid="{162D8DB5-BDA1-444F-BA59-057F8F41B675}"/>
    <cellStyle name="Output 2 2 3 3 2 4" xfId="32865" xr:uid="{DF853992-0786-40A0-8CD9-412209E2D3FD}"/>
    <cellStyle name="Output 2 2 3 3 3" xfId="23571" xr:uid="{A5A6BD12-2771-4B7E-8132-34F61348C8AB}"/>
    <cellStyle name="Output 2 2 3 3 3 2" xfId="26223" xr:uid="{CED83C31-ABF0-4031-99AD-162513B25315}"/>
    <cellStyle name="Output 2 2 3 3 3 3" xfId="28323" xr:uid="{F646A211-8BA1-4C5A-8C51-998835E292E5}"/>
    <cellStyle name="Output 2 2 3 3 3 4" xfId="27851" xr:uid="{6D53CF9E-CAF6-407C-B55A-8CE485FF8283}"/>
    <cellStyle name="Output 2 2 3 3 3 5" xfId="28786" xr:uid="{5F5E4684-B4BE-4545-84E1-41C28DEEB882}"/>
    <cellStyle name="Output 2 2 3 3 3 6" xfId="33474" xr:uid="{7BDD00DD-9394-4615-AA63-822889DEC9A6}"/>
    <cellStyle name="Output 2 2 3 3 3 7" xfId="31486" xr:uid="{46DD9FDD-AD49-4FBE-AA7B-E819868859CB}"/>
    <cellStyle name="Output 2 2 3 3 3 8" xfId="34912" xr:uid="{7E6721CF-2DD8-4AD9-9714-3C46AC0BA40A}"/>
    <cellStyle name="Output 2 2 3 3 3 9" xfId="34138" xr:uid="{8CA77BB8-7CCF-4132-9593-C9405E99F4A4}"/>
    <cellStyle name="Output 2 2 3 3 4" xfId="24727" xr:uid="{300D081F-3F3A-4678-A899-D070C405E1B3}"/>
    <cellStyle name="Output 2 2 3 3 4 10" xfId="37963" xr:uid="{77BF55BE-1A05-447D-BB1F-AE30B4610D6A}"/>
    <cellStyle name="Output 2 2 3 3 4 2" xfId="27375" xr:uid="{C66F7FFB-4107-4DE9-AB65-850AA93DC07D}"/>
    <cellStyle name="Output 2 2 3 3 4 3" xfId="25326" xr:uid="{AE4DE685-7A35-41E8-ACC2-93C06EEA44B2}"/>
    <cellStyle name="Output 2 2 3 3 4 4" xfId="30207" xr:uid="{1E0D2F45-6B25-442C-AB89-D5B89A49F0BC}"/>
    <cellStyle name="Output 2 2 3 3 4 5" xfId="31088" xr:uid="{8D250C84-E6AD-41A0-9717-EF5C2B583989}"/>
    <cellStyle name="Output 2 2 3 3 4 6" xfId="34311" xr:uid="{2A809E2D-3773-459D-B4B1-6193FE68A6F5}"/>
    <cellStyle name="Output 2 2 3 3 4 7" xfId="32697" xr:uid="{C5EA4ACE-5552-486A-A0C6-2F32FB002D5C}"/>
    <cellStyle name="Output 2 2 3 3 4 8" xfId="36211" xr:uid="{EF51DDE1-D9DE-4760-B722-3B28FB91E5FD}"/>
    <cellStyle name="Output 2 2 3 3 4 9" xfId="37046" xr:uid="{5C1D1CAE-5F44-4EB8-9B73-0520B1FFFC51}"/>
    <cellStyle name="Output 2 2 3 3 5" xfId="24899" xr:uid="{1DD273C9-FF5E-46AB-8919-56890898FB9E}"/>
    <cellStyle name="Output 2 2 3 3 5 10" xfId="38135" xr:uid="{45EECE2C-C6D3-4435-8615-0130CE856573}"/>
    <cellStyle name="Output 2 2 3 3 5 2" xfId="27547" xr:uid="{31C9E27B-49D1-4C21-B9BC-1D294D5FD670}"/>
    <cellStyle name="Output 2 2 3 3 5 3" xfId="29185" xr:uid="{296D1BBC-2861-4A16-ABE8-6305A9C922C6}"/>
    <cellStyle name="Output 2 2 3 3 5 4" xfId="30377" xr:uid="{5E4F6089-5123-4D1A-89E6-059D64BD3288}"/>
    <cellStyle name="Output 2 2 3 3 5 5" xfId="31260" xr:uid="{18E62A23-8353-46AF-96DF-AB73427611B3}"/>
    <cellStyle name="Output 2 2 3 3 5 6" xfId="34483" xr:uid="{9DD340C9-04BD-4215-8816-DFF0FAD1E7D0}"/>
    <cellStyle name="Output 2 2 3 3 5 7" xfId="35255" xr:uid="{77D74B4F-F67E-4BEF-B8FA-B3DD1E339A88}"/>
    <cellStyle name="Output 2 2 3 3 5 8" xfId="36383" xr:uid="{EB9F099C-2106-4765-9AE5-EC235620B6DB}"/>
    <cellStyle name="Output 2 2 3 3 5 9" xfId="37216" xr:uid="{18BECC0C-2A8B-459B-A9E8-0D8741F4308E}"/>
    <cellStyle name="Output 2 2 3 3 6" xfId="22568" xr:uid="{6450D97D-1653-41A4-BD67-5B8295430E41}"/>
    <cellStyle name="Output 2 2 3 3 7" xfId="25080" xr:uid="{14DCDDEF-7649-4CFF-956E-222A9B686849}"/>
    <cellStyle name="Output 2 2 3 3 8" xfId="21274" xr:uid="{89A29C71-7220-42B1-9E22-AC4ACC09EDC8}"/>
    <cellStyle name="Output 2 2 3 4" xfId="20559" xr:uid="{00000000-0005-0000-0000-000053500000}"/>
    <cellStyle name="Output 2 2 3 4 2" xfId="22951" xr:uid="{DB3B8D6D-A54E-4038-9FC3-7149A69E7506}"/>
    <cellStyle name="Output 2 2 3 4 2 2" xfId="23851" xr:uid="{DD7D1BBB-CDDC-4452-8AF1-1B3E920799BF}"/>
    <cellStyle name="Output 2 2 3 4 2 2 2" xfId="26503" xr:uid="{77CCF8AE-A359-43AB-99FF-E2FBE6D5F2EB}"/>
    <cellStyle name="Output 2 2 3 4 2 2 3" xfId="28603" xr:uid="{06B74B8F-55A4-4473-90BB-4B9EB24AB5E0}"/>
    <cellStyle name="Output 2 2 3 4 2 2 4" xfId="29019" xr:uid="{A8648623-7C48-4609-9365-438F9EE11BC4}"/>
    <cellStyle name="Output 2 2 3 4 2 2 5" xfId="28848" xr:uid="{9E2AEAB4-4293-483D-B69C-39A6D33214EA}"/>
    <cellStyle name="Output 2 2 3 4 2 2 6" xfId="33754" xr:uid="{171743A6-FBCD-49DA-B2B9-10CFD363C0BE}"/>
    <cellStyle name="Output 2 2 3 4 2 2 7" xfId="34702" xr:uid="{1C251311-2E5C-4BF1-919E-EF4767E7C2EF}"/>
    <cellStyle name="Output 2 2 3 4 2 2 8" xfId="34803" xr:uid="{760B0517-3C45-4D2E-BF7F-674C5E5BF168}"/>
    <cellStyle name="Output 2 2 3 4 2 2 9" xfId="35474" xr:uid="{E03ADA9C-67C8-436D-AFC0-92687E9D693D}"/>
    <cellStyle name="Output 2 2 3 4 2 3" xfId="25605" xr:uid="{E3846393-E09B-4AA7-A89A-080C7F0E9868}"/>
    <cellStyle name="Output 2 2 3 4 2 4" xfId="32864" xr:uid="{6AF13BCD-358B-4F72-B265-A0EC2D54EC1D}"/>
    <cellStyle name="Output 2 2 3 4 3" xfId="23572" xr:uid="{BA13BB66-9D9F-4653-92B4-2241C6A8C737}"/>
    <cellStyle name="Output 2 2 3 4 3 2" xfId="26224" xr:uid="{50B44566-CCA6-4167-B8A8-0C53BCFC16CA}"/>
    <cellStyle name="Output 2 2 3 4 3 3" xfId="28324" xr:uid="{82597D25-837F-4545-80A3-EC1C65458984}"/>
    <cellStyle name="Output 2 2 3 4 3 4" xfId="27852" xr:uid="{C9E91557-DFFD-4184-A7A4-E9ACDFCF6C2A}"/>
    <cellStyle name="Output 2 2 3 4 3 5" xfId="28761" xr:uid="{AAEBF489-E410-404E-A49B-57E2DCBCD784}"/>
    <cellStyle name="Output 2 2 3 4 3 6" xfId="33475" xr:uid="{B037961A-9640-4AAF-9C54-A164CB9F8D97}"/>
    <cellStyle name="Output 2 2 3 4 3 7" xfId="31485" xr:uid="{4A2162C6-FF8B-489F-A615-370FE257F466}"/>
    <cellStyle name="Output 2 2 3 4 3 8" xfId="31541" xr:uid="{1E515BC7-3D9D-41B9-9504-7775EB1D7938}"/>
    <cellStyle name="Output 2 2 3 4 3 9" xfId="32151" xr:uid="{642A2D45-983E-4D8B-BCE5-19C1CBDC80FF}"/>
    <cellStyle name="Output 2 2 3 4 4" xfId="24728" xr:uid="{028871ED-8620-4E5A-8FA6-835604C921BA}"/>
    <cellStyle name="Output 2 2 3 4 4 10" xfId="37964" xr:uid="{D12C1907-735D-40C4-B37F-0E9FAC3869A3}"/>
    <cellStyle name="Output 2 2 3 4 4 2" xfId="27376" xr:uid="{F44166F1-F3F0-46AB-8751-4542CA5B39C2}"/>
    <cellStyle name="Output 2 2 3 4 4 3" xfId="25327" xr:uid="{290E4912-AE87-4520-BA38-ECDC050CF0EE}"/>
    <cellStyle name="Output 2 2 3 4 4 4" xfId="30208" xr:uid="{5080964A-2398-4B29-B847-03B5FAF3E3FA}"/>
    <cellStyle name="Output 2 2 3 4 4 5" xfId="31089" xr:uid="{8EC9C7FE-0CD3-45F8-84E5-141B2046C84E}"/>
    <cellStyle name="Output 2 2 3 4 4 6" xfId="34312" xr:uid="{4DC0AC17-9B60-4DBD-AE2D-ACA314F1342C}"/>
    <cellStyle name="Output 2 2 3 4 4 7" xfId="32698" xr:uid="{1DDAE715-957D-4817-A36E-3326B4DE0877}"/>
    <cellStyle name="Output 2 2 3 4 4 8" xfId="36212" xr:uid="{AC211FC1-7B4E-4C85-9B74-AB9570DA989F}"/>
    <cellStyle name="Output 2 2 3 4 4 9" xfId="37047" xr:uid="{4E4F4DF4-2DBE-42B6-89E2-AD24FB8E28FE}"/>
    <cellStyle name="Output 2 2 3 4 5" xfId="24900" xr:uid="{5976495B-C796-45CB-AF78-0C72F8D27C75}"/>
    <cellStyle name="Output 2 2 3 4 5 10" xfId="38136" xr:uid="{D53E0E26-FAEC-4B23-A0CE-47E0DC8747E6}"/>
    <cellStyle name="Output 2 2 3 4 5 2" xfId="27548" xr:uid="{9EA0DCF9-3EB3-4786-B82C-331539D463CC}"/>
    <cellStyle name="Output 2 2 3 4 5 3" xfId="29186" xr:uid="{FDAC1264-D65F-45CD-8F17-6EB347541E28}"/>
    <cellStyle name="Output 2 2 3 4 5 4" xfId="30378" xr:uid="{8EC1C8FC-8284-481F-AD12-DA0A71D23D96}"/>
    <cellStyle name="Output 2 2 3 4 5 5" xfId="31261" xr:uid="{55C25450-3FF0-4AEC-826B-210EB4B54B06}"/>
    <cellStyle name="Output 2 2 3 4 5 6" xfId="34484" xr:uid="{9A3096C7-461F-436B-8224-6BA64E066814}"/>
    <cellStyle name="Output 2 2 3 4 5 7" xfId="35256" xr:uid="{D2FE52A7-B190-464C-A13A-6A1858DB72AF}"/>
    <cellStyle name="Output 2 2 3 4 5 8" xfId="36384" xr:uid="{CBDF37F3-7759-46F6-897A-B9E76F8E86B1}"/>
    <cellStyle name="Output 2 2 3 4 5 9" xfId="37217" xr:uid="{DF7793E3-3E68-4660-8597-0B9438208C1D}"/>
    <cellStyle name="Output 2 2 3 4 6" xfId="22569" xr:uid="{B319F55B-798C-4BEE-ABF0-D2C9F000D8EE}"/>
    <cellStyle name="Output 2 2 3 4 7" xfId="25081" xr:uid="{C223218B-45C0-4901-BDD6-E367772F9427}"/>
    <cellStyle name="Output 2 2 3 4 8" xfId="21275" xr:uid="{701A123E-B6C8-41A2-B3C3-B6DC5D3FC799}"/>
    <cellStyle name="Output 2 2 3 5" xfId="22954" xr:uid="{FF5B2D81-F6F0-417D-80B6-0EDEA541FA62}"/>
    <cellStyle name="Output 2 2 3 5 2" xfId="23854" xr:uid="{B68A381A-950E-4516-B65D-86A0C2D83774}"/>
    <cellStyle name="Output 2 2 3 5 2 2" xfId="26506" xr:uid="{2A990B3F-A265-4970-A8EA-915EA3C8CD1F}"/>
    <cellStyle name="Output 2 2 3 5 2 3" xfId="28606" xr:uid="{53F4F94E-97FA-49C3-93D3-14151FB389CA}"/>
    <cellStyle name="Output 2 2 3 5 2 4" xfId="28411" xr:uid="{CDA7B2A5-63D5-404D-BD70-21EDBDC78FA4}"/>
    <cellStyle name="Output 2 2 3 5 2 5" xfId="22692" xr:uid="{6BEC30BD-64EC-4D57-9E04-06B16779CA9F}"/>
    <cellStyle name="Output 2 2 3 5 2 6" xfId="33757" xr:uid="{44E04CA2-C8AE-4062-9973-98B5898DAE98}"/>
    <cellStyle name="Output 2 2 3 5 2 7" xfId="34705" xr:uid="{51FA3393-04C6-41E9-9708-7C89D31E81B6}"/>
    <cellStyle name="Output 2 2 3 5 2 8" xfId="34990" xr:uid="{1D41E71F-DA9F-4E94-BB2C-35775288B7AE}"/>
    <cellStyle name="Output 2 2 3 5 2 9" xfId="35471" xr:uid="{45BAF7AC-B1D1-4C6D-9C26-8FBE150F82EC}"/>
    <cellStyle name="Output 2 2 3 5 3" xfId="25608" xr:uid="{B3EBB87D-3FF1-42BF-919E-63B3BD43910B}"/>
    <cellStyle name="Output 2 2 3 5 4" xfId="32867" xr:uid="{36BEA54E-4739-4F37-85A3-A82F68577036}"/>
    <cellStyle name="Output 2 2 3 6" xfId="23569" xr:uid="{F3E005AA-4857-4246-AF8B-83A95A602C89}"/>
    <cellStyle name="Output 2 2 3 6 2" xfId="26221" xr:uid="{CFFDB721-D44B-433D-A032-1AF0870564BC}"/>
    <cellStyle name="Output 2 2 3 6 3" xfId="28321" xr:uid="{F02239DF-AD35-4961-8891-0EFFEF07AE8A}"/>
    <cellStyle name="Output 2 2 3 6 4" xfId="27849" xr:uid="{BEB0CE30-399F-4A8E-B0FA-53B045958E7C}"/>
    <cellStyle name="Output 2 2 3 6 5" xfId="28637" xr:uid="{9EC9FADF-3F4E-443D-A469-7C4011189639}"/>
    <cellStyle name="Output 2 2 3 6 6" xfId="33472" xr:uid="{FB48BC1C-BB8A-4A2D-8693-C2654AFBFF55}"/>
    <cellStyle name="Output 2 2 3 6 7" xfId="31488" xr:uid="{D5EE7179-BEF7-4F65-95F5-91462BC5C46E}"/>
    <cellStyle name="Output 2 2 3 6 8" xfId="34086" xr:uid="{36805CB2-980E-423C-8177-E02A4AF332F7}"/>
    <cellStyle name="Output 2 2 3 6 9" xfId="31961" xr:uid="{157F41E0-BE67-438C-A3C0-8E8EFE7499DF}"/>
    <cellStyle name="Output 2 2 3 7" xfId="24725" xr:uid="{D41A480F-A2ED-4D3B-983B-5E1383D90703}"/>
    <cellStyle name="Output 2 2 3 7 10" xfId="37961" xr:uid="{D08A1494-A1B6-471A-B7D9-3A344FC15880}"/>
    <cellStyle name="Output 2 2 3 7 2" xfId="27373" xr:uid="{CB788F5F-9EA2-4802-ACC0-82FE0B7CFF44}"/>
    <cellStyle name="Output 2 2 3 7 3" xfId="25324" xr:uid="{E5D615F4-7B91-43C2-85E2-DC31F1A3B70C}"/>
    <cellStyle name="Output 2 2 3 7 4" xfId="30205" xr:uid="{E2059551-B3D2-41AE-898E-E1CE15AF4897}"/>
    <cellStyle name="Output 2 2 3 7 5" xfId="31086" xr:uid="{53804A9A-43A4-4EF7-B969-1AC5D89D34F2}"/>
    <cellStyle name="Output 2 2 3 7 6" xfId="34309" xr:uid="{3A070BCC-4B56-4DBB-9101-5F75025A3A23}"/>
    <cellStyle name="Output 2 2 3 7 7" xfId="32695" xr:uid="{4976E28A-50C8-4FF5-8EA2-EDA1CC0B01D0}"/>
    <cellStyle name="Output 2 2 3 7 8" xfId="36209" xr:uid="{A7E2E724-2CAF-44A2-A763-C40ADA58C855}"/>
    <cellStyle name="Output 2 2 3 7 9" xfId="37044" xr:uid="{62082E0A-E45B-4C78-BBC2-99511754730A}"/>
    <cellStyle name="Output 2 2 3 8" xfId="24897" xr:uid="{3BA5A341-B29D-4A48-80DF-7AC8A0F71C23}"/>
    <cellStyle name="Output 2 2 3 8 10" xfId="38133" xr:uid="{E8D57845-0E09-46A2-BA61-2E1A83146AD4}"/>
    <cellStyle name="Output 2 2 3 8 2" xfId="27545" xr:uid="{29658B90-2A0B-449E-A4A4-AB380EB3317D}"/>
    <cellStyle name="Output 2 2 3 8 3" xfId="29183" xr:uid="{0FF726DF-9730-45EB-A4B9-FD860085A3CE}"/>
    <cellStyle name="Output 2 2 3 8 4" xfId="30375" xr:uid="{3D2CFF09-47A3-4EFD-809E-747DD592F89C}"/>
    <cellStyle name="Output 2 2 3 8 5" xfId="31258" xr:uid="{780FF1BD-DDE2-407F-9905-6840D8B1C2EA}"/>
    <cellStyle name="Output 2 2 3 8 6" xfId="34481" xr:uid="{D2806417-34F4-44A8-BCF0-3D780A0D1430}"/>
    <cellStyle name="Output 2 2 3 8 7" xfId="35253" xr:uid="{D69A367D-18CA-4E1A-B494-D245B2AC3647}"/>
    <cellStyle name="Output 2 2 3 8 8" xfId="36381" xr:uid="{3A0D963D-8901-48D8-A5DA-248C7D378BED}"/>
    <cellStyle name="Output 2 2 3 8 9" xfId="37214" xr:uid="{0542F90E-E271-43CD-8879-D39DA9EA2162}"/>
    <cellStyle name="Output 2 2 3 9" xfId="22566" xr:uid="{71F663F5-5725-4791-9E9E-E7BABB78D006}"/>
    <cellStyle name="Output 2 2 4" xfId="20560" xr:uid="{00000000-0005-0000-0000-000054500000}"/>
    <cellStyle name="Output 2 2 4 10" xfId="25082" xr:uid="{45D36570-7903-4099-B9FC-E23F406A58EF}"/>
    <cellStyle name="Output 2 2 4 11" xfId="21276" xr:uid="{5104691E-9F87-4E72-9474-4BCBB23D9917}"/>
    <cellStyle name="Output 2 2 4 2" xfId="20561" xr:uid="{00000000-0005-0000-0000-000055500000}"/>
    <cellStyle name="Output 2 2 4 2 2" xfId="22949" xr:uid="{586D638B-3A38-40F0-97A7-4F1E43FDAD33}"/>
    <cellStyle name="Output 2 2 4 2 2 2" xfId="23849" xr:uid="{7943F579-3CD3-4107-945C-09F0BF59A71F}"/>
    <cellStyle name="Output 2 2 4 2 2 2 2" xfId="26501" xr:uid="{4CD5CE67-8E8D-4B01-8FED-5BA1845E1276}"/>
    <cellStyle name="Output 2 2 4 2 2 2 3" xfId="28601" xr:uid="{2CC775D1-DE96-4DD3-90B6-AF43545C75CC}"/>
    <cellStyle name="Output 2 2 4 2 2 2 4" xfId="28414" xr:uid="{7D6EC6DB-5B93-427F-AC27-5BBA172DD05D}"/>
    <cellStyle name="Output 2 2 4 2 2 2 5" xfId="29562" xr:uid="{4A80B411-B65F-481F-A00D-83FA84978D59}"/>
    <cellStyle name="Output 2 2 4 2 2 2 6" xfId="33752" xr:uid="{1B22CA0C-8B46-4ADD-877E-6D9EC527B56E}"/>
    <cellStyle name="Output 2 2 4 2 2 2 7" xfId="34700" xr:uid="{384A31ED-FE56-464E-A7AE-6A8223A3CE81}"/>
    <cellStyle name="Output 2 2 4 2 2 2 8" xfId="34869" xr:uid="{995FA215-C6A7-4394-93FA-9576C1CE3EC0}"/>
    <cellStyle name="Output 2 2 4 2 2 2 9" xfId="35052" xr:uid="{6C0F840A-C82E-4657-965C-649F02D884AA}"/>
    <cellStyle name="Output 2 2 4 2 2 3" xfId="25603" xr:uid="{30692BD4-706F-4F4B-B7CF-500093CA2647}"/>
    <cellStyle name="Output 2 2 4 2 2 4" xfId="32862" xr:uid="{9D639AB9-FC70-4316-B0EC-76583468506A}"/>
    <cellStyle name="Output 2 2 4 2 3" xfId="23574" xr:uid="{2B714C61-2258-4890-B41E-336A29162FDB}"/>
    <cellStyle name="Output 2 2 4 2 3 2" xfId="26226" xr:uid="{4BE20CD4-137E-4235-8DC2-47A56F2B0AD1}"/>
    <cellStyle name="Output 2 2 4 2 3 3" xfId="28326" xr:uid="{4A0A1D71-6462-479C-9F87-71F130F2C4E3}"/>
    <cellStyle name="Output 2 2 4 2 3 4" xfId="27854" xr:uid="{42FF31B3-8D6A-4B80-949E-11DA8535D22C}"/>
    <cellStyle name="Output 2 2 4 2 3 5" xfId="22633" xr:uid="{0DCA2DBB-8A38-4345-AD12-EC106568996B}"/>
    <cellStyle name="Output 2 2 4 2 3 6" xfId="33477" xr:uid="{024EA658-B1D3-4D8C-8B2C-A6DA137CA11A}"/>
    <cellStyle name="Output 2 2 4 2 3 7" xfId="31483" xr:uid="{6D372CA7-535D-4D0E-8B42-46D420616BFD}"/>
    <cellStyle name="Output 2 2 4 2 3 8" xfId="31698" xr:uid="{43116AE0-132F-44D0-A5A9-32AE6136CAD2}"/>
    <cellStyle name="Output 2 2 4 2 3 9" xfId="32152" xr:uid="{D4BF67DA-3BE2-4720-AFA7-B2890EB2F061}"/>
    <cellStyle name="Output 2 2 4 2 4" xfId="24730" xr:uid="{8EE1E65C-8E9B-4629-902C-AD327037930F}"/>
    <cellStyle name="Output 2 2 4 2 4 10" xfId="37966" xr:uid="{A1B9D2C5-534D-4807-B67C-99ACDD8F1038}"/>
    <cellStyle name="Output 2 2 4 2 4 2" xfId="27378" xr:uid="{F30241E9-EF0A-4EB2-835A-9AA6D8BD71CA}"/>
    <cellStyle name="Output 2 2 4 2 4 3" xfId="25329" xr:uid="{2D72FEAA-00B6-4D4B-96CF-751B1EEC3138}"/>
    <cellStyle name="Output 2 2 4 2 4 4" xfId="30210" xr:uid="{F0DF6720-AA7B-445A-9C6C-2F978283209D}"/>
    <cellStyle name="Output 2 2 4 2 4 5" xfId="31091" xr:uid="{2241DE54-CC72-48FD-BE5A-8F65A9617011}"/>
    <cellStyle name="Output 2 2 4 2 4 6" xfId="34314" xr:uid="{2EE8C9DF-4BC8-4E2C-9342-D0BA4C5BBA75}"/>
    <cellStyle name="Output 2 2 4 2 4 7" xfId="32700" xr:uid="{6D48A1D7-1177-4F36-B924-EAB668B84AB0}"/>
    <cellStyle name="Output 2 2 4 2 4 8" xfId="36214" xr:uid="{C2555FAF-6875-47F7-9DFB-8ECEE590914A}"/>
    <cellStyle name="Output 2 2 4 2 4 9" xfId="37049" xr:uid="{60D011C2-A623-434B-820B-23254D00C26E}"/>
    <cellStyle name="Output 2 2 4 2 5" xfId="24902" xr:uid="{B99664A1-E728-442B-AD95-BF6BB3D549E2}"/>
    <cellStyle name="Output 2 2 4 2 5 10" xfId="38138" xr:uid="{7FE620D6-CC73-4604-8D17-7D72F119BCF8}"/>
    <cellStyle name="Output 2 2 4 2 5 2" xfId="27550" xr:uid="{3E92A1C4-C9BC-41D7-9058-F42E351C043E}"/>
    <cellStyle name="Output 2 2 4 2 5 3" xfId="29188" xr:uid="{E8C59268-6BFE-49D5-AC77-89717CEEC950}"/>
    <cellStyle name="Output 2 2 4 2 5 4" xfId="30380" xr:uid="{B7C18789-E2A3-4BFA-865D-CE9C7B3D63A7}"/>
    <cellStyle name="Output 2 2 4 2 5 5" xfId="31263" xr:uid="{3821BBC4-0C7E-440E-BE95-6A431AFD05E1}"/>
    <cellStyle name="Output 2 2 4 2 5 6" xfId="34486" xr:uid="{04A33E5B-1277-40D8-80BD-B0AAEDFB4AAC}"/>
    <cellStyle name="Output 2 2 4 2 5 7" xfId="35258" xr:uid="{948A4BBE-96FA-4A26-B5C3-1AA4B734F3DB}"/>
    <cellStyle name="Output 2 2 4 2 5 8" xfId="36386" xr:uid="{9E880CA4-321B-41A2-8AFC-EA4D533ECDEC}"/>
    <cellStyle name="Output 2 2 4 2 5 9" xfId="37219" xr:uid="{2F153B73-848A-4753-8C9D-5308BC12FA5D}"/>
    <cellStyle name="Output 2 2 4 2 6" xfId="22571" xr:uid="{F4F8CA31-4670-42DF-89A4-B683AE53BAA7}"/>
    <cellStyle name="Output 2 2 4 2 7" xfId="25083" xr:uid="{B184E8A3-9B05-4E2F-BDAA-D8727AB1C575}"/>
    <cellStyle name="Output 2 2 4 2 8" xfId="21277" xr:uid="{1BC8F33F-4056-46E1-828D-9C53297D55E2}"/>
    <cellStyle name="Output 2 2 4 3" xfId="20562" xr:uid="{00000000-0005-0000-0000-000056500000}"/>
    <cellStyle name="Output 2 2 4 3 2" xfId="22948" xr:uid="{5AF58819-5DA7-4314-9257-C1B9B3DF8F23}"/>
    <cellStyle name="Output 2 2 4 3 2 2" xfId="23848" xr:uid="{27D5AEDF-127B-4D08-A4C5-89C3009C5CC0}"/>
    <cellStyle name="Output 2 2 4 3 2 2 2" xfId="26500" xr:uid="{FBAEF041-8B89-433A-8E9C-3EF63415DA06}"/>
    <cellStyle name="Output 2 2 4 3 2 2 3" xfId="28600" xr:uid="{2F0BACB4-4E94-41D1-9F7E-DFA5FF047364}"/>
    <cellStyle name="Output 2 2 4 3 2 2 4" xfId="28513" xr:uid="{9E039E58-4720-4FC0-A8A4-D0FD469EA1C5}"/>
    <cellStyle name="Output 2 2 4 3 2 2 5" xfId="29446" xr:uid="{1E7BEA4C-B538-4814-AC06-8AE535B70188}"/>
    <cellStyle name="Output 2 2 4 3 2 2 6" xfId="33751" xr:uid="{B458CEDD-C7AA-4DC4-8933-E29D09919E33}"/>
    <cellStyle name="Output 2 2 4 3 2 2 7" xfId="34699" xr:uid="{48772FB6-03B0-4D2F-81CD-3E47DD8D1802}"/>
    <cellStyle name="Output 2 2 4 3 2 2 8" xfId="34989" xr:uid="{8527A1DB-A4BB-4776-B826-835C1541C194}"/>
    <cellStyle name="Output 2 2 4 3 2 2 9" xfId="31833" xr:uid="{F63CA647-AB51-4275-A16C-A35A7C3BC2AB}"/>
    <cellStyle name="Output 2 2 4 3 2 3" xfId="25602" xr:uid="{EBBD61DC-83A8-4E04-836C-CA8DF465FC36}"/>
    <cellStyle name="Output 2 2 4 3 2 4" xfId="32861" xr:uid="{ABA9AB2E-2CE4-434B-A824-9F376C6E14CA}"/>
    <cellStyle name="Output 2 2 4 3 3" xfId="23575" xr:uid="{43BAC126-9383-4B55-BCF1-75CD2CB190F6}"/>
    <cellStyle name="Output 2 2 4 3 3 2" xfId="26227" xr:uid="{5A829AEC-D47E-4538-9508-8AF7964FD779}"/>
    <cellStyle name="Output 2 2 4 3 3 3" xfId="28327" xr:uid="{C0A790F0-DF4C-4072-ADC7-7747F0B82558}"/>
    <cellStyle name="Output 2 2 4 3 3 4" xfId="27855" xr:uid="{69A8263E-B340-4114-A661-8D04101C1D91}"/>
    <cellStyle name="Output 2 2 4 3 3 5" xfId="28178" xr:uid="{DB585718-1452-4FE1-834E-7A806390F4F2}"/>
    <cellStyle name="Output 2 2 4 3 3 6" xfId="33478" xr:uid="{7A726465-AEE4-4BE8-B077-F1C5887E34B4}"/>
    <cellStyle name="Output 2 2 4 3 3 7" xfId="31482" xr:uid="{8EE9E55F-E3C7-404C-A715-96648D9F123B}"/>
    <cellStyle name="Output 2 2 4 3 3 8" xfId="32240" xr:uid="{6E40A1DF-DD8B-425B-A06F-B092F0C31DE5}"/>
    <cellStyle name="Output 2 2 4 3 3 9" xfId="35078" xr:uid="{9A99FF8F-D861-42E2-8D1D-E058F4215540}"/>
    <cellStyle name="Output 2 2 4 3 4" xfId="24731" xr:uid="{343061A3-DFDB-412D-BE45-34A395338098}"/>
    <cellStyle name="Output 2 2 4 3 4 10" xfId="37967" xr:uid="{BA261BB3-A74E-4C33-8294-B37E1FBD04A6}"/>
    <cellStyle name="Output 2 2 4 3 4 2" xfId="27379" xr:uid="{07D832F4-8FD6-4952-910B-7CD84DF1AC15}"/>
    <cellStyle name="Output 2 2 4 3 4 3" xfId="25330" xr:uid="{3757DD2F-FB81-4BB5-872B-F4B94CE9EBB7}"/>
    <cellStyle name="Output 2 2 4 3 4 4" xfId="30211" xr:uid="{A26C266C-5C24-4F8A-9D49-3C17FBCFE1C6}"/>
    <cellStyle name="Output 2 2 4 3 4 5" xfId="31092" xr:uid="{1B1BA0CF-D3AF-4461-B09F-310EAAE1DF68}"/>
    <cellStyle name="Output 2 2 4 3 4 6" xfId="34315" xr:uid="{A950E17B-E886-4EF9-B4F2-19B45EC8B132}"/>
    <cellStyle name="Output 2 2 4 3 4 7" xfId="32701" xr:uid="{65488230-5AB2-4ACF-AC14-282966765BB1}"/>
    <cellStyle name="Output 2 2 4 3 4 8" xfId="36215" xr:uid="{91A62966-A8F0-4A2A-9846-5D2DD83F1264}"/>
    <cellStyle name="Output 2 2 4 3 4 9" xfId="37050" xr:uid="{4B503132-BABC-4D59-9EF0-E8146BFF08E5}"/>
    <cellStyle name="Output 2 2 4 3 5" xfId="24903" xr:uid="{83909567-12E2-4C6C-89C0-CB95BBF91F41}"/>
    <cellStyle name="Output 2 2 4 3 5 10" xfId="38139" xr:uid="{C043E6C8-0E8A-415A-96CD-5488A8F525CA}"/>
    <cellStyle name="Output 2 2 4 3 5 2" xfId="27551" xr:uid="{987DB081-317B-4959-A909-E0F530981811}"/>
    <cellStyle name="Output 2 2 4 3 5 3" xfId="29189" xr:uid="{4D79AE71-5B59-427D-B6B6-993637722A28}"/>
    <cellStyle name="Output 2 2 4 3 5 4" xfId="30381" xr:uid="{4A609073-7A67-4D19-A47C-7E733CB524A5}"/>
    <cellStyle name="Output 2 2 4 3 5 5" xfId="31264" xr:uid="{2DA7AF22-4B0C-482A-9718-FC23E5F1F427}"/>
    <cellStyle name="Output 2 2 4 3 5 6" xfId="34487" xr:uid="{614C1C4E-5A86-47DD-8856-B905727129D4}"/>
    <cellStyle name="Output 2 2 4 3 5 7" xfId="35259" xr:uid="{97619AEB-78F7-4C8B-96D6-F82B69E526A9}"/>
    <cellStyle name="Output 2 2 4 3 5 8" xfId="36387" xr:uid="{BC27FCE7-88B3-4EAD-BF10-B21EAAA77B10}"/>
    <cellStyle name="Output 2 2 4 3 5 9" xfId="37220" xr:uid="{0B926D5D-0D08-4614-9AB8-0D976726D4AA}"/>
    <cellStyle name="Output 2 2 4 3 6" xfId="22572" xr:uid="{3688E4EA-B365-4226-9313-5E4C7865C9AF}"/>
    <cellStyle name="Output 2 2 4 3 7" xfId="25084" xr:uid="{B2FA9624-A9FB-4864-AAEA-CF28FA86915A}"/>
    <cellStyle name="Output 2 2 4 3 8" xfId="21278" xr:uid="{5FBD5459-77DD-4192-AE56-CF9EA6044C63}"/>
    <cellStyle name="Output 2 2 4 4" xfId="20563" xr:uid="{00000000-0005-0000-0000-000057500000}"/>
    <cellStyle name="Output 2 2 4 4 2" xfId="22947" xr:uid="{A5E700DE-4A8F-4DAA-B743-A7E544F4F01A}"/>
    <cellStyle name="Output 2 2 4 4 2 2" xfId="23847" xr:uid="{FB42CD51-FBCD-49F8-BABD-D099FD032A2A}"/>
    <cellStyle name="Output 2 2 4 4 2 2 2" xfId="26499" xr:uid="{C4C87D09-1720-422D-BBEB-051F8641C343}"/>
    <cellStyle name="Output 2 2 4 4 2 2 3" xfId="28599" xr:uid="{94FB1118-73B1-4BAE-ACC5-6A55EB9B5DE5}"/>
    <cellStyle name="Output 2 2 4 4 2 2 4" xfId="28068" xr:uid="{8534D389-EA8F-4163-BA12-E3CCBE836F72}"/>
    <cellStyle name="Output 2 2 4 4 2 2 5" xfId="28844" xr:uid="{44555105-3AE0-4D5C-A45A-5B6D2EB83C2D}"/>
    <cellStyle name="Output 2 2 4 4 2 2 6" xfId="33750" xr:uid="{0227447B-E7D4-4B54-AC7B-6D03668A3B99}"/>
    <cellStyle name="Output 2 2 4 4 2 2 7" xfId="34698" xr:uid="{98DA0132-0D3B-4B2D-BFC7-521948C81CA8}"/>
    <cellStyle name="Output 2 2 4 4 2 2 8" xfId="34078" xr:uid="{CB5D876B-CDB5-42DF-8AF4-CD8280A26677}"/>
    <cellStyle name="Output 2 2 4 4 2 2 9" xfId="35473" xr:uid="{346F1EF1-04EF-42DA-940A-C06D39611102}"/>
    <cellStyle name="Output 2 2 4 4 2 3" xfId="25601" xr:uid="{72B6FE82-B450-4CC7-B9C0-CDB815EF0A86}"/>
    <cellStyle name="Output 2 2 4 4 2 4" xfId="32860" xr:uid="{50E20FC8-A4D8-4BD0-9340-E31151840886}"/>
    <cellStyle name="Output 2 2 4 4 3" xfId="23576" xr:uid="{A4B20E8A-19AB-4242-8090-AFEAA0EE753E}"/>
    <cellStyle name="Output 2 2 4 4 3 2" xfId="26228" xr:uid="{7F25E5AE-14E8-4A0C-A172-7B9907D448A4}"/>
    <cellStyle name="Output 2 2 4 4 3 3" xfId="28328" xr:uid="{F7C94AAE-479C-4783-A3BF-C1F2CECE1F67}"/>
    <cellStyle name="Output 2 2 4 4 3 4" xfId="27856" xr:uid="{CD714439-2696-463B-85E1-6395B114881D}"/>
    <cellStyle name="Output 2 2 4 4 3 5" xfId="28682" xr:uid="{8511E843-445E-4B70-B4BD-4D48BBA25C2A}"/>
    <cellStyle name="Output 2 2 4 4 3 6" xfId="33479" xr:uid="{7DB1FBAE-BE82-48DC-950E-87E77EA448CD}"/>
    <cellStyle name="Output 2 2 4 4 3 7" xfId="31481" xr:uid="{826EA31E-BEA7-463D-B48B-ED9B9E84E699}"/>
    <cellStyle name="Output 2 2 4 4 3 8" xfId="32241" xr:uid="{5D6BD5B2-74D7-4C96-8562-43C491B74051}"/>
    <cellStyle name="Output 2 2 4 4 3 9" xfId="32153" xr:uid="{F4AAC9B6-D67A-4C31-9481-DD3E190D2E6E}"/>
    <cellStyle name="Output 2 2 4 4 4" xfId="24732" xr:uid="{DD6DCDBB-5ED1-46B5-B365-CD2B5FF90EED}"/>
    <cellStyle name="Output 2 2 4 4 4 10" xfId="37968" xr:uid="{1C5F5631-119A-4F04-9C3D-307C2B5EB946}"/>
    <cellStyle name="Output 2 2 4 4 4 2" xfId="27380" xr:uid="{3D297034-2B6C-41C0-A982-794A88C527F3}"/>
    <cellStyle name="Output 2 2 4 4 4 3" xfId="25331" xr:uid="{C293A18B-76CE-4E93-B8C5-41493C1FBEFB}"/>
    <cellStyle name="Output 2 2 4 4 4 4" xfId="30212" xr:uid="{8C9DFCAA-72EC-4314-BDBE-2E8BD5446EE0}"/>
    <cellStyle name="Output 2 2 4 4 4 5" xfId="31093" xr:uid="{CB3921AF-313B-4FA5-BB6B-16789224D395}"/>
    <cellStyle name="Output 2 2 4 4 4 6" xfId="34316" xr:uid="{0EE3E21B-50DF-4BA3-8AF8-310C7794B550}"/>
    <cellStyle name="Output 2 2 4 4 4 7" xfId="32702" xr:uid="{D3ED564D-8AF8-452C-9289-7F356864FF4C}"/>
    <cellStyle name="Output 2 2 4 4 4 8" xfId="36216" xr:uid="{B8520035-9F46-4DA8-B8CA-E29DAAAC1843}"/>
    <cellStyle name="Output 2 2 4 4 4 9" xfId="37051" xr:uid="{B5A16971-AB67-4C55-969E-163F0B4E383B}"/>
    <cellStyle name="Output 2 2 4 4 5" xfId="24904" xr:uid="{D058ED6D-73A9-424E-BF6F-808C8AF4D79D}"/>
    <cellStyle name="Output 2 2 4 4 5 10" xfId="38140" xr:uid="{088CCF62-8595-467C-819B-F3E706D19F06}"/>
    <cellStyle name="Output 2 2 4 4 5 2" xfId="27552" xr:uid="{0DFFD170-7561-44B6-B08C-18F368CE6DBD}"/>
    <cellStyle name="Output 2 2 4 4 5 3" xfId="29190" xr:uid="{163BD8B5-359E-4D20-B581-293E9D87EA87}"/>
    <cellStyle name="Output 2 2 4 4 5 4" xfId="30382" xr:uid="{F174E386-D7F4-418C-A793-90E28FE669B5}"/>
    <cellStyle name="Output 2 2 4 4 5 5" xfId="31265" xr:uid="{19FAFBFD-9EDF-4137-B33D-2816C64EB818}"/>
    <cellStyle name="Output 2 2 4 4 5 6" xfId="34488" xr:uid="{3172DC58-6AB0-41FA-9137-3BB1165B2890}"/>
    <cellStyle name="Output 2 2 4 4 5 7" xfId="35260" xr:uid="{32395411-1AA3-43CC-8FF9-7CC7AF1199F7}"/>
    <cellStyle name="Output 2 2 4 4 5 8" xfId="36388" xr:uid="{A642B2FF-6FFB-46D6-B3F7-1BAB13FA0201}"/>
    <cellStyle name="Output 2 2 4 4 5 9" xfId="37221" xr:uid="{53BB4DD0-F6BC-4C42-972F-F5AB2F7EA467}"/>
    <cellStyle name="Output 2 2 4 4 6" xfId="22573" xr:uid="{81907B6F-AB37-46E4-B2E5-BBECEA0F0FE3}"/>
    <cellStyle name="Output 2 2 4 4 7" xfId="25085" xr:uid="{C40F04FC-098B-40C4-8BD8-98302FF18D47}"/>
    <cellStyle name="Output 2 2 4 4 8" xfId="21279" xr:uid="{9B479A31-A73A-4452-9988-23C36F5110E6}"/>
    <cellStyle name="Output 2 2 4 5" xfId="22950" xr:uid="{52411590-CF4D-4ABA-A135-59FF591F2840}"/>
    <cellStyle name="Output 2 2 4 5 2" xfId="23850" xr:uid="{7840D23B-F1AD-41E0-8336-7396BCA46E3F}"/>
    <cellStyle name="Output 2 2 4 5 2 2" xfId="26502" xr:uid="{5C20DCA3-363C-4EAB-9802-F3C47894354E}"/>
    <cellStyle name="Output 2 2 4 5 2 3" xfId="28602" xr:uid="{014B2F0E-589A-4934-8D02-AF3F60682059}"/>
    <cellStyle name="Output 2 2 4 5 2 4" xfId="28905" xr:uid="{4297F5BF-9900-44BE-959E-AC82A4CF1A72}"/>
    <cellStyle name="Output 2 2 4 5 2 5" xfId="28726" xr:uid="{3866F39A-931E-4152-85D0-610AECFDEB77}"/>
    <cellStyle name="Output 2 2 4 5 2 6" xfId="33753" xr:uid="{02FD438D-BD5B-4871-A13E-5B57146C08F9}"/>
    <cellStyle name="Output 2 2 4 5 2 7" xfId="34701" xr:uid="{B756B4B3-8684-4F46-97E1-36BF7E2B1E08}"/>
    <cellStyle name="Output 2 2 4 5 2 8" xfId="31584" xr:uid="{A785047F-B649-4F48-9368-D0DF3DCC43D2}"/>
    <cellStyle name="Output 2 2 4 5 2 9" xfId="35578" xr:uid="{7D01E591-897D-485D-8A12-F7E0293161EF}"/>
    <cellStyle name="Output 2 2 4 5 3" xfId="25604" xr:uid="{0376CBBF-B682-4F0E-BD90-D9E961CB2AD3}"/>
    <cellStyle name="Output 2 2 4 5 4" xfId="32863" xr:uid="{F533C337-C5B4-4F2D-BB78-2CAB31C4C272}"/>
    <cellStyle name="Output 2 2 4 6" xfId="23573" xr:uid="{0598E320-6FD6-4163-B705-C6FB0922E260}"/>
    <cellStyle name="Output 2 2 4 6 2" xfId="26225" xr:uid="{237B0809-670D-477C-85C6-5CCDC88FCA24}"/>
    <cellStyle name="Output 2 2 4 6 3" xfId="28325" xr:uid="{AA1DD469-B398-43B7-AD9D-4BE9350FE790}"/>
    <cellStyle name="Output 2 2 4 6 4" xfId="27853" xr:uid="{FDC5A727-B469-4267-B874-E2E417259F19}"/>
    <cellStyle name="Output 2 2 4 6 5" xfId="22632" xr:uid="{46BACCAC-8AEE-4BF7-B397-0ADC7289C348}"/>
    <cellStyle name="Output 2 2 4 6 6" xfId="33476" xr:uid="{F72AF934-3CAE-48CE-8E18-4E67A632F50E}"/>
    <cellStyle name="Output 2 2 4 6 7" xfId="31484" xr:uid="{621574F4-6CBD-4ABF-AD95-7CE77BE9D1EB}"/>
    <cellStyle name="Output 2 2 4 6 8" xfId="34758" xr:uid="{7A8995F6-E2E3-4C4D-9913-4EDFD9342C22}"/>
    <cellStyle name="Output 2 2 4 6 9" xfId="35034" xr:uid="{8179C8B6-916D-4969-A875-87981655624E}"/>
    <cellStyle name="Output 2 2 4 7" xfId="24729" xr:uid="{2033BCC3-5946-4CC2-950A-13141ED681BD}"/>
    <cellStyle name="Output 2 2 4 7 10" xfId="37965" xr:uid="{D12F347A-ED35-4810-8F8D-0AA97ABB56DA}"/>
    <cellStyle name="Output 2 2 4 7 2" xfId="27377" xr:uid="{3D5CF460-306B-4287-A7F2-9EEC5CA75CF8}"/>
    <cellStyle name="Output 2 2 4 7 3" xfId="25328" xr:uid="{6F5098FD-6D1A-43AF-968F-E887727D5552}"/>
    <cellStyle name="Output 2 2 4 7 4" xfId="30209" xr:uid="{E7D9B25F-A92C-4F71-97CE-F0DFB0650FE0}"/>
    <cellStyle name="Output 2 2 4 7 5" xfId="31090" xr:uid="{FCDAB7F0-BF14-4ABA-AFC0-61D4F6D2D597}"/>
    <cellStyle name="Output 2 2 4 7 6" xfId="34313" xr:uid="{170943CB-586F-48A0-A1BA-916D3C9357D9}"/>
    <cellStyle name="Output 2 2 4 7 7" xfId="32699" xr:uid="{4D0531F1-1196-482C-8464-B8C6573ED234}"/>
    <cellStyle name="Output 2 2 4 7 8" xfId="36213" xr:uid="{487196BA-5E24-4C3F-93B5-390B9D3FD223}"/>
    <cellStyle name="Output 2 2 4 7 9" xfId="37048" xr:uid="{62D5F4EB-B3DD-4010-8F17-0929855A35D8}"/>
    <cellStyle name="Output 2 2 4 8" xfId="24901" xr:uid="{05EA1474-69E0-4B50-987E-5A5887C7B9C2}"/>
    <cellStyle name="Output 2 2 4 8 10" xfId="38137" xr:uid="{4E01069D-FCD6-4CD5-B78D-1B48DBB4F3F9}"/>
    <cellStyle name="Output 2 2 4 8 2" xfId="27549" xr:uid="{87B02125-5DD1-46E0-A5D4-CB0F606F9341}"/>
    <cellStyle name="Output 2 2 4 8 3" xfId="29187" xr:uid="{A176E848-6E49-41E5-8B37-FD61EEA916DD}"/>
    <cellStyle name="Output 2 2 4 8 4" xfId="30379" xr:uid="{785D3678-8811-47CA-A607-00A5F4812849}"/>
    <cellStyle name="Output 2 2 4 8 5" xfId="31262" xr:uid="{B532D227-571B-4141-B2EF-64DC271AFE21}"/>
    <cellStyle name="Output 2 2 4 8 6" xfId="34485" xr:uid="{2C8844BA-779B-41B7-B7A7-DFD78FC55015}"/>
    <cellStyle name="Output 2 2 4 8 7" xfId="35257" xr:uid="{BB002C2F-7C50-40AB-9241-DD3FF250325A}"/>
    <cellStyle name="Output 2 2 4 8 8" xfId="36385" xr:uid="{5790BBFC-F673-46C7-9EFA-A553FBCA2C51}"/>
    <cellStyle name="Output 2 2 4 8 9" xfId="37218" xr:uid="{A58352FB-DF9F-4220-B2E4-C944ABAE6D36}"/>
    <cellStyle name="Output 2 2 4 9" xfId="22570" xr:uid="{5D4175A0-8EBE-4115-9653-8220F27BE076}"/>
    <cellStyle name="Output 2 2 5" xfId="20564" xr:uid="{00000000-0005-0000-0000-000058500000}"/>
    <cellStyle name="Output 2 2 5 10" xfId="25086" xr:uid="{25EAE135-1172-4503-B2FA-6476B6FFB219}"/>
    <cellStyle name="Output 2 2 5 11" xfId="21280" xr:uid="{AAAA7CD3-0F77-4C87-8A50-BE36C1BBC015}"/>
    <cellStyle name="Output 2 2 5 2" xfId="20565" xr:uid="{00000000-0005-0000-0000-000059500000}"/>
    <cellStyle name="Output 2 2 5 2 2" xfId="22945" xr:uid="{51066234-597D-4E14-A999-7B4228151EA4}"/>
    <cellStyle name="Output 2 2 5 2 2 2" xfId="23845" xr:uid="{F5FFE851-BCF1-432C-A589-A40C6FD84328}"/>
    <cellStyle name="Output 2 2 5 2 2 2 2" xfId="26497" xr:uid="{CCA1B17B-2387-440E-B60A-C9E530E25BC8}"/>
    <cellStyle name="Output 2 2 5 2 2 2 3" xfId="28597" xr:uid="{E56E9D27-A0C5-4394-B793-DFAB647F4A06}"/>
    <cellStyle name="Output 2 2 5 2 2 2 4" xfId="29018" xr:uid="{98F21DC5-F5ED-43B4-9D80-EFD3DA9A3815}"/>
    <cellStyle name="Output 2 2 5 2 2 2 5" xfId="29449" xr:uid="{CC37F8D2-307A-4AFE-9170-3648FE00DB23}"/>
    <cellStyle name="Output 2 2 5 2 2 2 6" xfId="33748" xr:uid="{8B7E60CE-9B1C-4EAA-8170-690C36391564}"/>
    <cellStyle name="Output 2 2 5 2 2 2 7" xfId="34696" xr:uid="{5F975121-73BE-43C8-AC48-ECFB70D9BAA6}"/>
    <cellStyle name="Output 2 2 5 2 2 2 8" xfId="34802" xr:uid="{CC02A65C-19E3-448A-93A3-09CBBC1B469F}"/>
    <cellStyle name="Output 2 2 5 2 2 2 9" xfId="35093" xr:uid="{30660976-A048-4223-91FE-D4DFCBD9FB7D}"/>
    <cellStyle name="Output 2 2 5 2 2 3" xfId="25599" xr:uid="{E6CF5840-C737-4C0F-8D64-5C104251A037}"/>
    <cellStyle name="Output 2 2 5 2 2 4" xfId="32858" xr:uid="{CCDBCFA4-883A-4E35-A8D2-D7D57879BBF7}"/>
    <cellStyle name="Output 2 2 5 2 3" xfId="23578" xr:uid="{88969F22-6C32-4A68-BD06-3F7768F19E87}"/>
    <cellStyle name="Output 2 2 5 2 3 2" xfId="26230" xr:uid="{9086D4DF-66AD-4268-A3E4-6E026183B30F}"/>
    <cellStyle name="Output 2 2 5 2 3 3" xfId="28330" xr:uid="{151FB218-4891-455E-A93F-F2352E46EDA2}"/>
    <cellStyle name="Output 2 2 5 2 3 4" xfId="27858" xr:uid="{112E8A8D-62A3-4B72-BEB0-46B2A6AF7EF3}"/>
    <cellStyle name="Output 2 2 5 2 3 5" xfId="28791" xr:uid="{3B800B2D-AB2E-407C-922E-A65BD635CB92}"/>
    <cellStyle name="Output 2 2 5 2 3 6" xfId="33481" xr:uid="{7798DBAB-6C30-4A16-84B7-0FD555E17562}"/>
    <cellStyle name="Output 2 2 5 2 3 7" xfId="31479" xr:uid="{A5722DC2-044B-4B68-A19E-A4E7CA3FE921}"/>
    <cellStyle name="Output 2 2 5 2 3 8" xfId="34908" xr:uid="{982037BC-9108-45DF-B01D-0E9621D0BECA}"/>
    <cellStyle name="Output 2 2 5 2 3 9" xfId="34197" xr:uid="{DC6598D3-5AF4-4353-A53D-5BB4E570750D}"/>
    <cellStyle name="Output 2 2 5 2 4" xfId="24734" xr:uid="{2B7CC923-9E27-4C12-A055-71F271C22DC9}"/>
    <cellStyle name="Output 2 2 5 2 4 10" xfId="37970" xr:uid="{0C01EC67-18C1-4711-AE9E-1DD80EC6B7A2}"/>
    <cellStyle name="Output 2 2 5 2 4 2" xfId="27382" xr:uid="{EDDF2F74-BDB6-4964-B4FD-7974AD76BA48}"/>
    <cellStyle name="Output 2 2 5 2 4 3" xfId="25333" xr:uid="{7F771B72-B183-42DF-95E2-57C34DC74391}"/>
    <cellStyle name="Output 2 2 5 2 4 4" xfId="30214" xr:uid="{AD116BC0-D825-4B96-875A-749CD4D4EF23}"/>
    <cellStyle name="Output 2 2 5 2 4 5" xfId="31095" xr:uid="{4C6016C9-9E0F-4C05-BF35-F1ACEDC602AA}"/>
    <cellStyle name="Output 2 2 5 2 4 6" xfId="34318" xr:uid="{24B8C739-F97F-47CB-8012-74A3902D38CF}"/>
    <cellStyle name="Output 2 2 5 2 4 7" xfId="32704" xr:uid="{D3547D09-2F99-4495-B422-8A5DE3EEAF6C}"/>
    <cellStyle name="Output 2 2 5 2 4 8" xfId="36218" xr:uid="{DEEAA2E9-2D0A-4BF0-A4AE-E52EF9EF5E02}"/>
    <cellStyle name="Output 2 2 5 2 4 9" xfId="37053" xr:uid="{374D4D3E-1527-4B8A-8570-A4E78B7658DD}"/>
    <cellStyle name="Output 2 2 5 2 5" xfId="24906" xr:uid="{BA0021EC-418F-4C16-8E35-0B64B91E5FBE}"/>
    <cellStyle name="Output 2 2 5 2 5 10" xfId="38142" xr:uid="{F8DE7BBE-15D9-433F-9028-1A27BECB605F}"/>
    <cellStyle name="Output 2 2 5 2 5 2" xfId="27554" xr:uid="{3846EF76-631E-461E-BB59-C558F172E249}"/>
    <cellStyle name="Output 2 2 5 2 5 3" xfId="29192" xr:uid="{AB29F3FC-7DDB-4F93-B290-9043B4BD9F16}"/>
    <cellStyle name="Output 2 2 5 2 5 4" xfId="30384" xr:uid="{101135F9-A470-4E57-8E06-DE35D2CA689D}"/>
    <cellStyle name="Output 2 2 5 2 5 5" xfId="31267" xr:uid="{7C425C17-1F2E-4E93-BD19-A8B5730C9767}"/>
    <cellStyle name="Output 2 2 5 2 5 6" xfId="34490" xr:uid="{D45544E0-71BF-485A-A440-A225B6FF723C}"/>
    <cellStyle name="Output 2 2 5 2 5 7" xfId="35262" xr:uid="{72355861-AF21-45F3-A6CE-835F2A373158}"/>
    <cellStyle name="Output 2 2 5 2 5 8" xfId="36390" xr:uid="{B0C8C7C4-3BB8-4B0B-8862-0EA9179DFAD9}"/>
    <cellStyle name="Output 2 2 5 2 5 9" xfId="37223" xr:uid="{D235B5AF-DE97-443F-A9F7-0C8659A2AA99}"/>
    <cellStyle name="Output 2 2 5 2 6" xfId="22575" xr:uid="{E251F343-CD96-4945-92F1-425575BE25A2}"/>
    <cellStyle name="Output 2 2 5 2 7" xfId="25087" xr:uid="{DB76E127-8D21-44C5-A692-0F4D215E18BE}"/>
    <cellStyle name="Output 2 2 5 2 8" xfId="21281" xr:uid="{F4D706EB-213B-47F9-B9EA-C59BB2263CE7}"/>
    <cellStyle name="Output 2 2 5 3" xfId="20566" xr:uid="{00000000-0005-0000-0000-00005A500000}"/>
    <cellStyle name="Output 2 2 5 3 2" xfId="22944" xr:uid="{73AD03DD-A1CB-4756-84AD-60A1CFE17F48}"/>
    <cellStyle name="Output 2 2 5 3 2 2" xfId="23844" xr:uid="{387DC15E-C28F-472E-83C3-92CB11D78B3A}"/>
    <cellStyle name="Output 2 2 5 3 2 2 2" xfId="26496" xr:uid="{96974BE9-92AD-416C-AADE-40DB5895687E}"/>
    <cellStyle name="Output 2 2 5 3 2 2 3" xfId="28596" xr:uid="{F885C087-5523-40C1-9A72-232650E0259D}"/>
    <cellStyle name="Output 2 2 5 3 2 2 4" xfId="28904" xr:uid="{7D533AE1-3375-404F-90B1-EA6EC7038FE6}"/>
    <cellStyle name="Output 2 2 5 3 2 2 5" xfId="28018" xr:uid="{6E9F88FA-3429-44C3-98A2-F06FFC783F1A}"/>
    <cellStyle name="Output 2 2 5 3 2 2 6" xfId="33747" xr:uid="{1A4A8FAF-9B7D-4100-ADED-0491B397CF49}"/>
    <cellStyle name="Output 2 2 5 3 2 2 7" xfId="34695" xr:uid="{1C655857-D099-4AE2-8D2A-41320F5BAD26}"/>
    <cellStyle name="Output 2 2 5 3 2 2 8" xfId="31583" xr:uid="{2F1ABBE9-541B-4331-9537-C42C26433088}"/>
    <cellStyle name="Output 2 2 5 3 2 2 9" xfId="31834" xr:uid="{1F9B7973-6FF0-49AB-B04E-4C10B9712427}"/>
    <cellStyle name="Output 2 2 5 3 2 3" xfId="25598" xr:uid="{D59C2CD8-6018-47AB-B586-84B0795FB32B}"/>
    <cellStyle name="Output 2 2 5 3 2 4" xfId="32857" xr:uid="{AB49BBA1-683B-437C-B311-72DD34804DD3}"/>
    <cellStyle name="Output 2 2 5 3 3" xfId="23579" xr:uid="{616D1270-8B58-43EE-B6AD-5C4D63940BED}"/>
    <cellStyle name="Output 2 2 5 3 3 2" xfId="26231" xr:uid="{4A1491BD-1CA7-4B14-A609-AB75AE0C953D}"/>
    <cellStyle name="Output 2 2 5 3 3 3" xfId="28331" xr:uid="{2D560E8F-58F4-498B-A1E5-65D4211341BC}"/>
    <cellStyle name="Output 2 2 5 3 3 4" xfId="27859" xr:uid="{9E404E8C-CBC3-4189-A161-E0F4ABE7A902}"/>
    <cellStyle name="Output 2 2 5 3 3 5" xfId="28756" xr:uid="{290A02E4-E20A-4A07-AFC2-CE03D167260A}"/>
    <cellStyle name="Output 2 2 5 3 3 6" xfId="33482" xr:uid="{F69844E1-9122-4175-9845-051A416D5A64}"/>
    <cellStyle name="Output 2 2 5 3 3 7" xfId="31478" xr:uid="{B02119C4-88C4-4EE9-8DB4-BE92178D259C}"/>
    <cellStyle name="Output 2 2 5 3 3 8" xfId="31545" xr:uid="{F01494C4-109B-4EDA-B3A8-F9EE2DE5AC9D}"/>
    <cellStyle name="Output 2 2 5 3 3 9" xfId="32154" xr:uid="{68C5AB8F-C99C-45B1-AD9E-FE3537335B11}"/>
    <cellStyle name="Output 2 2 5 3 4" xfId="24735" xr:uid="{8B2BE867-4B25-4FAF-80DF-81FA99FE8421}"/>
    <cellStyle name="Output 2 2 5 3 4 10" xfId="37971" xr:uid="{3ADA548E-60E8-422E-9BED-DC544505C488}"/>
    <cellStyle name="Output 2 2 5 3 4 2" xfId="27383" xr:uid="{F272DBCA-E71D-4779-8974-73743BCCEBDB}"/>
    <cellStyle name="Output 2 2 5 3 4 3" xfId="25334" xr:uid="{6781F2D2-FE67-4170-9BF8-CA63C9676C13}"/>
    <cellStyle name="Output 2 2 5 3 4 4" xfId="30215" xr:uid="{914187EE-9175-4EFB-BEE5-78C811A9427B}"/>
    <cellStyle name="Output 2 2 5 3 4 5" xfId="31096" xr:uid="{A5BF7419-A256-4316-971F-6616E07F5DA1}"/>
    <cellStyle name="Output 2 2 5 3 4 6" xfId="34319" xr:uid="{A0EA4E5C-A64E-48DD-BC68-E869E81BD89D}"/>
    <cellStyle name="Output 2 2 5 3 4 7" xfId="32705" xr:uid="{74F10CB1-461B-420B-9B35-BFD9E7759D3E}"/>
    <cellStyle name="Output 2 2 5 3 4 8" xfId="36219" xr:uid="{D230B5F1-A9DA-477E-A0A8-7CDD103CD096}"/>
    <cellStyle name="Output 2 2 5 3 4 9" xfId="37054" xr:uid="{7E1A5F0A-CEE7-47AF-BF34-9412B938BAFD}"/>
    <cellStyle name="Output 2 2 5 3 5" xfId="24907" xr:uid="{4A5D9505-730C-4573-84EB-E00C18DAD2E4}"/>
    <cellStyle name="Output 2 2 5 3 5 10" xfId="38143" xr:uid="{2EFCA606-1E8A-4D14-93D9-85FB57D0A93F}"/>
    <cellStyle name="Output 2 2 5 3 5 2" xfId="27555" xr:uid="{2497424C-4226-462B-8F9D-97F1AA197529}"/>
    <cellStyle name="Output 2 2 5 3 5 3" xfId="29193" xr:uid="{FFFB63B6-C3B4-40D7-8741-AD57BE826BE3}"/>
    <cellStyle name="Output 2 2 5 3 5 4" xfId="30385" xr:uid="{F15AA938-E222-4CA9-ABF8-8E15A9BCB4DA}"/>
    <cellStyle name="Output 2 2 5 3 5 5" xfId="31268" xr:uid="{BF69F45C-876C-43DB-AB13-F264F9919A68}"/>
    <cellStyle name="Output 2 2 5 3 5 6" xfId="34491" xr:uid="{D336BA3B-641E-43EF-BD3A-A92DA3A2FDDC}"/>
    <cellStyle name="Output 2 2 5 3 5 7" xfId="35263" xr:uid="{5485B8D5-8CA9-41A5-9151-6005B7F1B074}"/>
    <cellStyle name="Output 2 2 5 3 5 8" xfId="36391" xr:uid="{6FB6BC6B-A557-4995-88E8-ACBB5AF95A2C}"/>
    <cellStyle name="Output 2 2 5 3 5 9" xfId="37224" xr:uid="{E10653F3-3698-46FF-B02B-88ED7A1147D4}"/>
    <cellStyle name="Output 2 2 5 3 6" xfId="22576" xr:uid="{3C439C87-65D7-4B47-A901-447647FB4BE2}"/>
    <cellStyle name="Output 2 2 5 3 7" xfId="25088" xr:uid="{2C3E5CCE-1629-483F-BCE4-E7E83263647D}"/>
    <cellStyle name="Output 2 2 5 3 8" xfId="21282" xr:uid="{793D6D70-6798-4576-AF0F-6892F2265200}"/>
    <cellStyle name="Output 2 2 5 4" xfId="20567" xr:uid="{00000000-0005-0000-0000-00005B500000}"/>
    <cellStyle name="Output 2 2 5 4 2" xfId="22943" xr:uid="{579076D8-05D5-4727-A49D-E00D5BC0379A}"/>
    <cellStyle name="Output 2 2 5 4 2 2" xfId="23843" xr:uid="{0F352A68-2BBC-4A11-B120-035D0D2F8B88}"/>
    <cellStyle name="Output 2 2 5 4 2 2 2" xfId="26495" xr:uid="{FC4D7E0B-0CE7-4680-8E67-EFC3258AA140}"/>
    <cellStyle name="Output 2 2 5 4 2 2 3" xfId="28595" xr:uid="{81CC9AEE-8808-4682-8F58-6EC62E3DD6A7}"/>
    <cellStyle name="Output 2 2 5 4 2 2 4" xfId="28413" xr:uid="{D2C7AD4B-E81A-4970-94A2-EB83A7DBDCD9}"/>
    <cellStyle name="Output 2 2 5 4 2 2 5" xfId="28821" xr:uid="{31C2D19E-ECC6-4056-9A2E-C0747AD26FD0}"/>
    <cellStyle name="Output 2 2 5 4 2 2 6" xfId="33746" xr:uid="{DD24E47D-36DA-4F6D-A276-B668912B859B}"/>
    <cellStyle name="Output 2 2 5 4 2 2 7" xfId="34694" xr:uid="{CDA4AEAD-5DB0-465B-90E7-C6043313849F}"/>
    <cellStyle name="Output 2 2 5 4 2 2 8" xfId="34870" xr:uid="{877B2C6E-3C5A-48FB-85AF-4E1448C3C1EB}"/>
    <cellStyle name="Output 2 2 5 4 2 2 9" xfId="35472" xr:uid="{D0E24F33-1650-455C-B884-4FAB2426677D}"/>
    <cellStyle name="Output 2 2 5 4 2 3" xfId="25597" xr:uid="{7DB1038F-A3C1-4847-9FBD-2AD7D6558BE7}"/>
    <cellStyle name="Output 2 2 5 4 2 4" xfId="32856" xr:uid="{4E57F3A1-DFE8-489D-8B3A-614ADB71B93A}"/>
    <cellStyle name="Output 2 2 5 4 3" xfId="23580" xr:uid="{D0D40A9C-7831-4E40-8443-87B3B5C77E5B}"/>
    <cellStyle name="Output 2 2 5 4 3 2" xfId="26232" xr:uid="{1A393E32-9ED4-482C-834A-82A0EAB3D232}"/>
    <cellStyle name="Output 2 2 5 4 3 3" xfId="28332" xr:uid="{2A1577EE-199C-4084-9FDF-435F94B50F8E}"/>
    <cellStyle name="Output 2 2 5 4 3 4" xfId="27860" xr:uid="{9B393A65-8566-481E-B47A-1EE49652054C}"/>
    <cellStyle name="Output 2 2 5 4 3 5" xfId="22634" xr:uid="{9651AACA-EAAC-4EAE-8AC6-E6CF2EA7E284}"/>
    <cellStyle name="Output 2 2 5 4 3 6" xfId="33483" xr:uid="{8D148F51-E99F-4226-807E-7F84F76737BF}"/>
    <cellStyle name="Output 2 2 5 4 3 7" xfId="31477" xr:uid="{15560E5B-028F-456E-8119-F932B61553E4}"/>
    <cellStyle name="Output 2 2 5 4 3 8" xfId="34762" xr:uid="{D04584D3-4413-4156-84AD-C6F6AD700BFC}"/>
    <cellStyle name="Output 2 2 5 4 3 9" xfId="35035" xr:uid="{B349E958-72A9-427B-9B98-F599AB145C9B}"/>
    <cellStyle name="Output 2 2 5 4 4" xfId="24736" xr:uid="{7FCE5F4C-B484-4705-BF5B-0C7484B088B0}"/>
    <cellStyle name="Output 2 2 5 4 4 10" xfId="37972" xr:uid="{834DF94D-347F-4107-8071-5AA3432ACAA5}"/>
    <cellStyle name="Output 2 2 5 4 4 2" xfId="27384" xr:uid="{84AA5275-42A6-413D-8EF8-5CE3F1388869}"/>
    <cellStyle name="Output 2 2 5 4 4 3" xfId="25335" xr:uid="{1DD8965E-8AAF-4F27-A7EA-EC2AB87B32F2}"/>
    <cellStyle name="Output 2 2 5 4 4 4" xfId="30216" xr:uid="{E1CC727C-6613-4687-B61F-B4F8F8E2E25C}"/>
    <cellStyle name="Output 2 2 5 4 4 5" xfId="31097" xr:uid="{C6806B62-32DA-4222-834B-90DC579042CA}"/>
    <cellStyle name="Output 2 2 5 4 4 6" xfId="34320" xr:uid="{0972E244-2305-4C8A-8B2F-1B1D2E02AC5E}"/>
    <cellStyle name="Output 2 2 5 4 4 7" xfId="32706" xr:uid="{AF3B57A2-FDBB-4F75-A340-55F353A657B0}"/>
    <cellStyle name="Output 2 2 5 4 4 8" xfId="36220" xr:uid="{3FCC1F56-63C3-49E5-9B4E-20D201891E15}"/>
    <cellStyle name="Output 2 2 5 4 4 9" xfId="37055" xr:uid="{66478731-46D5-4910-BBB6-FB823E86A953}"/>
    <cellStyle name="Output 2 2 5 4 5" xfId="24908" xr:uid="{E12EE7A2-B83F-46C5-8A29-389A1B257617}"/>
    <cellStyle name="Output 2 2 5 4 5 10" xfId="38144" xr:uid="{14C84376-9308-4B55-9ABB-FF50CCB19175}"/>
    <cellStyle name="Output 2 2 5 4 5 2" xfId="27556" xr:uid="{268EC7BD-9903-4CAC-995C-5153C016569B}"/>
    <cellStyle name="Output 2 2 5 4 5 3" xfId="29194" xr:uid="{F1A196C7-5F47-44D4-A41A-7D8B53D7D5A2}"/>
    <cellStyle name="Output 2 2 5 4 5 4" xfId="30386" xr:uid="{60BFA7C8-7BA0-414A-B966-B92D32DDC84A}"/>
    <cellStyle name="Output 2 2 5 4 5 5" xfId="31269" xr:uid="{E00B3F11-15C7-4D90-B563-2C11704C22C7}"/>
    <cellStyle name="Output 2 2 5 4 5 6" xfId="34492" xr:uid="{28F705EC-AD33-4492-A423-6FE11416A6A4}"/>
    <cellStyle name="Output 2 2 5 4 5 7" xfId="35264" xr:uid="{82D91FE5-406E-49F3-94D2-CD4022855439}"/>
    <cellStyle name="Output 2 2 5 4 5 8" xfId="36392" xr:uid="{06233AC7-DBDD-4904-84DB-B43317157554}"/>
    <cellStyle name="Output 2 2 5 4 5 9" xfId="37225" xr:uid="{7F279610-988A-45EB-9F18-D10DE827503F}"/>
    <cellStyle name="Output 2 2 5 4 6" xfId="22577" xr:uid="{39B41612-F68A-458C-A580-9B534345C86D}"/>
    <cellStyle name="Output 2 2 5 4 7" xfId="25089" xr:uid="{AF73FE6B-8A81-4592-861F-F5D9A29A3314}"/>
    <cellStyle name="Output 2 2 5 4 8" xfId="21283" xr:uid="{5C3DAE04-8418-40AB-A02D-7BE74030298E}"/>
    <cellStyle name="Output 2 2 5 5" xfId="22946" xr:uid="{10A64790-4C68-49A5-AA3F-100F694E4E8E}"/>
    <cellStyle name="Output 2 2 5 5 2" xfId="23846" xr:uid="{978657BA-DF41-4823-A2F6-A32F154CC06F}"/>
    <cellStyle name="Output 2 2 5 5 2 2" xfId="26498" xr:uid="{4C7D1C98-6294-420E-B08D-068DA9FDC7CA}"/>
    <cellStyle name="Output 2 2 5 5 2 3" xfId="28598" xr:uid="{306F04F1-7A92-4D0C-8911-11A316D370BC}"/>
    <cellStyle name="Output 2 2 5 5 2 4" xfId="27961" xr:uid="{56E4D48B-C376-4BE5-A10E-B232B5A01B9C}"/>
    <cellStyle name="Output 2 2 5 5 2 5" xfId="29565" xr:uid="{7FD75C22-116F-476A-B55C-FC49A0AB5EAD}"/>
    <cellStyle name="Output 2 2 5 5 2 6" xfId="33749" xr:uid="{FFB3C6BC-5787-4B13-BA16-31055DDC4B01}"/>
    <cellStyle name="Output 2 2 5 5 2 7" xfId="34697" xr:uid="{62DB42F0-76B8-4177-A23D-E24C67F59190}"/>
    <cellStyle name="Output 2 2 5 5 2 8" xfId="31654" xr:uid="{EC9FCDDC-1CAD-46DA-8BEA-447A1B6724D3}"/>
    <cellStyle name="Output 2 2 5 5 2 9" xfId="35579" xr:uid="{8CD94584-71F3-4C62-A3DD-572259C0F873}"/>
    <cellStyle name="Output 2 2 5 5 3" xfId="25600" xr:uid="{77E5454A-D89B-422A-85DF-4C5C5B7E7E53}"/>
    <cellStyle name="Output 2 2 5 5 4" xfId="32859" xr:uid="{8B4CDB34-4AF2-410D-BC5F-60BA7242AF2F}"/>
    <cellStyle name="Output 2 2 5 6" xfId="23577" xr:uid="{36B87C1B-9208-443F-A756-ABE6ADBBCAE8}"/>
    <cellStyle name="Output 2 2 5 6 2" xfId="26229" xr:uid="{BD628567-8763-43FF-A1EA-9F10FD9E407C}"/>
    <cellStyle name="Output 2 2 5 6 3" xfId="28329" xr:uid="{0432AA06-B820-4C07-867B-A48453A37F8B}"/>
    <cellStyle name="Output 2 2 5 6 4" xfId="27857" xr:uid="{BA0C0C99-5D5E-48A5-85B5-33F0B86402B3}"/>
    <cellStyle name="Output 2 2 5 6 5" xfId="28244" xr:uid="{5A76818D-EA0C-4BA8-95BF-4AF42FE6EB5A}"/>
    <cellStyle name="Output 2 2 5 6 6" xfId="33480" xr:uid="{140619CA-09FD-44CB-922A-D8B941248B64}"/>
    <cellStyle name="Output 2 2 5 6 7" xfId="31480" xr:uid="{23DCA532-BADC-4945-9A4C-EC1A203C1932}"/>
    <cellStyle name="Output 2 2 5 6 8" xfId="34948" xr:uid="{FC695F3A-8615-48DE-A100-40A80A2F03C5}"/>
    <cellStyle name="Output 2 2 5 6 9" xfId="31960" xr:uid="{22335D2B-CA32-42F5-8CE9-D87F433838EA}"/>
    <cellStyle name="Output 2 2 5 7" xfId="24733" xr:uid="{CF0C639C-0852-41C7-A531-DB30FA176F55}"/>
    <cellStyle name="Output 2 2 5 7 10" xfId="37969" xr:uid="{62FF5FF0-0640-4B97-A89E-79962DFFB620}"/>
    <cellStyle name="Output 2 2 5 7 2" xfId="27381" xr:uid="{10CDF7DC-1755-4D0F-A02E-A9A2DD49FAB7}"/>
    <cellStyle name="Output 2 2 5 7 3" xfId="25332" xr:uid="{4C26E1F5-F168-4C37-BA1F-AE77163F67B1}"/>
    <cellStyle name="Output 2 2 5 7 4" xfId="30213" xr:uid="{E57AD5FE-93EA-483A-A33E-A389A611CAEB}"/>
    <cellStyle name="Output 2 2 5 7 5" xfId="31094" xr:uid="{2064FCDD-7712-479D-AE07-B8B1FC3C4C81}"/>
    <cellStyle name="Output 2 2 5 7 6" xfId="34317" xr:uid="{9E08B8E6-CFEC-4ECB-B590-8EFD1954CE03}"/>
    <cellStyle name="Output 2 2 5 7 7" xfId="32703" xr:uid="{2273DDAD-9088-40D4-9CDE-3DC27E8C3321}"/>
    <cellStyle name="Output 2 2 5 7 8" xfId="36217" xr:uid="{BACBF05B-16FA-4AF4-A078-E515062A8BB6}"/>
    <cellStyle name="Output 2 2 5 7 9" xfId="37052" xr:uid="{29D1D045-513C-465B-A195-33EAABF8B1C5}"/>
    <cellStyle name="Output 2 2 5 8" xfId="24905" xr:uid="{0B4446F2-2DB5-4C3D-822C-BA89DB583736}"/>
    <cellStyle name="Output 2 2 5 8 10" xfId="38141" xr:uid="{FF8FC418-DBC1-4FA7-B71E-BAF0A476F709}"/>
    <cellStyle name="Output 2 2 5 8 2" xfId="27553" xr:uid="{8DB95CB7-C5BC-474F-94AA-885E5220CDF5}"/>
    <cellStyle name="Output 2 2 5 8 3" xfId="29191" xr:uid="{3A0869C5-0399-4DFD-BD70-0F32FF34F55C}"/>
    <cellStyle name="Output 2 2 5 8 4" xfId="30383" xr:uid="{51498F75-F7FC-47FB-B1ED-FF8159B8D41C}"/>
    <cellStyle name="Output 2 2 5 8 5" xfId="31266" xr:uid="{581ABC9A-5A54-4CBE-8178-2068F879B11F}"/>
    <cellStyle name="Output 2 2 5 8 6" xfId="34489" xr:uid="{0F4A67C7-DA91-495E-ADE4-93A1B7D3700F}"/>
    <cellStyle name="Output 2 2 5 8 7" xfId="35261" xr:uid="{20130E10-A1ED-480A-9336-EB1E3BDC2E9A}"/>
    <cellStyle name="Output 2 2 5 8 8" xfId="36389" xr:uid="{104B45DD-9199-4C67-B771-8BF3D642ECDC}"/>
    <cellStyle name="Output 2 2 5 8 9" xfId="37222" xr:uid="{BCDA109F-9739-4B8C-8E91-4AF4F63889A5}"/>
    <cellStyle name="Output 2 2 5 9" xfId="22574" xr:uid="{51FE652A-232F-4327-B3F9-80672988806A}"/>
    <cellStyle name="Output 2 2 6" xfId="20568" xr:uid="{00000000-0005-0000-0000-00005C500000}"/>
    <cellStyle name="Output 2 2 6 2" xfId="22942" xr:uid="{B165CF6A-B793-4EBF-9B26-CACCEEAE4C77}"/>
    <cellStyle name="Output 2 2 6 2 2" xfId="23842" xr:uid="{3FA56F2E-6D86-4C5F-806F-998C35614522}"/>
    <cellStyle name="Output 2 2 6 2 2 2" xfId="26494" xr:uid="{955D4B41-70FD-488B-B280-47CA5273FDFE}"/>
    <cellStyle name="Output 2 2 6 2 2 3" xfId="28594" xr:uid="{4983E92D-5055-4B1E-9BA0-084C96D72398}"/>
    <cellStyle name="Output 2 2 6 2 2 4" xfId="28514" xr:uid="{42BCC8EB-D0F7-4241-AC57-03D4D3EB472B}"/>
    <cellStyle name="Output 2 2 6 2 2 5" xfId="29564" xr:uid="{3A25D346-6B65-435F-BE5F-4825D09E16B7}"/>
    <cellStyle name="Output 2 2 6 2 2 6" xfId="33745" xr:uid="{D93E24B9-6D82-4E59-8833-7887D96CE4BB}"/>
    <cellStyle name="Output 2 2 6 2 2 7" xfId="34693" xr:uid="{11800E4A-601E-445E-BA1E-2E23D9C4A3BD}"/>
    <cellStyle name="Output 2 2 6 2 2 8" xfId="34988" xr:uid="{BD15F689-F90B-4D96-BB50-661CC2228E60}"/>
    <cellStyle name="Output 2 2 6 2 2 9" xfId="35580" xr:uid="{7175BD7F-73AB-46E5-A741-CA5D50791D63}"/>
    <cellStyle name="Output 2 2 6 2 3" xfId="25596" xr:uid="{8F06CFA0-EC10-4479-A6C5-F87B3C1A5044}"/>
    <cellStyle name="Output 2 2 6 2 4" xfId="32855" xr:uid="{D34B7045-6F93-4D58-A439-996B7F1AE656}"/>
    <cellStyle name="Output 2 2 6 3" xfId="23581" xr:uid="{86EFA4B0-C8D5-4B1A-8C5A-57A459AE8A1A}"/>
    <cellStyle name="Output 2 2 6 3 2" xfId="26233" xr:uid="{0193161B-EF60-486B-9917-FF299BC05210}"/>
    <cellStyle name="Output 2 2 6 3 3" xfId="28333" xr:uid="{07A71646-655F-4E42-AA62-E455ED293A9A}"/>
    <cellStyle name="Output 2 2 6 3 4" xfId="27861" xr:uid="{A33C814C-0DE4-4EB7-A6A0-27C663AA989C}"/>
    <cellStyle name="Output 2 2 6 3 5" xfId="28177" xr:uid="{B48911A8-21F2-4ABF-912D-0365558225F0}"/>
    <cellStyle name="Output 2 2 6 3 6" xfId="33484" xr:uid="{948524E8-B07A-4CDB-8A9D-6D3DC3727041}"/>
    <cellStyle name="Output 2 2 6 3 7" xfId="31476" xr:uid="{EFFD3635-40B8-477F-A14D-07638B60BAED}"/>
    <cellStyle name="Output 2 2 6 3 8" xfId="31694" xr:uid="{B72FE8A4-43F8-4D72-9BA1-9FC177E4A967}"/>
    <cellStyle name="Output 2 2 6 3 9" xfId="32155" xr:uid="{897C04B1-4257-49C8-B94F-C3A95D4E6ECC}"/>
    <cellStyle name="Output 2 2 6 4" xfId="24737" xr:uid="{3774B05B-5E67-4EA5-9492-63A549B72EAF}"/>
    <cellStyle name="Output 2 2 6 4 10" xfId="37973" xr:uid="{0DA22120-C4B9-4CD3-BCBA-67123A2CB83E}"/>
    <cellStyle name="Output 2 2 6 4 2" xfId="27385" xr:uid="{9925EC26-9988-4692-8AE3-E4EA2F10555D}"/>
    <cellStyle name="Output 2 2 6 4 3" xfId="25336" xr:uid="{CF6D4452-0218-44D6-B378-847DBF093BB8}"/>
    <cellStyle name="Output 2 2 6 4 4" xfId="30217" xr:uid="{5A531219-2304-4DBA-ACCF-552EEF85D027}"/>
    <cellStyle name="Output 2 2 6 4 5" xfId="31098" xr:uid="{494FAF54-DF37-43B9-8AA7-215C0A8BACFD}"/>
    <cellStyle name="Output 2 2 6 4 6" xfId="34321" xr:uid="{768105E4-FA8A-4693-8D96-5B0DBD473794}"/>
    <cellStyle name="Output 2 2 6 4 7" xfId="32707" xr:uid="{46B4A092-F322-44A0-BAFE-369293D2F905}"/>
    <cellStyle name="Output 2 2 6 4 8" xfId="36221" xr:uid="{B52CEA1B-8E34-47DD-963A-EEA6EC7122D8}"/>
    <cellStyle name="Output 2 2 6 4 9" xfId="37056" xr:uid="{70509F0E-A13C-494C-9C53-91FBCFFDFD60}"/>
    <cellStyle name="Output 2 2 6 5" xfId="24909" xr:uid="{15F54085-52E1-42E2-A9DC-30FF622494DE}"/>
    <cellStyle name="Output 2 2 6 5 10" xfId="38145" xr:uid="{8B01F053-0A23-4F46-BF00-C9BB2FCE7D8F}"/>
    <cellStyle name="Output 2 2 6 5 2" xfId="27557" xr:uid="{3F371D16-D06C-4B2B-967F-CFBC22ADC6AB}"/>
    <cellStyle name="Output 2 2 6 5 3" xfId="29195" xr:uid="{3F445CEC-843F-4F3B-8745-A0CB6CCD6D32}"/>
    <cellStyle name="Output 2 2 6 5 4" xfId="30387" xr:uid="{E6487DB8-6CF3-48C7-B285-78DBD81A4329}"/>
    <cellStyle name="Output 2 2 6 5 5" xfId="31270" xr:uid="{7E464133-7779-49F5-B93E-FCD93A9C92FB}"/>
    <cellStyle name="Output 2 2 6 5 6" xfId="34493" xr:uid="{371895A6-15EA-4209-B85A-8DDDD9DFB7F2}"/>
    <cellStyle name="Output 2 2 6 5 7" xfId="35265" xr:uid="{D5348BF3-5F34-4C5C-88B3-E4E53EC3AE6E}"/>
    <cellStyle name="Output 2 2 6 5 8" xfId="36393" xr:uid="{BEB591BC-5F0E-48D1-B98C-B71981731532}"/>
    <cellStyle name="Output 2 2 6 5 9" xfId="37226" xr:uid="{5D295F4A-F1FF-4536-B6D6-6AD0CBA5F70D}"/>
    <cellStyle name="Output 2 2 6 6" xfId="22578" xr:uid="{132080D4-2D21-4FE0-9387-08FF9F1C74CB}"/>
    <cellStyle name="Output 2 2 6 7" xfId="25090" xr:uid="{88CA206A-2984-40B8-AFC4-A0BCF822E0B3}"/>
    <cellStyle name="Output 2 2 6 8" xfId="21284" xr:uid="{16D88E21-014E-4FBD-B168-33ECE8477A11}"/>
    <cellStyle name="Output 2 2 7" xfId="20569" xr:uid="{00000000-0005-0000-0000-00005D500000}"/>
    <cellStyle name="Output 2 2 7 2" xfId="22941" xr:uid="{23BEA365-7AE8-449A-A111-A4DCC35A908A}"/>
    <cellStyle name="Output 2 2 7 2 2" xfId="23841" xr:uid="{1F5039A2-8593-4A33-B683-D775B5CEE670}"/>
    <cellStyle name="Output 2 2 7 2 2 2" xfId="26493" xr:uid="{259BF65B-9F65-477C-8363-EA9DEF6E6348}"/>
    <cellStyle name="Output 2 2 7 2 2 3" xfId="28593" xr:uid="{7FEB62F4-87EA-48F6-8829-E81AC7F0AFAE}"/>
    <cellStyle name="Output 2 2 7 2 2 4" xfId="28069" xr:uid="{494B7500-AF82-45C0-8432-3BF0B7DCFAA7}"/>
    <cellStyle name="Output 2 2 7 2 2 5" xfId="29448" xr:uid="{202570C2-913F-4468-BA0F-2A5672558B0F}"/>
    <cellStyle name="Output 2 2 7 2 2 6" xfId="33744" xr:uid="{A4E04C46-C5F4-465E-858F-E0ABAD7BE2E3}"/>
    <cellStyle name="Output 2 2 7 2 2 7" xfId="34692" xr:uid="{DE7EF4CE-BC30-412D-A1EC-86EBA4FF10AF}"/>
    <cellStyle name="Output 2 2 7 2 2 8" xfId="31651" xr:uid="{9E716389-5EA1-47A3-871C-2300D03011DE}"/>
    <cellStyle name="Output 2 2 7 2 2 9" xfId="31748" xr:uid="{467B1742-9DD4-455F-AFD9-5FF08671EA09}"/>
    <cellStyle name="Output 2 2 7 2 3" xfId="25595" xr:uid="{55B8EE17-8EC4-4F76-817E-FF3ED9340234}"/>
    <cellStyle name="Output 2 2 7 2 4" xfId="32854" xr:uid="{47D91B8A-1DE7-4D77-8DC5-FC1812F3140B}"/>
    <cellStyle name="Output 2 2 7 3" xfId="23582" xr:uid="{B51B45DD-76E5-4188-A4F9-E980CDDD5973}"/>
    <cellStyle name="Output 2 2 7 3 2" xfId="26234" xr:uid="{FD177999-C5F5-4165-ACF1-2F5B589273A9}"/>
    <cellStyle name="Output 2 2 7 3 3" xfId="28334" xr:uid="{BE1924C7-5B04-4295-AA6F-34755B045813}"/>
    <cellStyle name="Output 2 2 7 3 4" xfId="27862" xr:uid="{3646DE2F-F1EC-4285-8228-19ED4ED341F6}"/>
    <cellStyle name="Output 2 2 7 3 5" xfId="28681" xr:uid="{4EFA61AC-141C-4CFD-AEB1-369C15E87371}"/>
    <cellStyle name="Output 2 2 7 3 6" xfId="33485" xr:uid="{A12B8E65-099E-4C85-A51D-19A05688A56E}"/>
    <cellStyle name="Output 2 2 7 3 7" xfId="31475" xr:uid="{FAE4742B-0C77-4D85-8393-A09E1454DE9F}"/>
    <cellStyle name="Output 2 2 7 3 8" xfId="34946" xr:uid="{39CAE250-F34F-4458-8210-A86A814D94BA}"/>
    <cellStyle name="Output 2 2 7 3 9" xfId="35079" xr:uid="{4766DA66-01CC-4492-BBFE-3BB789D8A6FF}"/>
    <cellStyle name="Output 2 2 7 4" xfId="24738" xr:uid="{DF4207FB-5A13-4342-9210-C73F35043290}"/>
    <cellStyle name="Output 2 2 7 4 10" xfId="37974" xr:uid="{C4D13BAC-63DF-4536-A486-F31F58A86C67}"/>
    <cellStyle name="Output 2 2 7 4 2" xfId="27386" xr:uid="{D71A3D82-8B30-459D-9169-44715C319460}"/>
    <cellStyle name="Output 2 2 7 4 3" xfId="25337" xr:uid="{291F22FA-ED15-4D64-A60A-C3950E2A43D1}"/>
    <cellStyle name="Output 2 2 7 4 4" xfId="30218" xr:uid="{641DE91F-7E54-48D2-B678-EEB42BD5E078}"/>
    <cellStyle name="Output 2 2 7 4 5" xfId="31099" xr:uid="{7343D06C-923C-4086-A22B-ED37C64F1D1D}"/>
    <cellStyle name="Output 2 2 7 4 6" xfId="34322" xr:uid="{83AAC1A1-507C-4183-A3B0-A43E3A0895EC}"/>
    <cellStyle name="Output 2 2 7 4 7" xfId="32708" xr:uid="{86074E33-CA6F-401D-82C1-F8BEF9ECD595}"/>
    <cellStyle name="Output 2 2 7 4 8" xfId="36222" xr:uid="{A2416243-9969-4AE5-B193-A3534917783B}"/>
    <cellStyle name="Output 2 2 7 4 9" xfId="37057" xr:uid="{E7A82466-C316-49CD-925A-9E58726B9E5F}"/>
    <cellStyle name="Output 2 2 7 5" xfId="24910" xr:uid="{343DB11B-C680-4636-903F-A6A5473663F1}"/>
    <cellStyle name="Output 2 2 7 5 10" xfId="38146" xr:uid="{F798717C-5200-4B65-8B2B-5596277EEF91}"/>
    <cellStyle name="Output 2 2 7 5 2" xfId="27558" xr:uid="{EAAD24A0-A218-4D77-B7F3-759BBD12B928}"/>
    <cellStyle name="Output 2 2 7 5 3" xfId="29196" xr:uid="{DE287A48-BBF4-4D38-9053-B10B52E6262E}"/>
    <cellStyle name="Output 2 2 7 5 4" xfId="30388" xr:uid="{1CCC70DE-5E41-4D7F-90DF-12B74CBEC10F}"/>
    <cellStyle name="Output 2 2 7 5 5" xfId="31271" xr:uid="{9E0EC4AD-895D-4F2B-8ACA-5EFFA6A48CBA}"/>
    <cellStyle name="Output 2 2 7 5 6" xfId="34494" xr:uid="{3500C3EF-BCD1-41FB-A789-D19ECB3F8365}"/>
    <cellStyle name="Output 2 2 7 5 7" xfId="35266" xr:uid="{31AE1CE0-D162-4851-8920-A5394A79B67F}"/>
    <cellStyle name="Output 2 2 7 5 8" xfId="36394" xr:uid="{1EEBDBE3-755A-41BD-9441-1DD95E7B73AB}"/>
    <cellStyle name="Output 2 2 7 5 9" xfId="37227" xr:uid="{448C5D2C-6065-4477-88BD-AD87AACC588B}"/>
    <cellStyle name="Output 2 2 7 6" xfId="22579" xr:uid="{134B452E-AC70-4413-A0B5-64873DD55B73}"/>
    <cellStyle name="Output 2 2 7 7" xfId="25091" xr:uid="{344A81E4-E54A-4FEE-9265-C3939B7205DB}"/>
    <cellStyle name="Output 2 2 7 8" xfId="21285" xr:uid="{235F2C6A-009D-4546-AAE9-EC09E6F19C2B}"/>
    <cellStyle name="Output 2 2 8" xfId="20570" xr:uid="{00000000-0005-0000-0000-00005E500000}"/>
    <cellStyle name="Output 2 2 8 2" xfId="22940" xr:uid="{67404F6F-9A51-443E-B508-97F286C7BC71}"/>
    <cellStyle name="Output 2 2 8 2 2" xfId="23840" xr:uid="{3A63BEA9-5270-407F-911D-0634F6F00F2C}"/>
    <cellStyle name="Output 2 2 8 2 2 2" xfId="26492" xr:uid="{D8B31988-FD03-4390-99D0-B938DCD5BA05}"/>
    <cellStyle name="Output 2 2 8 2 2 3" xfId="28592" xr:uid="{8CF8CD1C-1C94-4FF0-ADCC-7E74EEFA8383}"/>
    <cellStyle name="Output 2 2 8 2 2 4" xfId="27960" xr:uid="{A08B299A-DB7F-4F25-9C1A-94F7BF12CF81}"/>
    <cellStyle name="Output 2 2 8 2 2 5" xfId="28964" xr:uid="{A128A496-868C-44FC-BC34-3ACABF78ED96}"/>
    <cellStyle name="Output 2 2 8 2 2 6" xfId="33743" xr:uid="{64951DC8-4F9E-4C8B-AC4E-FE532611DAB5}"/>
    <cellStyle name="Output 2 2 8 2 2 7" xfId="34691" xr:uid="{BE710BAC-6A67-4796-BCC2-D6F2F85EEFBB}"/>
    <cellStyle name="Output 2 2 8 2 2 8" xfId="34805" xr:uid="{B2F17D3C-4ACA-4116-AF92-FFD6C17E995C}"/>
    <cellStyle name="Output 2 2 8 2 2 9" xfId="31835" xr:uid="{3DB2A71A-9959-4E57-98BF-A2C98977D03D}"/>
    <cellStyle name="Output 2 2 8 2 3" xfId="25594" xr:uid="{432217CB-8DFF-4959-B5D1-C308832DC406}"/>
    <cellStyle name="Output 2 2 8 2 4" xfId="32853" xr:uid="{33131CD6-D70F-4A7A-BC1A-9A3ED8E93638}"/>
    <cellStyle name="Output 2 2 8 3" xfId="23583" xr:uid="{812A80B4-9825-42F7-A52F-5FD102A80648}"/>
    <cellStyle name="Output 2 2 8 3 2" xfId="26235" xr:uid="{BC140A26-CA31-4BA0-AA80-E0174F4A378B}"/>
    <cellStyle name="Output 2 2 8 3 3" xfId="28335" xr:uid="{D81DAA86-2550-4BD3-8272-2659538A0D97}"/>
    <cellStyle name="Output 2 2 8 3 4" xfId="27863" xr:uid="{762B9132-D0F5-40DE-93B8-567105A8D600}"/>
    <cellStyle name="Output 2 2 8 3 5" xfId="28245" xr:uid="{12F63429-D4FD-40F1-BB0D-A7FD32379D8D}"/>
    <cellStyle name="Output 2 2 8 3 6" xfId="33486" xr:uid="{F30E0E4E-326F-44D6-8DB4-3211895303AF}"/>
    <cellStyle name="Output 2 2 8 3 7" xfId="31474" xr:uid="{1AA91D0A-542A-4EA5-A61C-AC3C44BF834F}"/>
    <cellStyle name="Output 2 2 8 3 8" xfId="34910" xr:uid="{7142CB48-8C9E-4B26-B49F-8DE4575CA2B5}"/>
    <cellStyle name="Output 2 2 8 3 9" xfId="32156" xr:uid="{2DB8F2D4-5DCE-43B1-906A-A707A9460353}"/>
    <cellStyle name="Output 2 2 8 4" xfId="24739" xr:uid="{73F92E66-742A-48AF-930C-1C23510BDCDF}"/>
    <cellStyle name="Output 2 2 8 4 10" xfId="37975" xr:uid="{9B0C2C95-34BD-4CB2-A857-1AA3CADC052D}"/>
    <cellStyle name="Output 2 2 8 4 2" xfId="27387" xr:uid="{5137A176-3365-4517-AD1E-D33042BC15B7}"/>
    <cellStyle name="Output 2 2 8 4 3" xfId="25338" xr:uid="{D09F9167-CAA3-4649-B1AA-C3A81CCD09BE}"/>
    <cellStyle name="Output 2 2 8 4 4" xfId="30219" xr:uid="{0EC0FCA4-E22D-4BFE-A097-49406E47CF15}"/>
    <cellStyle name="Output 2 2 8 4 5" xfId="31100" xr:uid="{F3D392CF-1792-40C4-BAEE-7E969F603E1F}"/>
    <cellStyle name="Output 2 2 8 4 6" xfId="34323" xr:uid="{BD5D264D-A9C4-4D26-B7E7-4D51AFF3D49B}"/>
    <cellStyle name="Output 2 2 8 4 7" xfId="32709" xr:uid="{1D885A12-4808-498A-AF6D-74774F71A542}"/>
    <cellStyle name="Output 2 2 8 4 8" xfId="36223" xr:uid="{458C11BD-5D28-46E3-BD17-48E0EBC4376C}"/>
    <cellStyle name="Output 2 2 8 4 9" xfId="37058" xr:uid="{EE31AB42-CEEF-4036-8228-27F73C75E65A}"/>
    <cellStyle name="Output 2 2 8 5" xfId="24911" xr:uid="{3FB3F42D-7F16-47AD-A42D-6EF85E43363B}"/>
    <cellStyle name="Output 2 2 8 5 10" xfId="38147" xr:uid="{554759B2-EA6E-4A72-B7EC-BC0FB59A0326}"/>
    <cellStyle name="Output 2 2 8 5 2" xfId="27559" xr:uid="{C8B829E1-7E83-4BBC-817D-09BE2B3E8EA9}"/>
    <cellStyle name="Output 2 2 8 5 3" xfId="29197" xr:uid="{E7665FB2-2169-43CB-B94E-2595A744C86B}"/>
    <cellStyle name="Output 2 2 8 5 4" xfId="30389" xr:uid="{5EDF2730-A47C-49EC-84AD-149BD7CC7210}"/>
    <cellStyle name="Output 2 2 8 5 5" xfId="31272" xr:uid="{0EFC74C2-C417-4715-8B8F-0727A180F6E2}"/>
    <cellStyle name="Output 2 2 8 5 6" xfId="34495" xr:uid="{BD44535F-5556-4CEB-9505-4888B6C87542}"/>
    <cellStyle name="Output 2 2 8 5 7" xfId="35267" xr:uid="{F373C70B-1374-4440-9FF8-98591C2ABD3E}"/>
    <cellStyle name="Output 2 2 8 5 8" xfId="36395" xr:uid="{72CFF691-208C-4277-993A-37A3E63A6C9B}"/>
    <cellStyle name="Output 2 2 8 5 9" xfId="37228" xr:uid="{BDEF56E7-0B3D-4B9A-B58B-C929D506A232}"/>
    <cellStyle name="Output 2 2 8 6" xfId="22580" xr:uid="{9E482A17-953F-4702-9A7A-914D5BB26F50}"/>
    <cellStyle name="Output 2 2 8 7" xfId="25092" xr:uid="{0F58E376-D399-4EAB-A9BF-E7122CD5A3B1}"/>
    <cellStyle name="Output 2 2 8 8" xfId="21286" xr:uid="{CE39FED4-74C1-4491-B4E9-FE0698483D20}"/>
    <cellStyle name="Output 2 2 9" xfId="20571" xr:uid="{00000000-0005-0000-0000-00005F500000}"/>
    <cellStyle name="Output 2 2 9 2" xfId="22939" xr:uid="{CDC6E0D2-7370-4E37-A810-73AF4D031B33}"/>
    <cellStyle name="Output 2 2 9 2 2" xfId="23839" xr:uid="{FE2BAA7F-8C53-4702-A513-F6DFF25E7FA8}"/>
    <cellStyle name="Output 2 2 9 2 2 2" xfId="26491" xr:uid="{0553DA95-D2D8-482F-96F2-32EF27B35BEC}"/>
    <cellStyle name="Output 2 2 9 2 2 3" xfId="28591" xr:uid="{7D026457-E37C-4D2C-AF6C-78ED3E11EFC4}"/>
    <cellStyle name="Output 2 2 9 2 2 4" xfId="29017" xr:uid="{C7B0FED6-9C5A-4FB3-B4F8-632AC30BD344}"/>
    <cellStyle name="Output 2 2 9 2 2 5" xfId="28274" xr:uid="{324C150A-22EC-4ACB-97C0-00822AA7C817}"/>
    <cellStyle name="Output 2 2 9 2 2 6" xfId="33742" xr:uid="{B7166789-69CB-458C-85A5-9A76E18ED2DD}"/>
    <cellStyle name="Output 2 2 9 2 2 7" xfId="34690" xr:uid="{381DEC1A-4D38-4E94-A5A5-932270BD7205}"/>
    <cellStyle name="Output 2 2 9 2 2 8" xfId="31586" xr:uid="{E9002C77-4970-47BF-8671-B63821DFAFE2}"/>
    <cellStyle name="Output 2 2 9 2 2 9" xfId="31836" xr:uid="{190B09F3-2B16-4CAF-B48E-682F43B37177}"/>
    <cellStyle name="Output 2 2 9 2 3" xfId="25593" xr:uid="{2654F433-B170-4E2A-B8C4-7F2C613BCBCB}"/>
    <cellStyle name="Output 2 2 9 2 4" xfId="32852" xr:uid="{42234F7A-B0B1-43F0-9552-252D83D26FD1}"/>
    <cellStyle name="Output 2 2 9 3" xfId="23584" xr:uid="{1D22B40A-58C5-4D3C-ADD0-2C074BCA2D54}"/>
    <cellStyle name="Output 2 2 9 3 2" xfId="26236" xr:uid="{12B78442-2E71-43AC-A1E7-BCD62F9D006A}"/>
    <cellStyle name="Output 2 2 9 3 3" xfId="28336" xr:uid="{0BCCB033-3D12-445E-A44D-80E6D0D545EB}"/>
    <cellStyle name="Output 2 2 9 3 4" xfId="27864" xr:uid="{B10CD377-7930-471B-812B-59981091072F}"/>
    <cellStyle name="Output 2 2 9 3 5" xfId="28792" xr:uid="{218F359D-26F6-48E1-A0EA-6BB5DBBE99DF}"/>
    <cellStyle name="Output 2 2 9 3 6" xfId="33487" xr:uid="{B561820D-A7D0-4DCB-824A-34F7F162B68A}"/>
    <cellStyle name="Output 2 2 9 3 7" xfId="31473" xr:uid="{4653DCE8-9A28-4CAF-BAD2-5FF3362EA4F6}"/>
    <cellStyle name="Output 2 2 9 3 8" xfId="31543" xr:uid="{35D4B097-A088-454C-9D61-71FC95723FDB}"/>
    <cellStyle name="Output 2 2 9 3 9" xfId="34194" xr:uid="{E8D12F93-53F4-4877-BCC0-54FF3708FA4E}"/>
    <cellStyle name="Output 2 2 9 4" xfId="24740" xr:uid="{174DCFEF-8EF0-4F97-BDDE-88D89043A31B}"/>
    <cellStyle name="Output 2 2 9 4 10" xfId="37976" xr:uid="{A5445669-02FD-41CD-A3BF-25D08755A4C1}"/>
    <cellStyle name="Output 2 2 9 4 2" xfId="27388" xr:uid="{7F9020AE-A282-472E-917F-F60398E9F04D}"/>
    <cellStyle name="Output 2 2 9 4 3" xfId="25339" xr:uid="{722C670F-F7C3-4C26-B672-FEC3F31382E1}"/>
    <cellStyle name="Output 2 2 9 4 4" xfId="30220" xr:uid="{8EFF0AD8-3613-45B7-A592-0E4EF7BA70AD}"/>
    <cellStyle name="Output 2 2 9 4 5" xfId="31101" xr:uid="{B0AA31CE-BA84-461D-8DE2-29F73947A41E}"/>
    <cellStyle name="Output 2 2 9 4 6" xfId="34324" xr:uid="{F70C21FC-1D20-418E-8F97-A8C816BBC8F3}"/>
    <cellStyle name="Output 2 2 9 4 7" xfId="32710" xr:uid="{028FD99D-CCDE-49D5-B857-D122709A616F}"/>
    <cellStyle name="Output 2 2 9 4 8" xfId="36224" xr:uid="{BEF0BC19-D9F9-402C-A032-D6B63C022761}"/>
    <cellStyle name="Output 2 2 9 4 9" xfId="37059" xr:uid="{91C3530E-7787-496C-A7EE-9ADD9FEFCB3F}"/>
    <cellStyle name="Output 2 2 9 5" xfId="24912" xr:uid="{64EB4B78-A71E-4251-A593-7B8DEF7C4B05}"/>
    <cellStyle name="Output 2 2 9 5 10" xfId="38148" xr:uid="{52021B41-F59C-4ED0-9BC9-7BE25AAF27DB}"/>
    <cellStyle name="Output 2 2 9 5 2" xfId="27560" xr:uid="{7F8F8FA7-B74C-4197-B863-B5A139A010E3}"/>
    <cellStyle name="Output 2 2 9 5 3" xfId="29198" xr:uid="{0726534B-F09F-44C9-9B0E-DBC135605B32}"/>
    <cellStyle name="Output 2 2 9 5 4" xfId="30390" xr:uid="{7A3C4C83-E3C9-48A7-A1F3-3FFD29B9430B}"/>
    <cellStyle name="Output 2 2 9 5 5" xfId="31273" xr:uid="{886DCEA0-48E6-44F4-9EE5-8AC3B2494087}"/>
    <cellStyle name="Output 2 2 9 5 6" xfId="34496" xr:uid="{44A35A2F-1667-47FD-9FC8-ACAC8AD0AD42}"/>
    <cellStyle name="Output 2 2 9 5 7" xfId="35268" xr:uid="{5182091E-0204-47E2-AA7E-146DD334FCC5}"/>
    <cellStyle name="Output 2 2 9 5 8" xfId="36396" xr:uid="{D2DEE23B-9CC7-4B67-AFD8-FD6E1D61D9A0}"/>
    <cellStyle name="Output 2 2 9 5 9" xfId="37229" xr:uid="{62DC20F2-AD3C-4689-B10A-7BFB9D95A5DB}"/>
    <cellStyle name="Output 2 2 9 6" xfId="22581" xr:uid="{9B73AD6C-4640-4D18-AB62-75439021A310}"/>
    <cellStyle name="Output 2 2 9 7" xfId="25093" xr:uid="{ADF0B0E5-E62C-4C73-A9D8-429D6247A55C}"/>
    <cellStyle name="Output 2 2 9 8" xfId="21287" xr:uid="{15BE19C3-4CA9-4D51-99E8-4D3A37795296}"/>
    <cellStyle name="Output 2 20" xfId="24870" xr:uid="{4ECE3546-D7F5-4201-937F-AF38A0881BCA}"/>
    <cellStyle name="Output 2 20 10" xfId="38106" xr:uid="{50470E67-2BC1-40B0-BD5E-22289223B0FD}"/>
    <cellStyle name="Output 2 20 2" xfId="27518" xr:uid="{4F6E3AB9-0422-4247-8EED-91E850B577D4}"/>
    <cellStyle name="Output 2 20 3" xfId="29156" xr:uid="{1BAB7A42-7346-476D-933B-E4C263FAB861}"/>
    <cellStyle name="Output 2 20 4" xfId="30348" xr:uid="{A1C35164-EF5D-47EF-A317-F07D364CA152}"/>
    <cellStyle name="Output 2 20 5" xfId="31231" xr:uid="{EBE86777-96A2-4985-830F-F12F986CA648}"/>
    <cellStyle name="Output 2 20 6" xfId="34454" xr:uid="{2FE69716-571D-4B19-A90A-6434A2E7A08C}"/>
    <cellStyle name="Output 2 20 7" xfId="35226" xr:uid="{F2A099FF-312F-411F-9657-193892541EF6}"/>
    <cellStyle name="Output 2 20 8" xfId="36354" xr:uid="{59CF70B2-A64F-40E6-AED9-683ABB262473}"/>
    <cellStyle name="Output 2 20 9" xfId="37187" xr:uid="{E62BE70D-5F54-4704-AC4D-CD489C075430}"/>
    <cellStyle name="Output 2 21" xfId="22539" xr:uid="{6B172109-3A3C-4D26-8986-AEEC1ED996C4}"/>
    <cellStyle name="Output 2 22" xfId="25050" xr:uid="{83C6D235-96D8-4433-8008-FBFDFD87C15B}"/>
    <cellStyle name="Output 2 23" xfId="21245" xr:uid="{3FBE1090-0013-4918-9DA7-54DB91BB84BA}"/>
    <cellStyle name="Output 2 3" xfId="20572" xr:uid="{00000000-0005-0000-0000-000060500000}"/>
    <cellStyle name="Output 2 3 2" xfId="20573" xr:uid="{00000000-0005-0000-0000-000061500000}"/>
    <cellStyle name="Output 2 3 2 2" xfId="22938" xr:uid="{0CAE509C-710C-403F-8EC1-DDB0E0CF8D2A}"/>
    <cellStyle name="Output 2 3 2 2 2" xfId="23838" xr:uid="{EDD0B2BE-7F24-4C77-8B50-3310E81ECAC3}"/>
    <cellStyle name="Output 2 3 2 2 2 2" xfId="26490" xr:uid="{9CF4D6E8-FFB2-4841-B030-B7EAFE9A6853}"/>
    <cellStyle name="Output 2 3 2 2 2 3" xfId="28590" xr:uid="{ABC52C4B-A8AA-4D2F-8B35-4AF5C94780F4}"/>
    <cellStyle name="Output 2 3 2 2 2 4" xfId="28903" xr:uid="{D0899C6A-0767-4361-90EF-AC2B1F18EA89}"/>
    <cellStyle name="Output 2 3 2 2 2 5" xfId="29563" xr:uid="{28C4B279-5F6F-4509-9A57-3F792F83624B}"/>
    <cellStyle name="Output 2 3 2 2 2 6" xfId="33741" xr:uid="{83BA72EF-BF32-4559-B481-FAACFFEEAEF3}"/>
    <cellStyle name="Output 2 3 2 2 2 7" xfId="34689" xr:uid="{63D114B5-85DC-4007-8ED8-1C2824DBC1BC}"/>
    <cellStyle name="Output 2 3 2 2 2 8" xfId="34867" xr:uid="{242182A4-F0F7-432A-9755-2CC209D8917D}"/>
    <cellStyle name="Output 2 3 2 2 2 9" xfId="35470" xr:uid="{0F9E9431-9D3E-4C4F-9EF1-9DCC95C91695}"/>
    <cellStyle name="Output 2 3 2 2 3" xfId="25592" xr:uid="{5DCA5467-1314-40AF-B51B-FA53EA9AD551}"/>
    <cellStyle name="Output 2 3 2 2 4" xfId="32851" xr:uid="{9E7D635A-C8BE-494C-AE2B-9114FD49459F}"/>
    <cellStyle name="Output 2 3 2 3" xfId="23585" xr:uid="{9D6FB938-2A0E-47BE-92D5-1ABB7DDB1202}"/>
    <cellStyle name="Output 2 3 2 3 2" xfId="26237" xr:uid="{1E3156DB-06E6-455A-8165-5D64DF8BFD6F}"/>
    <cellStyle name="Output 2 3 2 3 3" xfId="28337" xr:uid="{9326D08B-420E-4304-98FC-687DD56A2C58}"/>
    <cellStyle name="Output 2 3 2 3 4" xfId="27865" xr:uid="{6DD3C89A-782B-42EB-B3CB-023E1C4C33C7}"/>
    <cellStyle name="Output 2 3 2 3 5" xfId="28755" xr:uid="{4296C158-512C-4733-9FF6-9C3FF0E73B41}"/>
    <cellStyle name="Output 2 3 2 3 6" xfId="33488" xr:uid="{BEC3B609-6155-49B2-B0F3-BFFB64001007}"/>
    <cellStyle name="Output 2 3 2 3 7" xfId="31472" xr:uid="{FB21764D-BF32-4E49-8C2E-577C8BC08FD8}"/>
    <cellStyle name="Output 2 3 2 3 8" xfId="34760" xr:uid="{4D28896B-691C-4116-81EF-25BC0198DED3}"/>
    <cellStyle name="Output 2 3 2 3 9" xfId="32157" xr:uid="{367DF6A5-D7F9-42B2-B329-2DBA9A9D1DE8}"/>
    <cellStyle name="Output 2 3 2 4" xfId="24741" xr:uid="{E75C8145-FC6D-4914-9352-578739EBA42A}"/>
    <cellStyle name="Output 2 3 2 4 10" xfId="37977" xr:uid="{AD52C3C5-1687-4BFB-A03D-0EDD09BF1060}"/>
    <cellStyle name="Output 2 3 2 4 2" xfId="27389" xr:uid="{C0BF8DB5-E65E-4EAE-918F-9047643D2C13}"/>
    <cellStyle name="Output 2 3 2 4 3" xfId="25340" xr:uid="{DA876DC2-578F-401E-B2EC-A643573284F9}"/>
    <cellStyle name="Output 2 3 2 4 4" xfId="30221" xr:uid="{8CAD9DD2-E897-40D8-A809-042C044FEFFC}"/>
    <cellStyle name="Output 2 3 2 4 5" xfId="31102" xr:uid="{471ACD78-BD35-41F3-9644-C3581A749537}"/>
    <cellStyle name="Output 2 3 2 4 6" xfId="34325" xr:uid="{E307401E-92C9-44F7-A5E9-A23F857DEF1B}"/>
    <cellStyle name="Output 2 3 2 4 7" xfId="32711" xr:uid="{EEE77BFD-EDDB-4242-B2DB-ABB501BB6807}"/>
    <cellStyle name="Output 2 3 2 4 8" xfId="36225" xr:uid="{F184E4C5-7A60-4827-9382-97B4EFA2655B}"/>
    <cellStyle name="Output 2 3 2 4 9" xfId="37060" xr:uid="{39AEA9D0-1E95-44AC-A604-E73A29D9FB2B}"/>
    <cellStyle name="Output 2 3 2 5" xfId="24913" xr:uid="{B6AF1FC7-8281-4C7C-9B49-CC2A0B0441E4}"/>
    <cellStyle name="Output 2 3 2 5 10" xfId="38149" xr:uid="{B48BB504-A146-494F-B39D-FCD5A48FFE1B}"/>
    <cellStyle name="Output 2 3 2 5 2" xfId="27561" xr:uid="{30D6135C-F322-4B59-B0AE-47D564C33E9B}"/>
    <cellStyle name="Output 2 3 2 5 3" xfId="29199" xr:uid="{D52AC5E4-4043-42EE-8009-EA583FD13DFC}"/>
    <cellStyle name="Output 2 3 2 5 4" xfId="30391" xr:uid="{B57A46B4-06D6-4271-82E6-89B9B2BA57EE}"/>
    <cellStyle name="Output 2 3 2 5 5" xfId="31274" xr:uid="{C51D6F13-B712-4355-844F-6970BC69D9F5}"/>
    <cellStyle name="Output 2 3 2 5 6" xfId="34497" xr:uid="{8DA07339-887B-4BAD-86A2-232A500B7A07}"/>
    <cellStyle name="Output 2 3 2 5 7" xfId="35269" xr:uid="{85E09B3F-3A6F-484A-96AD-D2DE89DB9885}"/>
    <cellStyle name="Output 2 3 2 5 8" xfId="36397" xr:uid="{F97A9E91-4D97-40EC-ACE9-E74EC361A67F}"/>
    <cellStyle name="Output 2 3 2 5 9" xfId="37230" xr:uid="{6166D2F7-6FB6-4949-B31D-FB2F8C4EFBCC}"/>
    <cellStyle name="Output 2 3 2 6" xfId="22582" xr:uid="{70CB58DB-2C00-4FD6-8E0C-EFB4D4B76A33}"/>
    <cellStyle name="Output 2 3 2 7" xfId="25095" xr:uid="{D1A5A8EB-BC6F-4017-9E93-BEC13A4792C8}"/>
    <cellStyle name="Output 2 3 2 8" xfId="21288" xr:uid="{238A860B-F4D4-4771-A691-83DFADC9F93A}"/>
    <cellStyle name="Output 2 3 3" xfId="20574" xr:uid="{00000000-0005-0000-0000-000062500000}"/>
    <cellStyle name="Output 2 3 3 2" xfId="22937" xr:uid="{C3DD14D0-3EC2-4C12-A990-AA2F947E41E0}"/>
    <cellStyle name="Output 2 3 3 2 2" xfId="23837" xr:uid="{D3CC72EB-D52C-4E75-8842-15F3579F6A50}"/>
    <cellStyle name="Output 2 3 3 2 2 2" xfId="26489" xr:uid="{7C409278-3C6F-4E5A-A203-E06FE7BD09FD}"/>
    <cellStyle name="Output 2 3 3 2 2 3" xfId="28589" xr:uid="{4FBF651D-C697-42F5-9226-0322CD605F7F}"/>
    <cellStyle name="Output 2 3 3 2 2 4" xfId="28412" xr:uid="{6C54A271-F1F2-4017-AFE4-90052D379920}"/>
    <cellStyle name="Output 2 3 3 2 2 5" xfId="29447" xr:uid="{BEBF6CBF-74EA-4DF1-B9F6-804774A92320}"/>
    <cellStyle name="Output 2 3 3 2 2 6" xfId="33740" xr:uid="{EF781D00-3616-4030-B9DE-C7F4FB16F475}"/>
    <cellStyle name="Output 2 3 3 2 2 7" xfId="34688" xr:uid="{3047110E-F72F-4CD1-B7CC-F58ADFD23A8F}"/>
    <cellStyle name="Output 2 3 3 2 2 8" xfId="34991" xr:uid="{8F707CA3-43F6-49BA-B7EB-92FB821A0253}"/>
    <cellStyle name="Output 2 3 3 2 2 9" xfId="35582" xr:uid="{3B3963E4-E6D9-428A-BF18-80FF32E77233}"/>
    <cellStyle name="Output 2 3 3 2 3" xfId="25591" xr:uid="{57014A97-641C-444A-B9BB-5156CA3E9583}"/>
    <cellStyle name="Output 2 3 3 2 4" xfId="32850" xr:uid="{D56F83AF-9D6A-46AE-B33E-712D1FC89DBF}"/>
    <cellStyle name="Output 2 3 3 3" xfId="23586" xr:uid="{DDEA54D1-597B-491B-8A4C-49ECB573A01D}"/>
    <cellStyle name="Output 2 3 3 3 2" xfId="26238" xr:uid="{3A026119-7140-4DF0-8A33-C5F0B5A6F901}"/>
    <cellStyle name="Output 2 3 3 3 3" xfId="28338" xr:uid="{D0CA6C7B-D821-4672-9B41-D88E1B35B076}"/>
    <cellStyle name="Output 2 3 3 3 4" xfId="27866" xr:uid="{52424144-9954-43A3-AEDF-A3574A0119F4}"/>
    <cellStyle name="Output 2 3 3 3 5" xfId="22635" xr:uid="{98246429-FAB9-4E98-BF95-322D6586E735}"/>
    <cellStyle name="Output 2 3 3 3 6" xfId="33489" xr:uid="{AF054ED2-0D54-476E-86A8-995D8B6C162A}"/>
    <cellStyle name="Output 2 3 3 3 7" xfId="31471" xr:uid="{A3D35FBE-B424-4C1A-822F-9BD8BBB36EB2}"/>
    <cellStyle name="Output 2 3 3 3 8" xfId="31696" xr:uid="{828A86C5-EB92-4036-91BD-C7FE18EDAFAE}"/>
    <cellStyle name="Output 2 3 3 3 9" xfId="35033" xr:uid="{98F8DCB1-DE2F-4638-B55D-09CDE4C20B48}"/>
    <cellStyle name="Output 2 3 3 4" xfId="24742" xr:uid="{AE9C9BD6-1938-469F-9424-94D73F234D8E}"/>
    <cellStyle name="Output 2 3 3 4 10" xfId="37978" xr:uid="{8D930531-3568-4B25-B54F-9A69EF8855B0}"/>
    <cellStyle name="Output 2 3 3 4 2" xfId="27390" xr:uid="{FFD6E86E-D6E7-4D56-9FA7-1D0B8454BD6E}"/>
    <cellStyle name="Output 2 3 3 4 3" xfId="25341" xr:uid="{EFA1C2C0-8B8F-4EA4-97A6-D6D6346C29D8}"/>
    <cellStyle name="Output 2 3 3 4 4" xfId="30222" xr:uid="{98127FF8-617C-4F0B-80D1-BD506D313D27}"/>
    <cellStyle name="Output 2 3 3 4 5" xfId="31103" xr:uid="{1977BDAD-0B0A-4479-85A1-6D99E0A3C35E}"/>
    <cellStyle name="Output 2 3 3 4 6" xfId="34326" xr:uid="{B3B79DAB-49BC-4689-89AC-49187E5B7AE6}"/>
    <cellStyle name="Output 2 3 3 4 7" xfId="32712" xr:uid="{6D0C177B-0B45-4136-AA46-17C5F0CF5452}"/>
    <cellStyle name="Output 2 3 3 4 8" xfId="36226" xr:uid="{FEA9D8B2-03D4-4AEF-9710-1CCEBA16F9E0}"/>
    <cellStyle name="Output 2 3 3 4 9" xfId="37061" xr:uid="{BB8F4438-C893-4499-AE0F-D847700FFF62}"/>
    <cellStyle name="Output 2 3 3 5" xfId="24914" xr:uid="{947B721B-B64B-4424-A1E3-ED69F4A5CB5B}"/>
    <cellStyle name="Output 2 3 3 5 10" xfId="38150" xr:uid="{636D1DDC-F8A7-4674-8936-B788AD2C3DCC}"/>
    <cellStyle name="Output 2 3 3 5 2" xfId="27562" xr:uid="{03DD38FD-E65C-41BF-BE19-31D64E23EBE5}"/>
    <cellStyle name="Output 2 3 3 5 3" xfId="29200" xr:uid="{214844A6-F049-4A0F-8BF8-84F4341B30AF}"/>
    <cellStyle name="Output 2 3 3 5 4" xfId="30392" xr:uid="{4EC4BD45-ACD6-4E70-A649-E190B0985E16}"/>
    <cellStyle name="Output 2 3 3 5 5" xfId="31275" xr:uid="{C5A61607-C568-4CDB-A60B-C06B01A01BAD}"/>
    <cellStyle name="Output 2 3 3 5 6" xfId="34498" xr:uid="{85144199-B5E0-4358-A2BE-5207A0A505FD}"/>
    <cellStyle name="Output 2 3 3 5 7" xfId="35270" xr:uid="{9F8C129C-F88D-414F-8344-3FE8119CD604}"/>
    <cellStyle name="Output 2 3 3 5 8" xfId="36398" xr:uid="{C10FAD2D-74E3-4A34-A263-A0680AA225FE}"/>
    <cellStyle name="Output 2 3 3 5 9" xfId="37231" xr:uid="{C85CCF32-8412-48FB-BF9E-E04C599F88BB}"/>
    <cellStyle name="Output 2 3 3 6" xfId="22583" xr:uid="{3EB094FF-13C1-4629-9873-7078C2CB6954}"/>
    <cellStyle name="Output 2 3 3 7" xfId="25096" xr:uid="{1091EDF4-FF3B-4347-9779-B6C59D424AC2}"/>
    <cellStyle name="Output 2 3 3 8" xfId="21289" xr:uid="{5727C95C-8313-4566-90EA-079F0DC101EF}"/>
    <cellStyle name="Output 2 3 4" xfId="20575" xr:uid="{00000000-0005-0000-0000-000063500000}"/>
    <cellStyle name="Output 2 3 4 2" xfId="22936" xr:uid="{3CF2FB92-C986-41B6-9434-F5B61D940BD9}"/>
    <cellStyle name="Output 2 3 4 2 2" xfId="23836" xr:uid="{FC4D0511-1F07-40E5-9BBC-F676811755FA}"/>
    <cellStyle name="Output 2 3 4 2 2 2" xfId="26488" xr:uid="{46AF7B29-086E-4A24-BCE4-E1AABF681BEE}"/>
    <cellStyle name="Output 2 3 4 2 2 3" xfId="28588" xr:uid="{1C6D3456-91A8-4039-AF49-B17A8AD1CFB6}"/>
    <cellStyle name="Output 2 3 4 2 2 4" xfId="28515" xr:uid="{2A381540-9505-4701-887F-C43480436205}"/>
    <cellStyle name="Output 2 3 4 2 2 5" xfId="28127" xr:uid="{1F79D313-F6C4-4BE2-AFD0-A4F0CB7BF65A}"/>
    <cellStyle name="Output 2 3 4 2 2 6" xfId="33739" xr:uid="{67D47862-6565-473A-BAAE-E8EDCDE5E8C6}"/>
    <cellStyle name="Output 2 3 4 2 2 7" xfId="34687" xr:uid="{AF6994D8-0287-452A-830C-14D8009273A8}"/>
    <cellStyle name="Output 2 3 4 2 2 8" xfId="34257" xr:uid="{F26F96FC-8CE6-4C74-9716-78082686A2B4}"/>
    <cellStyle name="Output 2 3 4 2 2 9" xfId="34631" xr:uid="{7467C8FB-730F-4418-BAF3-D47D1998D79A}"/>
    <cellStyle name="Output 2 3 4 2 3" xfId="25590" xr:uid="{13C7EF36-8FBC-4921-B287-D95354837CEF}"/>
    <cellStyle name="Output 2 3 4 2 4" xfId="32849" xr:uid="{7043EF9D-2635-4CB4-95F5-682A59484A2B}"/>
    <cellStyle name="Output 2 3 4 3" xfId="23587" xr:uid="{09102934-9EE0-4091-A1F9-70AC235890D1}"/>
    <cellStyle name="Output 2 3 4 3 2" xfId="26239" xr:uid="{D80E6631-8250-499D-83BF-3623EA212BC2}"/>
    <cellStyle name="Output 2 3 4 3 3" xfId="28339" xr:uid="{9BA94C7F-A663-4752-9F69-DCB6FC865B74}"/>
    <cellStyle name="Output 2 3 4 3 4" xfId="27867" xr:uid="{865F7271-8893-4702-8ED4-D9C45DB8BBB2}"/>
    <cellStyle name="Output 2 3 4 3 5" xfId="28176" xr:uid="{C4BFFFA6-7D8F-43D1-B5EE-9D059D3561E5}"/>
    <cellStyle name="Output 2 3 4 3 6" xfId="33490" xr:uid="{7950C893-BA7B-4A4F-A380-5DEA324A3B12}"/>
    <cellStyle name="Output 2 3 4 3 7" xfId="31470" xr:uid="{8AF1A38D-18B6-43D5-B6F7-099486D220BD}"/>
    <cellStyle name="Output 2 3 4 3 8" xfId="32242" xr:uid="{63846B51-49CD-471D-B430-6B6912D8900B}"/>
    <cellStyle name="Output 2 3 4 3 9" xfId="32161" xr:uid="{F77C0243-6153-4893-96B3-EA869B9FED8F}"/>
    <cellStyle name="Output 2 3 4 4" xfId="24743" xr:uid="{2121E2A1-89D1-435C-B422-4D69A625AD39}"/>
    <cellStyle name="Output 2 3 4 4 10" xfId="37979" xr:uid="{2900C562-7B03-470C-8D3E-3511DCBC23F2}"/>
    <cellStyle name="Output 2 3 4 4 2" xfId="27391" xr:uid="{85B285C2-43CA-42F0-80F8-B7044B1A3136}"/>
    <cellStyle name="Output 2 3 4 4 3" xfId="25342" xr:uid="{D80A9F15-712A-4853-A7D2-64E2E3580065}"/>
    <cellStyle name="Output 2 3 4 4 4" xfId="30223" xr:uid="{A5EE01B0-BEC2-4EE4-9946-4D29F1282D17}"/>
    <cellStyle name="Output 2 3 4 4 5" xfId="31104" xr:uid="{0910E7E3-023C-4ACF-9794-A20C7B1C8AC1}"/>
    <cellStyle name="Output 2 3 4 4 6" xfId="34327" xr:uid="{96598A45-9579-4A21-A8C4-275A90FCACC3}"/>
    <cellStyle name="Output 2 3 4 4 7" xfId="32713" xr:uid="{19FF0B22-87E0-4268-B45D-806C8FE3A6B3}"/>
    <cellStyle name="Output 2 3 4 4 8" xfId="36227" xr:uid="{AF9938E2-C8EB-4079-99C1-B1D1EB580E6D}"/>
    <cellStyle name="Output 2 3 4 4 9" xfId="37062" xr:uid="{E11627F1-41CE-4F8C-9010-8ADE8C35D8FD}"/>
    <cellStyle name="Output 2 3 4 5" xfId="24915" xr:uid="{5F7323FD-50B2-47C9-80BF-A456539B37A2}"/>
    <cellStyle name="Output 2 3 4 5 10" xfId="38151" xr:uid="{F8309F9D-C1E3-440E-B315-5DD6CF36B849}"/>
    <cellStyle name="Output 2 3 4 5 2" xfId="27563" xr:uid="{6294D6A1-40BA-45B4-85E9-B2EF8F3DCE62}"/>
    <cellStyle name="Output 2 3 4 5 3" xfId="29201" xr:uid="{219C187E-BD89-4B7E-B1D0-D8B3E8D4250E}"/>
    <cellStyle name="Output 2 3 4 5 4" xfId="30393" xr:uid="{57BD6F1B-A59A-495A-9AE1-EB96DAF0FB0C}"/>
    <cellStyle name="Output 2 3 4 5 5" xfId="31276" xr:uid="{FB7D2DC7-7268-409D-8859-AA3FA5336945}"/>
    <cellStyle name="Output 2 3 4 5 6" xfId="34499" xr:uid="{B6B51789-EB74-4B44-B8C9-401A2AE22717}"/>
    <cellStyle name="Output 2 3 4 5 7" xfId="35271" xr:uid="{1E574624-6209-491D-ACAC-EFDCA4163C4D}"/>
    <cellStyle name="Output 2 3 4 5 8" xfId="36399" xr:uid="{B46B1D08-BE8C-4EED-9D7C-C53499E9C2CE}"/>
    <cellStyle name="Output 2 3 4 5 9" xfId="37232" xr:uid="{70020282-4FF2-4973-825E-4A9F35D3473F}"/>
    <cellStyle name="Output 2 3 4 6" xfId="22584" xr:uid="{B96BD850-53A1-4BD0-982C-7E35B2F353FD}"/>
    <cellStyle name="Output 2 3 4 7" xfId="25097" xr:uid="{63BF1B0A-CAE5-4065-B056-9A2C888BB740}"/>
    <cellStyle name="Output 2 3 4 8" xfId="21290" xr:uid="{C1A33209-1560-4C95-82D9-C33BDB07C5CC}"/>
    <cellStyle name="Output 2 3 5" xfId="20576" xr:uid="{00000000-0005-0000-0000-000064500000}"/>
    <cellStyle name="Output 2 3 5 2" xfId="22935" xr:uid="{F90C25C0-164F-4D17-A1DE-411FC3F5C3ED}"/>
    <cellStyle name="Output 2 3 5 2 2" xfId="23835" xr:uid="{03B47193-F651-4DC9-9E6F-1EF26372F9B5}"/>
    <cellStyle name="Output 2 3 5 2 2 2" xfId="26487" xr:uid="{A5AA15C9-F033-46F5-AEC0-50814D490285}"/>
    <cellStyle name="Output 2 3 5 2 2 3" xfId="28587" xr:uid="{932C93C0-D927-4F30-8A9F-2B8F26C3A22B}"/>
    <cellStyle name="Output 2 3 5 2 2 4" xfId="28070" xr:uid="{4F11BBF3-F184-4145-B9AC-65F70FB13AD8}"/>
    <cellStyle name="Output 2 3 5 2 2 5" xfId="28653" xr:uid="{AFB30965-C444-43A9-85CB-10E6D6B87EB5}"/>
    <cellStyle name="Output 2 3 5 2 2 6" xfId="33738" xr:uid="{CB5E3EE1-890A-4D8E-892F-2E4B4BDCF9DA}"/>
    <cellStyle name="Output 2 3 5 2 2 7" xfId="34686" xr:uid="{9E4F86EC-AA46-452F-B6EE-0B3DB8D77CE8}"/>
    <cellStyle name="Output 2 3 5 2 2 8" xfId="33420" xr:uid="{DBD0A15E-375E-48F8-83E3-519C5B369C30}"/>
    <cellStyle name="Output 2 3 5 2 2 9" xfId="31837" xr:uid="{5E6DF3EE-8B57-487C-B21D-C756422E01B8}"/>
    <cellStyle name="Output 2 3 5 2 3" xfId="25589" xr:uid="{2782315E-7CAA-400C-B8DF-AEB91D1CFDA7}"/>
    <cellStyle name="Output 2 3 5 2 4" xfId="32848" xr:uid="{5F51E46D-FB42-4E0A-8726-EE0B8E1D0C81}"/>
    <cellStyle name="Output 2 3 5 3" xfId="23588" xr:uid="{C147AA34-25B5-461E-8140-5FE0AC429F73}"/>
    <cellStyle name="Output 2 3 5 3 2" xfId="26240" xr:uid="{0571643A-01C3-4C87-9353-83571622E9D1}"/>
    <cellStyle name="Output 2 3 5 3 3" xfId="28340" xr:uid="{2C9C789E-9108-4039-88D3-197120B2C110}"/>
    <cellStyle name="Output 2 3 5 3 4" xfId="27868" xr:uid="{D525AD30-6B99-44E0-9344-834D1E065A90}"/>
    <cellStyle name="Output 2 3 5 3 5" xfId="28680" xr:uid="{1E1B6A83-F715-48F8-B8CD-F637995D886F}"/>
    <cellStyle name="Output 2 3 5 3 6" xfId="33491" xr:uid="{3A7D3ADD-8257-4BF7-8B42-0C593539D5D3}"/>
    <cellStyle name="Output 2 3 5 3 7" xfId="31469" xr:uid="{F43C63B5-7269-48F6-BF98-0E833F7170BD}"/>
    <cellStyle name="Output 2 3 5 3 8" xfId="34947" xr:uid="{50FE6FF9-1A3D-4891-885B-F59A7FD021F5}"/>
    <cellStyle name="Output 2 3 5 3 9" xfId="32158" xr:uid="{1B2FC847-A39A-44B2-8AA4-78F6DD76930D}"/>
    <cellStyle name="Output 2 3 5 4" xfId="24744" xr:uid="{122185E0-45CD-46FE-9538-AAC1F34BC774}"/>
    <cellStyle name="Output 2 3 5 4 10" xfId="37980" xr:uid="{9267B931-8C3B-466D-AB23-0F48C734E5DC}"/>
    <cellStyle name="Output 2 3 5 4 2" xfId="27392" xr:uid="{9945183D-5A42-4DFC-A570-851B1CDA688B}"/>
    <cellStyle name="Output 2 3 5 4 3" xfId="25344" xr:uid="{DEE2B18D-A8E7-4594-BC16-D8526EC19467}"/>
    <cellStyle name="Output 2 3 5 4 4" xfId="30224" xr:uid="{DB5B18D6-971A-4E2B-AB8D-044E901E727B}"/>
    <cellStyle name="Output 2 3 5 4 5" xfId="31105" xr:uid="{16FEE309-93ED-485A-953F-C345F975F7B4}"/>
    <cellStyle name="Output 2 3 5 4 6" xfId="34328" xr:uid="{2263A18B-31F1-4D3A-B84F-58EB0BE7D4B3}"/>
    <cellStyle name="Output 2 3 5 4 7" xfId="32714" xr:uid="{D249476F-6453-4B1F-8BBC-904062C6B29C}"/>
    <cellStyle name="Output 2 3 5 4 8" xfId="36228" xr:uid="{52406D46-D635-4F9F-8414-2A38FE20F019}"/>
    <cellStyle name="Output 2 3 5 4 9" xfId="37063" xr:uid="{E18F1567-8874-4DD5-B83E-81DBA50E3751}"/>
    <cellStyle name="Output 2 3 5 5" xfId="24916" xr:uid="{BA1AEAF3-604C-4754-97C3-90CD1080D3CD}"/>
    <cellStyle name="Output 2 3 5 5 10" xfId="38152" xr:uid="{BC7ACA61-2D15-4597-89F0-C89926441F43}"/>
    <cellStyle name="Output 2 3 5 5 2" xfId="27564" xr:uid="{26E83751-3928-441E-BEF9-7654725902C7}"/>
    <cellStyle name="Output 2 3 5 5 3" xfId="29202" xr:uid="{7CC0E90D-11DE-4472-82DE-C025610980A7}"/>
    <cellStyle name="Output 2 3 5 5 4" xfId="30394" xr:uid="{BE2BCAA7-AFE6-4A31-A70F-7B5E4BDEE26A}"/>
    <cellStyle name="Output 2 3 5 5 5" xfId="31277" xr:uid="{E925FDF8-A4AF-42E7-B2C4-9BC4DFDB5179}"/>
    <cellStyle name="Output 2 3 5 5 6" xfId="34500" xr:uid="{598B21AE-7CFF-46BA-B9E2-04776923BF87}"/>
    <cellStyle name="Output 2 3 5 5 7" xfId="35272" xr:uid="{669FDEDF-8D6D-47D7-B77F-1D0BFB722ECB}"/>
    <cellStyle name="Output 2 3 5 5 8" xfId="36400" xr:uid="{F4F69850-5668-40C4-B50B-7DD32147C878}"/>
    <cellStyle name="Output 2 3 5 5 9" xfId="37233" xr:uid="{512A2ED2-3CC7-457F-8B0E-9FE5201F85A3}"/>
    <cellStyle name="Output 2 3 5 6" xfId="22585" xr:uid="{5C6497C7-B2CC-4775-8AF0-16745C2F6D85}"/>
    <cellStyle name="Output 2 3 5 7" xfId="25098" xr:uid="{C55E5690-815D-4C57-925A-EEE8C94B5974}"/>
    <cellStyle name="Output 2 3 5 8" xfId="21291" xr:uid="{FA12F67D-92A1-416D-BC69-327A339E8C0F}"/>
    <cellStyle name="Output 2 4" xfId="20577" xr:uid="{00000000-0005-0000-0000-000065500000}"/>
    <cellStyle name="Output 2 4 2" xfId="20578" xr:uid="{00000000-0005-0000-0000-000066500000}"/>
    <cellStyle name="Output 2 4 2 2" xfId="22934" xr:uid="{A69AB59F-0908-40BD-A51E-8792113AC052}"/>
    <cellStyle name="Output 2 4 2 2 2" xfId="23834" xr:uid="{441F75C0-AA10-4535-AB2E-625209C587F8}"/>
    <cellStyle name="Output 2 4 2 2 2 2" xfId="26486" xr:uid="{B834076C-5499-406C-BB56-0921B2A1B652}"/>
    <cellStyle name="Output 2 4 2 2 2 3" xfId="28586" xr:uid="{9B2106C8-CD8D-46A9-BAE0-6772DF57148A}"/>
    <cellStyle name="Output 2 4 2 2 2 4" xfId="27959" xr:uid="{602C39A3-3558-47BA-A49F-618EE812E0DF}"/>
    <cellStyle name="Output 2 4 2 2 2 5" xfId="28150" xr:uid="{F21402B4-A2D1-4834-A732-3C7F524CD759}"/>
    <cellStyle name="Output 2 4 2 2 2 6" xfId="33737" xr:uid="{50FB1869-91B8-46DB-B964-C1AE0E467763}"/>
    <cellStyle name="Output 2 4 2 2 2 7" xfId="34685" xr:uid="{B09D6BF7-B6A8-4CF4-8F4F-15AAC8287CD2}"/>
    <cellStyle name="Output 2 4 2 2 2 8" xfId="31656" xr:uid="{17B2EE73-BC6E-41EF-A9BE-04399ED3A756}"/>
    <cellStyle name="Output 2 4 2 2 2 9" xfId="35449" xr:uid="{E45997DC-C708-47C6-B665-320141904438}"/>
    <cellStyle name="Output 2 4 2 2 3" xfId="25588" xr:uid="{200124F7-C0B7-48DF-B403-6DD6A9455D09}"/>
    <cellStyle name="Output 2 4 2 2 4" xfId="32847" xr:uid="{07E42FA6-78D7-4712-BFD4-193F6D01971D}"/>
    <cellStyle name="Output 2 4 2 3" xfId="23589" xr:uid="{621C199D-7797-45B2-B5FC-694B977B3F20}"/>
    <cellStyle name="Output 2 4 2 3 2" xfId="26241" xr:uid="{ACD04457-3056-4612-B4B3-551D2259745D}"/>
    <cellStyle name="Output 2 4 2 3 3" xfId="28341" xr:uid="{7571901B-EB8A-4343-A631-17ADF32A766B}"/>
    <cellStyle name="Output 2 4 2 3 4" xfId="27869" xr:uid="{04995028-ED3D-4F90-B37D-C648B41CD35A}"/>
    <cellStyle name="Output 2 4 2 3 5" xfId="28246" xr:uid="{761BB820-18D2-4593-8BEB-C4436991ECAC}"/>
    <cellStyle name="Output 2 4 2 3 6" xfId="33492" xr:uid="{317CA31E-F062-4589-B5A7-BC2A3A4B79A8}"/>
    <cellStyle name="Output 2 4 2 3 7" xfId="31468" xr:uid="{7F7A2381-7692-4E2C-A930-35F38D19C4F1}"/>
    <cellStyle name="Output 2 4 2 3 8" xfId="34909" xr:uid="{02B22450-DB0C-46BB-A081-E84A462F7A6F}"/>
    <cellStyle name="Output 2 4 2 3 9" xfId="35077" xr:uid="{DCECB5E3-05BA-4B4C-B8DB-FB167BFC0ADE}"/>
    <cellStyle name="Output 2 4 2 4" xfId="24745" xr:uid="{22FCE51C-FD09-44B7-8A11-FDC696FD8BE8}"/>
    <cellStyle name="Output 2 4 2 4 10" xfId="37981" xr:uid="{B1515F50-DEDC-481C-9BD9-55BBF9E57ED0}"/>
    <cellStyle name="Output 2 4 2 4 2" xfId="27393" xr:uid="{553E6567-71A2-4738-9A66-DCE9D14F5397}"/>
    <cellStyle name="Output 2 4 2 4 3" xfId="25387" xr:uid="{FFA0A89D-4EB6-4198-8075-1D4434EAA8D6}"/>
    <cellStyle name="Output 2 4 2 4 4" xfId="30225" xr:uid="{B35B927B-B3A5-4F79-A3F2-B5C8E1079822}"/>
    <cellStyle name="Output 2 4 2 4 5" xfId="31106" xr:uid="{37B1BA16-5CE3-44C7-92F1-D5AE72969BFB}"/>
    <cellStyle name="Output 2 4 2 4 6" xfId="34329" xr:uid="{492EEC7D-3B76-436B-8282-4638178A030F}"/>
    <cellStyle name="Output 2 4 2 4 7" xfId="32715" xr:uid="{0C3BAAB3-C819-4CAF-8694-84A262EC4FC8}"/>
    <cellStyle name="Output 2 4 2 4 8" xfId="36229" xr:uid="{FA584E00-06C9-4D7E-B46D-B0DBC5247F2F}"/>
    <cellStyle name="Output 2 4 2 4 9" xfId="37064" xr:uid="{5A8A439E-20DD-4E12-B3EE-D67D36A0D6A9}"/>
    <cellStyle name="Output 2 4 2 5" xfId="24917" xr:uid="{E8D4693B-832A-4CF9-AFBC-2549C6DA0E15}"/>
    <cellStyle name="Output 2 4 2 5 10" xfId="38153" xr:uid="{CF59F1D5-CE8E-4E48-862B-4452274A3EDA}"/>
    <cellStyle name="Output 2 4 2 5 2" xfId="27565" xr:uid="{8E825117-BE90-4E6F-8929-0B495E2099CE}"/>
    <cellStyle name="Output 2 4 2 5 3" xfId="29203" xr:uid="{903CD32A-9287-446D-BF1A-1844C2F16A5C}"/>
    <cellStyle name="Output 2 4 2 5 4" xfId="30395" xr:uid="{506644DC-A411-45F4-B45A-0AA83C5715EB}"/>
    <cellStyle name="Output 2 4 2 5 5" xfId="31278" xr:uid="{1ED4CDBD-3953-4E89-A344-192F69A90C1C}"/>
    <cellStyle name="Output 2 4 2 5 6" xfId="34501" xr:uid="{C2520533-D70D-47A2-B39F-4E0858DB76CD}"/>
    <cellStyle name="Output 2 4 2 5 7" xfId="35273" xr:uid="{030D5FE1-C438-4C36-9F8B-37EF5A8399A5}"/>
    <cellStyle name="Output 2 4 2 5 8" xfId="36401" xr:uid="{8125A6F5-EFB7-4D33-8B3A-F93DED852A6D}"/>
    <cellStyle name="Output 2 4 2 5 9" xfId="37234" xr:uid="{480AA05D-F829-4D89-95B0-3A6B71CE7A49}"/>
    <cellStyle name="Output 2 4 2 6" xfId="22586" xr:uid="{D86E1C66-BDF6-4EE1-9246-985B389FF65F}"/>
    <cellStyle name="Output 2 4 2 7" xfId="25100" xr:uid="{4D56B217-DB03-442D-B7FB-FBBACFB08890}"/>
    <cellStyle name="Output 2 4 2 8" xfId="21292" xr:uid="{82ECA42F-4404-4BB7-81FF-A4CF55197F1B}"/>
    <cellStyle name="Output 2 4 3" xfId="20579" xr:uid="{00000000-0005-0000-0000-000067500000}"/>
    <cellStyle name="Output 2 4 3 2" xfId="22933" xr:uid="{BFCD9AF1-69C9-41D0-9527-8A40B795375E}"/>
    <cellStyle name="Output 2 4 3 2 2" xfId="23833" xr:uid="{1B2D264F-6AB5-4C38-81FE-FE39669DF1DD}"/>
    <cellStyle name="Output 2 4 3 2 2 2" xfId="26485" xr:uid="{66D605EB-3DA6-4045-B43E-898D3DA8AC29}"/>
    <cellStyle name="Output 2 4 3 2 2 3" xfId="28585" xr:uid="{C412AF04-F8F4-4830-83D4-2F24BE893B69}"/>
    <cellStyle name="Output 2 4 3 2 2 4" xfId="27958" xr:uid="{74F3F2A9-982D-4E70-870A-6D6AFDAB0F12}"/>
    <cellStyle name="Output 2 4 3 2 2 5" xfId="29557" xr:uid="{B91D18B2-66E4-4E25-89BC-9F4DA7C03D12}"/>
    <cellStyle name="Output 2 4 3 2 2 6" xfId="33736" xr:uid="{3CFCF7E5-ADDA-443B-9DF4-5F73AB80F176}"/>
    <cellStyle name="Output 2 4 3 2 2 7" xfId="34684" xr:uid="{CAEEA2FD-0420-47CB-A7D3-8D6B15D74045}"/>
    <cellStyle name="Output 2 4 3 2 2 8" xfId="34800" xr:uid="{19CCAEF8-6E79-4F29-A6C0-CE110432EE1E}"/>
    <cellStyle name="Output 2 4 3 2 2 9" xfId="35604" xr:uid="{0A895F7C-1562-459E-9FBC-35397AB9DBE8}"/>
    <cellStyle name="Output 2 4 3 2 3" xfId="25587" xr:uid="{DAB6CBAB-87CF-437F-B423-88CF9744BE65}"/>
    <cellStyle name="Output 2 4 3 2 4" xfId="32846" xr:uid="{B1484262-4B4E-4FAF-8EA0-A880A3B6B40A}"/>
    <cellStyle name="Output 2 4 3 3" xfId="23590" xr:uid="{51D2FA14-62A3-4FC0-9D2B-F596D4BD196D}"/>
    <cellStyle name="Output 2 4 3 3 2" xfId="26242" xr:uid="{447D38EA-8B00-4BEB-81F7-BFE3A386DD78}"/>
    <cellStyle name="Output 2 4 3 3 3" xfId="28342" xr:uid="{88630FD6-33F7-494D-87D7-F934475BA059}"/>
    <cellStyle name="Output 2 4 3 3 4" xfId="27870" xr:uid="{5F04E8ED-71E1-44DD-8554-7448414A6DF0}"/>
    <cellStyle name="Output 2 4 3 3 5" xfId="22119" xr:uid="{CB51CD23-30D3-424B-9CFF-F925B327ED43}"/>
    <cellStyle name="Output 2 4 3 3 6" xfId="33493" xr:uid="{FC370C10-A811-41CE-BA52-69B5A4E96FA7}"/>
    <cellStyle name="Output 2 4 3 3 7" xfId="31467" xr:uid="{3D4DE296-366B-4BC5-925B-A36A3739290B}"/>
    <cellStyle name="Output 2 4 3 3 8" xfId="31544" xr:uid="{4CFB2708-263F-4823-91E4-DCEAE3C1C254}"/>
    <cellStyle name="Output 2 4 3 3 9" xfId="32159" xr:uid="{114EE0A5-A41C-4DFE-BA8D-7BBDF25B70D2}"/>
    <cellStyle name="Output 2 4 3 4" xfId="24746" xr:uid="{A715BBD5-9E3E-47E5-BBA7-520445722917}"/>
    <cellStyle name="Output 2 4 3 4 10" xfId="37982" xr:uid="{73B28C2E-9279-4FD2-876A-7DA7A584DD35}"/>
    <cellStyle name="Output 2 4 3 4 2" xfId="27394" xr:uid="{74D08EF3-6EE8-43A4-97B9-82DDF1E1B7A3}"/>
    <cellStyle name="Output 2 4 3 4 3" xfId="25392" xr:uid="{8EFC7530-9AD9-4B59-BE2A-51F7DD759243}"/>
    <cellStyle name="Output 2 4 3 4 4" xfId="30226" xr:uid="{D096F0A0-84FF-4DC0-818D-0134CCF32A3F}"/>
    <cellStyle name="Output 2 4 3 4 5" xfId="31107" xr:uid="{6BB6E051-753F-4001-94F9-C85A4AA5F2D4}"/>
    <cellStyle name="Output 2 4 3 4 6" xfId="34330" xr:uid="{EFFFA1B4-0D3E-461A-B58D-4E61EF79DB66}"/>
    <cellStyle name="Output 2 4 3 4 7" xfId="32716" xr:uid="{AB016B5B-7250-4B4E-90F8-9B80A91E370D}"/>
    <cellStyle name="Output 2 4 3 4 8" xfId="36230" xr:uid="{52E54CF4-6CC9-409B-B69D-6D506BB5600D}"/>
    <cellStyle name="Output 2 4 3 4 9" xfId="37065" xr:uid="{5B353F6C-14A5-4F98-86D0-F83288E0E20F}"/>
    <cellStyle name="Output 2 4 3 5" xfId="24918" xr:uid="{8F6C06A1-BDB2-4F06-92BD-30849DBCF283}"/>
    <cellStyle name="Output 2 4 3 5 10" xfId="38154" xr:uid="{D4617BEA-D5EE-4233-8C0C-13D19DF6574A}"/>
    <cellStyle name="Output 2 4 3 5 2" xfId="27566" xr:uid="{CB952F8F-54CD-441F-9FCE-288D7584AD4F}"/>
    <cellStyle name="Output 2 4 3 5 3" xfId="29204" xr:uid="{EFF82877-3DF5-4C97-ACCF-90984C604A6D}"/>
    <cellStyle name="Output 2 4 3 5 4" xfId="30396" xr:uid="{74A48342-4AC7-4406-9815-A7204A3B833B}"/>
    <cellStyle name="Output 2 4 3 5 5" xfId="31279" xr:uid="{D1855F89-13E9-4801-B5E0-B41F77AF7E61}"/>
    <cellStyle name="Output 2 4 3 5 6" xfId="34502" xr:uid="{2EF496B0-7DA4-40D0-80BB-565699094231}"/>
    <cellStyle name="Output 2 4 3 5 7" xfId="35274" xr:uid="{E079C42C-1F74-46BF-9A67-886954C74686}"/>
    <cellStyle name="Output 2 4 3 5 8" xfId="36402" xr:uid="{5A46E854-E6E8-4DFA-9C39-8B1B0C2A529C}"/>
    <cellStyle name="Output 2 4 3 5 9" xfId="37235" xr:uid="{C7178B04-532B-4EF8-9F96-7A92223486EE}"/>
    <cellStyle name="Output 2 4 3 6" xfId="22587" xr:uid="{6DAF0850-B663-48DC-853D-8365D51667C7}"/>
    <cellStyle name="Output 2 4 3 7" xfId="25101" xr:uid="{B45EEB52-4275-4CB6-9076-38D9392377FF}"/>
    <cellStyle name="Output 2 4 3 8" xfId="21293" xr:uid="{1344C4A7-63BA-4AE9-8DDB-D6178E3A49C2}"/>
    <cellStyle name="Output 2 4 4" xfId="20580" xr:uid="{00000000-0005-0000-0000-000068500000}"/>
    <cellStyle name="Output 2 4 4 2" xfId="22932" xr:uid="{B91291CD-E6DB-4ECB-B29A-18CBCBF09ED5}"/>
    <cellStyle name="Output 2 4 4 2 2" xfId="23832" xr:uid="{3AF38B56-DC96-427A-8F10-0C5AC3369C8A}"/>
    <cellStyle name="Output 2 4 4 2 2 2" xfId="26484" xr:uid="{AF3677A0-0DEE-44C3-889A-84E1888FF41B}"/>
    <cellStyle name="Output 2 4 4 2 2 3" xfId="28584" xr:uid="{127C51BA-5763-4C88-9ED8-99EDB25940A3}"/>
    <cellStyle name="Output 2 4 4 2 2 4" xfId="29012" xr:uid="{445F36E2-3DEA-49EE-8ED7-D6993778E655}"/>
    <cellStyle name="Output 2 4 4 2 2 5" xfId="29441" xr:uid="{BE0F7A5E-9EB0-4BCE-BBEF-07308EDE4052}"/>
    <cellStyle name="Output 2 4 4 2 2 6" xfId="33735" xr:uid="{EA38CA32-40CF-49DC-B492-C70CD9ECF577}"/>
    <cellStyle name="Output 2 4 4 2 2 7" xfId="34683" xr:uid="{60F0F226-FC10-4E76-B730-40E4A66B3A92}"/>
    <cellStyle name="Output 2 4 4 2 2 8" xfId="31581" xr:uid="{3825FA37-B483-4672-A476-1414A634B364}"/>
    <cellStyle name="Output 2 4 4 2 2 9" xfId="34190" xr:uid="{43F759F8-83AF-4E04-80C7-1B8ACF3BC2D9}"/>
    <cellStyle name="Output 2 4 4 2 3" xfId="25586" xr:uid="{E190A6E6-9D9A-49EB-9AB9-6230097B9007}"/>
    <cellStyle name="Output 2 4 4 2 4" xfId="32845" xr:uid="{843D772F-8B12-42F7-A311-25038982E407}"/>
    <cellStyle name="Output 2 4 4 3" xfId="23591" xr:uid="{90DD3D46-29E1-4C99-AE58-8C12877E8E4C}"/>
    <cellStyle name="Output 2 4 4 3 2" xfId="26243" xr:uid="{9D0AE210-7355-4C39-BA32-6AB734822973}"/>
    <cellStyle name="Output 2 4 4 3 3" xfId="28343" xr:uid="{2C1ADAE1-61DD-47D9-9F1A-57F1B979D15E}"/>
    <cellStyle name="Output 2 4 4 3 4" xfId="27871" xr:uid="{D85AF29C-5ADD-436B-85CE-48604F392E0E}"/>
    <cellStyle name="Output 2 4 4 3 5" xfId="28793" xr:uid="{C68473EA-C4D0-4688-A155-267B23B7D113}"/>
    <cellStyle name="Output 2 4 4 3 6" xfId="33494" xr:uid="{E0D65EEF-609C-4D82-9D3C-FAC646A0DD48}"/>
    <cellStyle name="Output 2 4 4 3 7" xfId="31466" xr:uid="{410AC478-D775-4F4C-B38D-E74CC0767E00}"/>
    <cellStyle name="Output 2 4 4 3 8" xfId="34761" xr:uid="{7B8B727A-147B-41B1-BBAC-8A738118EC88}"/>
    <cellStyle name="Output 2 4 4 3 9" xfId="31959" xr:uid="{9FC1BDF7-7437-4D65-B8AD-95602A363B97}"/>
    <cellStyle name="Output 2 4 4 4" xfId="24747" xr:uid="{A62ABCFE-6EB3-4433-B7ED-43AB2098B91B}"/>
    <cellStyle name="Output 2 4 4 4 10" xfId="37983" xr:uid="{ABCF76DF-94C1-450D-8F41-DE5E19C8EDE8}"/>
    <cellStyle name="Output 2 4 4 4 2" xfId="27395" xr:uid="{C939DBEE-DD09-4C14-9E6F-1BDA491E5506}"/>
    <cellStyle name="Output 2 4 4 4 3" xfId="25397" xr:uid="{6D8C34A7-772D-4148-9910-6A81D5553E7F}"/>
    <cellStyle name="Output 2 4 4 4 4" xfId="30227" xr:uid="{8B18AD1C-2B72-40A6-95E3-12BDCDE2508E}"/>
    <cellStyle name="Output 2 4 4 4 5" xfId="31108" xr:uid="{336AE275-7F53-4EFD-91FA-7BD72C8B08D2}"/>
    <cellStyle name="Output 2 4 4 4 6" xfId="34331" xr:uid="{F23579ED-38AB-41B2-97C9-2776E7D43B3F}"/>
    <cellStyle name="Output 2 4 4 4 7" xfId="32717" xr:uid="{9623C678-78BD-4C53-AAC4-B39B14F6A555}"/>
    <cellStyle name="Output 2 4 4 4 8" xfId="36231" xr:uid="{1D45CADF-2CEB-47B9-8653-D6521A66F4A8}"/>
    <cellStyle name="Output 2 4 4 4 9" xfId="37066" xr:uid="{6C8F6181-5ABB-4AC1-A212-1B35281D119A}"/>
    <cellStyle name="Output 2 4 4 5" xfId="24919" xr:uid="{DE3A1CC2-7E68-421B-8D55-C90A2E12F8AF}"/>
    <cellStyle name="Output 2 4 4 5 10" xfId="38155" xr:uid="{E03EA4BD-450A-40BF-A42B-9BB8142B6733}"/>
    <cellStyle name="Output 2 4 4 5 2" xfId="27567" xr:uid="{CA5B0507-8FB1-427C-80FB-1BA40AD3D25B}"/>
    <cellStyle name="Output 2 4 4 5 3" xfId="29205" xr:uid="{1F0F25A9-620C-4E1B-AEA1-607729154FC4}"/>
    <cellStyle name="Output 2 4 4 5 4" xfId="30397" xr:uid="{3B85D396-C109-44C6-80E0-2F3A04552E65}"/>
    <cellStyle name="Output 2 4 4 5 5" xfId="31280" xr:uid="{8CD49815-015F-4C3F-B217-A0DF77C3E068}"/>
    <cellStyle name="Output 2 4 4 5 6" xfId="34503" xr:uid="{96F6CBF1-8D0E-4E5B-9C4D-53DD5B6F6B4C}"/>
    <cellStyle name="Output 2 4 4 5 7" xfId="35275" xr:uid="{F2079035-162A-44BC-A3E1-0E6B844D960C}"/>
    <cellStyle name="Output 2 4 4 5 8" xfId="36403" xr:uid="{4A92AB5F-FC5E-4B43-B486-1B833A6C1C81}"/>
    <cellStyle name="Output 2 4 4 5 9" xfId="37236" xr:uid="{EF80416A-C0E2-4CA0-8DAA-0E39ED26A86C}"/>
    <cellStyle name="Output 2 4 4 6" xfId="22588" xr:uid="{51CF215F-D5BC-4094-BB7A-D3170DC0BEFB}"/>
    <cellStyle name="Output 2 4 4 7" xfId="25102" xr:uid="{05610967-2B99-49DA-88F8-A564C49BAD73}"/>
    <cellStyle name="Output 2 4 4 8" xfId="21294" xr:uid="{17EC4EF3-6A04-4633-9B18-C386440E0E3D}"/>
    <cellStyle name="Output 2 4 5" xfId="20581" xr:uid="{00000000-0005-0000-0000-000069500000}"/>
    <cellStyle name="Output 2 4 5 2" xfId="22931" xr:uid="{3C9B3485-A497-447F-8A6B-7C43F7995229}"/>
    <cellStyle name="Output 2 4 5 2 2" xfId="23831" xr:uid="{C2DA95E6-68C2-44BE-95E7-4AEB7B369AF2}"/>
    <cellStyle name="Output 2 4 5 2 2 2" xfId="26483" xr:uid="{D3F21CF8-39F9-40FB-ACFD-35BBB3373FA1}"/>
    <cellStyle name="Output 2 4 5 2 2 3" xfId="28583" xr:uid="{A854ABA3-7D30-4A63-978A-5F65220700CC}"/>
    <cellStyle name="Output 2 4 5 2 2 4" xfId="28898" xr:uid="{BBCD6D68-BEAB-4B47-AA12-09796F14CE9C}"/>
    <cellStyle name="Output 2 4 5 2 2 5" xfId="28850" xr:uid="{E5119BAE-EA93-4C39-9FEB-999A083D69DF}"/>
    <cellStyle name="Output 2 4 5 2 2 6" xfId="33734" xr:uid="{3F2B3DC2-F2B8-415E-88BA-F16A7EDF36D6}"/>
    <cellStyle name="Output 2 4 5 2 2 7" xfId="34682" xr:uid="{0A49FCB8-3C3C-4D39-BCE1-E065B170BED2}"/>
    <cellStyle name="Output 2 4 5 2 2 8" xfId="34872" xr:uid="{D23509C5-790F-4A3F-B711-F03F4C6043D0}"/>
    <cellStyle name="Output 2 4 5 2 2 9" xfId="35469" xr:uid="{39828EA5-0FD1-4682-8B51-BF2B7F854F1B}"/>
    <cellStyle name="Output 2 4 5 2 3" xfId="25585" xr:uid="{40E3A9B6-BFDE-4D56-85D5-7E8B92191094}"/>
    <cellStyle name="Output 2 4 5 2 4" xfId="32844" xr:uid="{BDE7B4FF-A7B9-4C07-B838-8E918F12EB30}"/>
    <cellStyle name="Output 2 4 5 3" xfId="23592" xr:uid="{5BA6C140-A854-4DC1-AA5E-A311146A2003}"/>
    <cellStyle name="Output 2 4 5 3 2" xfId="26244" xr:uid="{3FEE4FF3-0563-4199-868A-57341DE689C8}"/>
    <cellStyle name="Output 2 4 5 3 3" xfId="28344" xr:uid="{FEF4A502-57E3-46C9-8D6B-947E5E8ECCE8}"/>
    <cellStyle name="Output 2 4 5 3 4" xfId="27872" xr:uid="{FFAB92B9-6857-432A-9F3C-3789B88BCFF0}"/>
    <cellStyle name="Output 2 4 5 3 5" xfId="28754" xr:uid="{58BFECB6-0B20-4884-89E1-82B8541F59DF}"/>
    <cellStyle name="Output 2 4 5 3 6" xfId="33495" xr:uid="{D5A76308-6435-4685-A73E-0B45850510AE}"/>
    <cellStyle name="Output 2 4 5 3 7" xfId="31465" xr:uid="{1C1F24D6-3148-4498-A003-F202E3439791}"/>
    <cellStyle name="Output 2 4 5 3 8" xfId="31695" xr:uid="{605E5EDA-C6D6-4CB4-A2B9-5988E50122EF}"/>
    <cellStyle name="Output 2 4 5 3 9" xfId="32160" xr:uid="{FAF2AC89-B680-4411-9659-DE1556E4CDF6}"/>
    <cellStyle name="Output 2 4 5 4" xfId="24748" xr:uid="{A6271090-FBF9-4753-87E9-7FBB14323F4F}"/>
    <cellStyle name="Output 2 4 5 4 10" xfId="37984" xr:uid="{451A1F50-E727-421D-87E1-1AB44BE7CA8B}"/>
    <cellStyle name="Output 2 4 5 4 2" xfId="27396" xr:uid="{599AC7D0-943A-4AAB-92B3-A5BF7CBEAFBF}"/>
    <cellStyle name="Output 2 4 5 4 3" xfId="25402" xr:uid="{CC77FE22-7E42-4613-B970-B3EF4BAB4AD5}"/>
    <cellStyle name="Output 2 4 5 4 4" xfId="30228" xr:uid="{9873099A-3132-41E2-9387-793595DF8B8D}"/>
    <cellStyle name="Output 2 4 5 4 5" xfId="31109" xr:uid="{ECEC8EB0-3DF2-4344-ABB0-27E237D06E8A}"/>
    <cellStyle name="Output 2 4 5 4 6" xfId="34332" xr:uid="{CF3A797F-4AC3-4F86-BBCC-4B9DA05810A1}"/>
    <cellStyle name="Output 2 4 5 4 7" xfId="32718" xr:uid="{FEBD3B8C-D653-40AF-B96D-6FEEC410F03F}"/>
    <cellStyle name="Output 2 4 5 4 8" xfId="36232" xr:uid="{8B2A5EA4-093D-4391-B146-B3FE27355660}"/>
    <cellStyle name="Output 2 4 5 4 9" xfId="37067" xr:uid="{8861A740-02BB-4444-A273-90C2E77C354F}"/>
    <cellStyle name="Output 2 4 5 5" xfId="24920" xr:uid="{AA6F5A6D-6161-4D38-A5C2-4A2BB56DC2AF}"/>
    <cellStyle name="Output 2 4 5 5 10" xfId="38156" xr:uid="{8FC0AA42-9034-484C-A494-D28EC043F9BB}"/>
    <cellStyle name="Output 2 4 5 5 2" xfId="27568" xr:uid="{0F73AF60-C5E6-44AB-A9F6-DD6090018C96}"/>
    <cellStyle name="Output 2 4 5 5 3" xfId="29206" xr:uid="{D0E79A68-A376-474F-9ACD-76868B4347CF}"/>
    <cellStyle name="Output 2 4 5 5 4" xfId="30398" xr:uid="{BA1CF466-D849-42B2-B9F8-337AC713AB65}"/>
    <cellStyle name="Output 2 4 5 5 5" xfId="31281" xr:uid="{51C3AE87-FB23-438F-89DC-9D0C0929AECA}"/>
    <cellStyle name="Output 2 4 5 5 6" xfId="34504" xr:uid="{D712DE78-398F-474F-AB2D-54A07B63E56A}"/>
    <cellStyle name="Output 2 4 5 5 7" xfId="35276" xr:uid="{3FD221F3-A37B-4C4D-8BD8-7ABF30AF5195}"/>
    <cellStyle name="Output 2 4 5 5 8" xfId="36404" xr:uid="{31D3F7B8-3514-43DD-BAB5-7041665BCE5C}"/>
    <cellStyle name="Output 2 4 5 5 9" xfId="37237" xr:uid="{6A1BD3D2-0DF5-4AE2-9ACB-12F41D749939}"/>
    <cellStyle name="Output 2 4 5 6" xfId="22589" xr:uid="{877F2641-CE25-4F7A-84CF-C395F8CAE7F0}"/>
    <cellStyle name="Output 2 4 5 7" xfId="25103" xr:uid="{24964499-AC9C-49F5-87C9-77DEB7CB40CF}"/>
    <cellStyle name="Output 2 4 5 8" xfId="21295" xr:uid="{756C0536-BB0A-46BE-8D51-A0A25A1EB3CF}"/>
    <cellStyle name="Output 2 5" xfId="20582" xr:uid="{00000000-0005-0000-0000-00006A500000}"/>
    <cellStyle name="Output 2 5 2" xfId="20583" xr:uid="{00000000-0005-0000-0000-00006B500000}"/>
    <cellStyle name="Output 2 5 2 2" xfId="22930" xr:uid="{27D6AA7F-CD7B-4618-81C0-1EE44E9ABEC6}"/>
    <cellStyle name="Output 2 5 2 2 2" xfId="23830" xr:uid="{CF1D4CFB-01EA-404C-80DD-ED8AC9C05301}"/>
    <cellStyle name="Output 2 5 2 2 2 2" xfId="26482" xr:uid="{433495B3-F4DA-43CD-9761-F43681D26BF8}"/>
    <cellStyle name="Output 2 5 2 2 2 3" xfId="28582" xr:uid="{D7D51967-C60A-4FE6-8A86-5A8257AC55B7}"/>
    <cellStyle name="Output 2 5 2 2 2 4" xfId="28407" xr:uid="{AA3F6EAB-651F-4545-BE83-FCD549D4B96C}"/>
    <cellStyle name="Output 2 5 2 2 2 5" xfId="29561" xr:uid="{897BCE97-2184-4339-9B47-128787CF87AB}"/>
    <cellStyle name="Output 2 5 2 2 2 6" xfId="33733" xr:uid="{C1AB4720-48CB-4F9A-AA7C-FA38B08A90A5}"/>
    <cellStyle name="Output 2 5 2 2 2 7" xfId="34681" xr:uid="{A0D50A24-A10D-4D1E-A524-4D84CDBD7D39}"/>
    <cellStyle name="Output 2 5 2 2 2 8" xfId="34986" xr:uid="{5C4BAAA4-C47D-4210-947C-B7C7B65F562A}"/>
    <cellStyle name="Output 2 5 2 2 2 9" xfId="35583" xr:uid="{487544C9-E335-4AA2-9F5B-7931BB961EC4}"/>
    <cellStyle name="Output 2 5 2 2 3" xfId="25584" xr:uid="{5EB9557A-BD41-4B64-8CF1-61FB5D5334FB}"/>
    <cellStyle name="Output 2 5 2 2 4" xfId="32843" xr:uid="{DC2E23AE-C211-4F3C-8FDD-2CDA14536301}"/>
    <cellStyle name="Output 2 5 2 3" xfId="23593" xr:uid="{33A49584-BC84-4935-8307-2660E6C1DFB7}"/>
    <cellStyle name="Output 2 5 2 3 2" xfId="26245" xr:uid="{ABE49E75-D5D0-42F0-B1DE-AA50CDB2184A}"/>
    <cellStyle name="Output 2 5 2 3 3" xfId="28345" xr:uid="{F47DD734-49A0-4F31-9046-AEF02D0C5D64}"/>
    <cellStyle name="Output 2 5 2 3 4" xfId="27873" xr:uid="{7DD72D7D-F6E1-44D2-8B86-F1A9ACC7FAC0}"/>
    <cellStyle name="Output 2 5 2 3 5" xfId="28179" xr:uid="{B30BD729-EED6-456F-B258-8C3941F37EA7}"/>
    <cellStyle name="Output 2 5 2 3 6" xfId="33496" xr:uid="{61E86C9E-26E8-4F07-98D0-87C1ACDD88BB}"/>
    <cellStyle name="Output 2 5 2 3 7" xfId="31464" xr:uid="{0539424E-1E4F-45CF-9A99-DDBCC4B151DD}"/>
    <cellStyle name="Output 2 5 2 3 8" xfId="33817" xr:uid="{EED14496-FC47-49F1-B663-B02765D38EE1}"/>
    <cellStyle name="Output 2 5 2 3 9" xfId="31728" xr:uid="{4D22DE7F-ACD1-45DC-8B62-D1FA9A24A8FD}"/>
    <cellStyle name="Output 2 5 2 4" xfId="24749" xr:uid="{88BF13EF-6A47-473E-A462-A88D933BFF6E}"/>
    <cellStyle name="Output 2 5 2 4 10" xfId="37985" xr:uid="{65A605F5-0873-4F94-8C70-91A9D252E8E3}"/>
    <cellStyle name="Output 2 5 2 4 2" xfId="27397" xr:uid="{E561326D-0DA5-4A7E-84CA-2C4C5FAC2A95}"/>
    <cellStyle name="Output 2 5 2 4 3" xfId="25407" xr:uid="{79DBE501-A319-42EC-A5A8-682E9826AE1B}"/>
    <cellStyle name="Output 2 5 2 4 4" xfId="30229" xr:uid="{7F2BD998-80F9-4B93-883D-7D2DF2365ACA}"/>
    <cellStyle name="Output 2 5 2 4 5" xfId="31110" xr:uid="{5722AF62-930F-4749-BBFE-BECEEB548E0D}"/>
    <cellStyle name="Output 2 5 2 4 6" xfId="34333" xr:uid="{7C535AF6-7D38-4269-A74B-7DC777212991}"/>
    <cellStyle name="Output 2 5 2 4 7" xfId="31619" xr:uid="{CFAEB372-FB1D-4949-9A91-635C87C01919}"/>
    <cellStyle name="Output 2 5 2 4 8" xfId="36233" xr:uid="{64CF0B1B-C0A6-488E-A92F-AF2CBA1A39CD}"/>
    <cellStyle name="Output 2 5 2 4 9" xfId="37068" xr:uid="{24753406-EC21-42F5-98D3-F1D5EA7CFC03}"/>
    <cellStyle name="Output 2 5 2 5" xfId="24921" xr:uid="{2F21C1C2-D8CD-4B62-9664-2C1D1A6B6637}"/>
    <cellStyle name="Output 2 5 2 5 10" xfId="38157" xr:uid="{336EFAE3-AEBD-409F-AA37-DE8E8C24F1C2}"/>
    <cellStyle name="Output 2 5 2 5 2" xfId="27569" xr:uid="{9DF3E1B2-1294-4EF3-A6C4-A4DC1A08449B}"/>
    <cellStyle name="Output 2 5 2 5 3" xfId="29207" xr:uid="{A2AE653E-EEC1-44CA-B7FF-91710770A66E}"/>
    <cellStyle name="Output 2 5 2 5 4" xfId="30399" xr:uid="{44F27169-DA47-43DA-B6D7-C8E1DF306FC7}"/>
    <cellStyle name="Output 2 5 2 5 5" xfId="31282" xr:uid="{A3F6E080-C402-43AE-9EB5-6B33D33E1F4C}"/>
    <cellStyle name="Output 2 5 2 5 6" xfId="34505" xr:uid="{344F8098-BC31-4B61-A464-8428C37021F3}"/>
    <cellStyle name="Output 2 5 2 5 7" xfId="35277" xr:uid="{60FE632E-0629-4538-B023-9C6BFC9CEB4E}"/>
    <cellStyle name="Output 2 5 2 5 8" xfId="36405" xr:uid="{3ED895C9-5716-47DC-9C38-1FFFF93D8A53}"/>
    <cellStyle name="Output 2 5 2 5 9" xfId="37238" xr:uid="{DA3E1FBD-1287-46E1-AA7D-CD8BA0FDE2B2}"/>
    <cellStyle name="Output 2 5 2 6" xfId="22590" xr:uid="{F1369DC1-CBA2-4A55-8EF2-CA2A637EA331}"/>
    <cellStyle name="Output 2 5 2 7" xfId="25105" xr:uid="{440CC34E-EE8F-4E03-BBAD-0C54C740E133}"/>
    <cellStyle name="Output 2 5 2 8" xfId="21296" xr:uid="{777CF20D-544A-43B3-A672-C9D2D29CCBC4}"/>
    <cellStyle name="Output 2 5 3" xfId="20584" xr:uid="{00000000-0005-0000-0000-00006C500000}"/>
    <cellStyle name="Output 2 5 3 2" xfId="22929" xr:uid="{ED9CD6A4-95BB-4EE7-B9B1-738CA85AA274}"/>
    <cellStyle name="Output 2 5 3 2 2" xfId="23829" xr:uid="{B8A9645D-2061-4389-AB61-003AC477BA8E}"/>
    <cellStyle name="Output 2 5 3 2 2 2" xfId="26481" xr:uid="{1AC6EE8C-8845-42BE-AD0B-5FE624B7A1AF}"/>
    <cellStyle name="Output 2 5 3 2 2 3" xfId="28581" xr:uid="{B6C2157A-EC2A-4298-8E1A-59EE9E73F3A3}"/>
    <cellStyle name="Output 2 5 3 2 2 4" xfId="28520" xr:uid="{46D2D1FA-6971-4315-A01C-FD991DE5676B}"/>
    <cellStyle name="Output 2 5 3 2 2 5" xfId="29445" xr:uid="{C85561F9-E8C1-4B2F-B62F-08A2F9A1EA53}"/>
    <cellStyle name="Output 2 5 3 2 2 6" xfId="33732" xr:uid="{BCC72B94-A8C1-4A96-9EA2-56312AB18C6B}"/>
    <cellStyle name="Output 2 5 3 2 2 7" xfId="34680" xr:uid="{CBD1C873-F6B5-4601-A1F9-F5A0893D200F}"/>
    <cellStyle name="Output 2 5 3 2 2 8" xfId="33810" xr:uid="{9B4FDB6C-F560-4ED9-9A7E-81A1F4E2327D}"/>
    <cellStyle name="Output 2 5 3 2 2 9" xfId="31414" xr:uid="{96A25961-E3C7-457A-A8B8-939B6A39E8C1}"/>
    <cellStyle name="Output 2 5 3 2 3" xfId="25583" xr:uid="{F5FE2DBB-9605-4CF4-8E7B-0FF49A39F7CE}"/>
    <cellStyle name="Output 2 5 3 2 4" xfId="32842" xr:uid="{FE6B05B8-4574-4939-994F-1B3A097815A9}"/>
    <cellStyle name="Output 2 5 3 3" xfId="23594" xr:uid="{F991EACD-C79D-42FC-90B6-6DC2EB2AADD4}"/>
    <cellStyle name="Output 2 5 3 3 2" xfId="26246" xr:uid="{E6904552-BC8F-49ED-AE7F-002D6F33508B}"/>
    <cellStyle name="Output 2 5 3 3 3" xfId="28346" xr:uid="{A82AE2CA-743B-4B16-BBBA-670DC7BAC9CB}"/>
    <cellStyle name="Output 2 5 3 3 4" xfId="27874" xr:uid="{ED885228-FB3D-49D7-81D5-3C303AE81E19}"/>
    <cellStyle name="Output 2 5 3 3 5" xfId="28683" xr:uid="{CBF00DDB-4D27-4A34-B7B9-AB17EDCC1FAD}"/>
    <cellStyle name="Output 2 5 3 3 6" xfId="33497" xr:uid="{100C4180-DEE9-46EE-A6A9-91C21539DC0E}"/>
    <cellStyle name="Output 2 5 3 3 7" xfId="31463" xr:uid="{3413406B-A7D4-408F-9DE9-66E359242CA9}"/>
    <cellStyle name="Output 2 5 3 3 8" xfId="33413" xr:uid="{F68FD855-07D6-4882-9317-9EAB4A793C01}"/>
    <cellStyle name="Output 2 5 3 3 9" xfId="35036" xr:uid="{1B729152-3781-4A7C-A807-3E64AA3D7531}"/>
    <cellStyle name="Output 2 5 3 4" xfId="24750" xr:uid="{B2615EB0-8D14-42DA-91E4-672451BAB407}"/>
    <cellStyle name="Output 2 5 3 4 10" xfId="37986" xr:uid="{B0DD74DB-473C-440A-BFC8-0795547CFC90}"/>
    <cellStyle name="Output 2 5 3 4 2" xfId="27398" xr:uid="{DBAC0515-68E1-4D9C-AEDB-A6E7DCE3A401}"/>
    <cellStyle name="Output 2 5 3 4 3" xfId="25412" xr:uid="{ADE06293-F64E-4D66-A00E-A84F87E799C1}"/>
    <cellStyle name="Output 2 5 3 4 4" xfId="30230" xr:uid="{2CA09687-8076-4172-A0AD-36334B508E21}"/>
    <cellStyle name="Output 2 5 3 4 5" xfId="31111" xr:uid="{27FF8189-562F-4FBC-AF91-431FAB73DE0C}"/>
    <cellStyle name="Output 2 5 3 4 6" xfId="34334" xr:uid="{035EBD2C-2FB7-4317-87BE-C278C7D32B45}"/>
    <cellStyle name="Output 2 5 3 4 7" xfId="32719" xr:uid="{D561CE0F-ED48-42AC-8F62-B2580D38E4D5}"/>
    <cellStyle name="Output 2 5 3 4 8" xfId="36234" xr:uid="{9B9756F4-2F55-464B-92D7-C1B456465AE9}"/>
    <cellStyle name="Output 2 5 3 4 9" xfId="37069" xr:uid="{C32C910D-8270-46D9-8597-7744F21EDDA1}"/>
    <cellStyle name="Output 2 5 3 5" xfId="24922" xr:uid="{238E5CDC-AAB0-43ED-9960-0DAE8BDE4A38}"/>
    <cellStyle name="Output 2 5 3 5 10" xfId="38158" xr:uid="{81E8DC2E-47DB-4BE9-951F-461C8942F376}"/>
    <cellStyle name="Output 2 5 3 5 2" xfId="27570" xr:uid="{72B2B093-539C-4599-9B02-774A41DFF846}"/>
    <cellStyle name="Output 2 5 3 5 3" xfId="29208" xr:uid="{8DAAC26B-CCEF-492C-8A49-2F12A17D22AD}"/>
    <cellStyle name="Output 2 5 3 5 4" xfId="30400" xr:uid="{BC3A587A-1C0A-49CC-B2CB-83215A11D3E1}"/>
    <cellStyle name="Output 2 5 3 5 5" xfId="31283" xr:uid="{80EF473C-0E18-40FC-9763-5BE73AC366F0}"/>
    <cellStyle name="Output 2 5 3 5 6" xfId="34506" xr:uid="{244A2CF6-27CB-4797-87CC-6C14EC1BF044}"/>
    <cellStyle name="Output 2 5 3 5 7" xfId="35278" xr:uid="{A1850409-995C-46EC-8AD1-4D0CF1679DE2}"/>
    <cellStyle name="Output 2 5 3 5 8" xfId="36406" xr:uid="{3BAFBCD3-0BE4-4D65-980B-35A1A1A3B4E4}"/>
    <cellStyle name="Output 2 5 3 5 9" xfId="37239" xr:uid="{49DA9F6F-E53E-4A02-A700-BC7340A4716B}"/>
    <cellStyle name="Output 2 5 3 6" xfId="22591" xr:uid="{7C9E4826-6ADF-4014-98F0-D2C85D69A785}"/>
    <cellStyle name="Output 2 5 3 7" xfId="25106" xr:uid="{F873BF08-6895-458C-ACBD-5D0FB9ABBF39}"/>
    <cellStyle name="Output 2 5 3 8" xfId="21297" xr:uid="{D23C5C1D-48BE-4C4D-A4A7-7BDDDB649884}"/>
    <cellStyle name="Output 2 5 4" xfId="20585" xr:uid="{00000000-0005-0000-0000-00006D500000}"/>
    <cellStyle name="Output 2 5 4 2" xfId="22928" xr:uid="{A1C0DD32-9632-4852-A7EB-E12E918D7BAB}"/>
    <cellStyle name="Output 2 5 4 2 2" xfId="23828" xr:uid="{06EA8A26-FEE8-4BCF-B1A7-4DDFC964CA09}"/>
    <cellStyle name="Output 2 5 4 2 2 2" xfId="26480" xr:uid="{1DB9DC6A-691E-427A-AA40-F4313A39A3A9}"/>
    <cellStyle name="Output 2 5 4 2 2 3" xfId="28580" xr:uid="{33082F0A-93F2-4758-A10A-02BF6408AF41}"/>
    <cellStyle name="Output 2 5 4 2 2 4" xfId="28075" xr:uid="{F01C8742-6256-4B27-9550-885F11E50172}"/>
    <cellStyle name="Output 2 5 4 2 2 5" xfId="28960" xr:uid="{21148B46-F6F2-4AA7-8443-20D56BBFC001}"/>
    <cellStyle name="Output 2 5 4 2 2 6" xfId="33731" xr:uid="{F9661D78-F0CB-441F-8AB0-7895AE678989}"/>
    <cellStyle name="Output 2 5 4 2 2 7" xfId="34679" xr:uid="{F3D8D901-1187-4F31-A917-BEE82F81BD55}"/>
    <cellStyle name="Output 2 5 4 2 2 8" xfId="31657" xr:uid="{86315A6E-F45D-4489-B97C-23D1D968CF43}"/>
    <cellStyle name="Output 2 5 4 2 2 9" xfId="31838" xr:uid="{2A144114-BAB4-4E26-AD7B-A81CD37E06BE}"/>
    <cellStyle name="Output 2 5 4 2 3" xfId="25582" xr:uid="{14DD3E06-7043-4478-9DEC-8DE821DC3C80}"/>
    <cellStyle name="Output 2 5 4 2 4" xfId="32841" xr:uid="{034D4583-F57D-462B-AEF5-E02424467B54}"/>
    <cellStyle name="Output 2 5 4 3" xfId="23595" xr:uid="{F48045BB-C6CC-4F36-924D-8F488EC934C1}"/>
    <cellStyle name="Output 2 5 4 3 2" xfId="26247" xr:uid="{DE34F428-8F5C-4295-A57D-22943BA79698}"/>
    <cellStyle name="Output 2 5 4 3 3" xfId="28347" xr:uid="{08BE04C9-B289-4E91-AC32-F003F5CABEB4}"/>
    <cellStyle name="Output 2 5 4 3 4" xfId="27875" xr:uid="{3A6FD2AD-74B4-4DEB-900B-5DC8DED07EAB}"/>
    <cellStyle name="Output 2 5 4 3 5" xfId="28243" xr:uid="{18D77DD6-E452-4E4C-9EC8-F4D7CA57CB8E}"/>
    <cellStyle name="Output 2 5 4 3 6" xfId="33498" xr:uid="{A02B548B-9976-41FD-B81E-8D0F2C14ACC4}"/>
    <cellStyle name="Output 2 5 4 3 7" xfId="31462" xr:uid="{F7FC177A-8FF2-43C8-8A2A-03024EB1CA50}"/>
    <cellStyle name="Output 2 5 4 3 8" xfId="34951" xr:uid="{F461C470-94F8-4FDB-A88C-D4D6444E905D}"/>
    <cellStyle name="Output 2 5 4 3 9" xfId="32165" xr:uid="{C16FD2D5-F846-43C1-8643-E0358449BF18}"/>
    <cellStyle name="Output 2 5 4 4" xfId="24751" xr:uid="{AE5A0BFE-ECD7-44BD-913B-6EAED2232763}"/>
    <cellStyle name="Output 2 5 4 4 10" xfId="37987" xr:uid="{F4EC5044-3C4F-45B7-9F81-7FD9023CB0DC}"/>
    <cellStyle name="Output 2 5 4 4 2" xfId="27399" xr:uid="{1876E3DC-9FC9-4AA3-885D-2511A8E3E2D3}"/>
    <cellStyle name="Output 2 5 4 4 3" xfId="25417" xr:uid="{F008F3BE-E976-4B38-9A73-BED72A673CF3}"/>
    <cellStyle name="Output 2 5 4 4 4" xfId="30231" xr:uid="{520D1013-DFB6-4A49-BCCA-3801EB91163C}"/>
    <cellStyle name="Output 2 5 4 4 5" xfId="31112" xr:uid="{1E86DAE1-D2B2-40A4-A07D-F9CF39541FBE}"/>
    <cellStyle name="Output 2 5 4 4 6" xfId="34335" xr:uid="{D176EE3C-8851-49F0-8E1B-FD492225BBA1}"/>
    <cellStyle name="Output 2 5 4 4 7" xfId="35107" xr:uid="{1D719BCF-3745-482E-9967-A83E0B7B2EF1}"/>
    <cellStyle name="Output 2 5 4 4 8" xfId="36235" xr:uid="{19954DB7-DEA6-4073-AD36-ADEF4E939AC2}"/>
    <cellStyle name="Output 2 5 4 4 9" xfId="37070" xr:uid="{B42CB0BB-7B6B-470D-A8B8-F672D9E89A13}"/>
    <cellStyle name="Output 2 5 4 5" xfId="24923" xr:uid="{ED22FBB3-3493-484D-A0FB-D6FF105B90B7}"/>
    <cellStyle name="Output 2 5 4 5 10" xfId="38159" xr:uid="{3512D514-B78B-48E2-806E-B4B005A39BA7}"/>
    <cellStyle name="Output 2 5 4 5 2" xfId="27571" xr:uid="{90D29BC4-EF04-40AA-A8BA-787CC803DF73}"/>
    <cellStyle name="Output 2 5 4 5 3" xfId="29209" xr:uid="{2A04CD85-7CA9-44F3-B595-4E4D2EFE8792}"/>
    <cellStyle name="Output 2 5 4 5 4" xfId="30401" xr:uid="{F419FBFB-59D0-4A87-9941-1118D2706295}"/>
    <cellStyle name="Output 2 5 4 5 5" xfId="31284" xr:uid="{C1EEBF9D-7C0F-4F59-9DDF-7E1756AAEC68}"/>
    <cellStyle name="Output 2 5 4 5 6" xfId="34507" xr:uid="{08A5E53C-C139-4BD8-B9D5-FD4169C600BB}"/>
    <cellStyle name="Output 2 5 4 5 7" xfId="35279" xr:uid="{724B1B07-FC0E-4D7E-8B63-8ABCB161B928}"/>
    <cellStyle name="Output 2 5 4 5 8" xfId="36407" xr:uid="{11E8F8AE-DBF9-4076-968E-7316359FFFA8}"/>
    <cellStyle name="Output 2 5 4 5 9" xfId="37240" xr:uid="{0AD73C4B-EC0E-4683-AFFD-8382207C57D2}"/>
    <cellStyle name="Output 2 5 4 6" xfId="22592" xr:uid="{26DD2E59-4617-4E94-AEB2-2A66BD699BF6}"/>
    <cellStyle name="Output 2 5 4 7" xfId="25107" xr:uid="{1624545E-7892-4352-9D5D-671FE9A68D5F}"/>
    <cellStyle name="Output 2 5 4 8" xfId="21298" xr:uid="{9226631B-70F1-431C-B941-13C47FFF0DD8}"/>
    <cellStyle name="Output 2 5 5" xfId="20586" xr:uid="{00000000-0005-0000-0000-00006E500000}"/>
    <cellStyle name="Output 2 5 5 2" xfId="22927" xr:uid="{7E0760AC-3441-47DD-BF9B-DA7BFA9D92D2}"/>
    <cellStyle name="Output 2 5 5 2 2" xfId="23827" xr:uid="{E39331E7-2B1A-4F15-8038-1C0B0152EF4A}"/>
    <cellStyle name="Output 2 5 5 2 2 2" xfId="26479" xr:uid="{03ECB238-0016-4B85-B918-411E9D21DF45}"/>
    <cellStyle name="Output 2 5 5 2 2 3" xfId="28579" xr:uid="{E0082BAF-27CB-417E-BE25-A75EC9BC2223}"/>
    <cellStyle name="Output 2 5 5 2 2 4" xfId="29015" xr:uid="{20AC9F90-D805-4AAD-96A4-912F09969563}"/>
    <cellStyle name="Output 2 5 5 2 2 5" xfId="22691" xr:uid="{F0C76FFF-9F16-4F26-A92A-D027CD8C11C6}"/>
    <cellStyle name="Output 2 5 5 2 2 6" xfId="33730" xr:uid="{DEB6CA5F-8044-4F6A-AAE9-A77630C18DBF}"/>
    <cellStyle name="Output 2 5 5 2 2 7" xfId="34678" xr:uid="{06FA5881-CD1B-4F2C-8C2A-04647B0B7C83}"/>
    <cellStyle name="Output 2 5 5 2 2 8" xfId="34799" xr:uid="{6488C77C-F106-4A4A-AEC1-787F7F223038}"/>
    <cellStyle name="Output 2 5 5 2 2 9" xfId="35468" xr:uid="{0498605D-63B8-49B3-A891-E1FABEEF667E}"/>
    <cellStyle name="Output 2 5 5 2 3" xfId="25581" xr:uid="{EA688925-EFF7-4828-B5D6-355C81E8C536}"/>
    <cellStyle name="Output 2 5 5 2 4" xfId="32840" xr:uid="{B85B68DE-7287-4C1C-8397-AA4C2BE6FAD1}"/>
    <cellStyle name="Output 2 5 5 3" xfId="23596" xr:uid="{DE7A6341-7F6A-43CA-B860-5D95219484BA}"/>
    <cellStyle name="Output 2 5 5 3 2" xfId="26248" xr:uid="{F3073739-229C-4A1B-9A74-6D2866A700DD}"/>
    <cellStyle name="Output 2 5 5 3 3" xfId="28348" xr:uid="{FD2182EC-613E-45B6-85CD-B768B7E582C7}"/>
    <cellStyle name="Output 2 5 5 3 4" xfId="27876" xr:uid="{CCB3AB23-92A5-4A6A-A57B-19675B938ED8}"/>
    <cellStyle name="Output 2 5 5 3 5" xfId="28790" xr:uid="{AA71EA0E-DA17-4766-90AA-54096FBD99D0}"/>
    <cellStyle name="Output 2 5 5 3 6" xfId="33499" xr:uid="{94A14C47-5FD5-4F8E-AB94-89EE98B042C5}"/>
    <cellStyle name="Output 2 5 5 3 7" xfId="31461" xr:uid="{329A98D4-8B16-49C8-B509-2D5A21FC4174}"/>
    <cellStyle name="Output 2 5 5 3 8" xfId="34905" xr:uid="{F95E0848-BA3C-45FD-9F49-26328A8A5B15}"/>
    <cellStyle name="Output 2 5 5 3 9" xfId="32162" xr:uid="{985D511A-A967-486B-9E7A-E2F7AF94A412}"/>
    <cellStyle name="Output 2 5 5 4" xfId="24752" xr:uid="{735E1B03-8E3B-4E40-8F18-4F805AE11C1F}"/>
    <cellStyle name="Output 2 5 5 4 10" xfId="37988" xr:uid="{2A202DC7-38DA-4A31-86DF-B5320D29FCD0}"/>
    <cellStyle name="Output 2 5 5 4 2" xfId="27400" xr:uid="{0789B41F-F9C9-4F9D-AC9F-548D2E8D8C7A}"/>
    <cellStyle name="Output 2 5 5 4 3" xfId="25435" xr:uid="{830FF15C-4537-4BD3-92E0-5E12FF4730EA}"/>
    <cellStyle name="Output 2 5 5 4 4" xfId="30232" xr:uid="{D7CD0D51-C7BA-4B2E-A3E0-37C260A183C8}"/>
    <cellStyle name="Output 2 5 5 4 5" xfId="31113" xr:uid="{E5EBD566-9659-41EB-9BB5-CF9EAB8C5564}"/>
    <cellStyle name="Output 2 5 5 4 6" xfId="34336" xr:uid="{FF86A96E-8B74-448A-A725-FEB73EADAD90}"/>
    <cellStyle name="Output 2 5 5 4 7" xfId="35108" xr:uid="{E1F7B53D-4149-47A5-8BB9-0C49E1CCC3EF}"/>
    <cellStyle name="Output 2 5 5 4 8" xfId="36236" xr:uid="{596BBD34-5673-44CC-B613-09C994B4CF79}"/>
    <cellStyle name="Output 2 5 5 4 9" xfId="37071" xr:uid="{BE1CD550-EDCB-488C-9842-283EABB712C5}"/>
    <cellStyle name="Output 2 5 5 5" xfId="24924" xr:uid="{94BD9E4A-F75C-437C-B130-4DD19024FE91}"/>
    <cellStyle name="Output 2 5 5 5 10" xfId="38160" xr:uid="{C2A1754F-C806-4C98-B00E-F72BF3C2C7B8}"/>
    <cellStyle name="Output 2 5 5 5 2" xfId="27572" xr:uid="{0C59C1A2-79DF-4EFB-B878-E5DDEC913E4B}"/>
    <cellStyle name="Output 2 5 5 5 3" xfId="29210" xr:uid="{3515F547-2A2A-4F4C-8171-E05F7E137423}"/>
    <cellStyle name="Output 2 5 5 5 4" xfId="30402" xr:uid="{09C38488-55B9-456C-9753-F75159A2AD9C}"/>
    <cellStyle name="Output 2 5 5 5 5" xfId="31285" xr:uid="{0263F97B-D434-492D-94B5-F831294E1BA0}"/>
    <cellStyle name="Output 2 5 5 5 6" xfId="34508" xr:uid="{9DD0D780-D0C4-4A47-AB4D-10F1BF893E47}"/>
    <cellStyle name="Output 2 5 5 5 7" xfId="35280" xr:uid="{7EDC7A1F-15FA-4AB0-BB1B-7353F8029705}"/>
    <cellStyle name="Output 2 5 5 5 8" xfId="36408" xr:uid="{7A29C9D7-A3C0-40E6-8D5B-1CA881BDB138}"/>
    <cellStyle name="Output 2 5 5 5 9" xfId="37241" xr:uid="{28B158E1-F666-4821-BB0E-22A488C64885}"/>
    <cellStyle name="Output 2 5 5 6" xfId="22593" xr:uid="{E1642AD3-08AD-4A5C-B648-59D3B986045E}"/>
    <cellStyle name="Output 2 5 5 7" xfId="25108" xr:uid="{EDC8860A-FACF-475B-AB05-EAE57EF5EA31}"/>
    <cellStyle name="Output 2 5 5 8" xfId="21299" xr:uid="{85149979-6DC8-4A7A-A3C4-92EC8C2BB482}"/>
    <cellStyle name="Output 2 6" xfId="20587" xr:uid="{00000000-0005-0000-0000-00006F500000}"/>
    <cellStyle name="Output 2 6 2" xfId="20588" xr:uid="{00000000-0005-0000-0000-000070500000}"/>
    <cellStyle name="Output 2 6 2 2" xfId="22926" xr:uid="{55E9E624-99EF-4C39-BDF2-6F4B7CA6625C}"/>
    <cellStyle name="Output 2 6 2 2 2" xfId="23826" xr:uid="{B499708A-0020-4592-91FB-73456E0EB7AA}"/>
    <cellStyle name="Output 2 6 2 2 2 2" xfId="26478" xr:uid="{F11257CF-855A-4114-ABE6-C9AD944EE46E}"/>
    <cellStyle name="Output 2 6 2 2 2 3" xfId="28578" xr:uid="{ED8E5E14-8151-48FB-8EBA-8D368C611DA1}"/>
    <cellStyle name="Output 2 6 2 2 2 4" xfId="28901" xr:uid="{507055E9-B49F-47C5-88DB-334940743B1E}"/>
    <cellStyle name="Output 2 6 2 2 2 5" xfId="29560" xr:uid="{723A099B-1F88-481F-9603-BA529F8B79E8}"/>
    <cellStyle name="Output 2 6 2 2 2 6" xfId="33729" xr:uid="{95D37FB3-A5B5-4DCB-8E56-6FBE5665DCC1}"/>
    <cellStyle name="Output 2 6 2 2 2 7" xfId="34677" xr:uid="{17CBAF6A-7E6B-4EE5-B5C0-6432D8F59DE6}"/>
    <cellStyle name="Output 2 6 2 2 2 8" xfId="31580" xr:uid="{4BEDC4DB-F7A8-431F-A769-844ACB444406}"/>
    <cellStyle name="Output 2 6 2 2 2 9" xfId="35584" xr:uid="{9E99E15A-645C-40BA-A1DF-C6EE5D8C1692}"/>
    <cellStyle name="Output 2 6 2 2 3" xfId="25580" xr:uid="{55FC54C7-CFFC-4A68-BED0-13EC9525896F}"/>
    <cellStyle name="Output 2 6 2 2 4" xfId="32839" xr:uid="{B2457C69-1D82-44C2-8A00-DF123F25EA90}"/>
    <cellStyle name="Output 2 6 2 3" xfId="23597" xr:uid="{0690EA83-3306-43C3-BB87-62C9FD931DF5}"/>
    <cellStyle name="Output 2 6 2 3 2" xfId="26249" xr:uid="{A60B7383-6BB7-47FF-A24E-E3902E7FFA95}"/>
    <cellStyle name="Output 2 6 2 3 3" xfId="28349" xr:uid="{92824264-DF8B-4D65-A66B-C8B0A4DB4BA6}"/>
    <cellStyle name="Output 2 6 2 3 4" xfId="27877" xr:uid="{7C0CE4BF-D3F8-4449-80ED-D3083CA5D56F}"/>
    <cellStyle name="Output 2 6 2 3 5" xfId="28757" xr:uid="{0FAFC7DB-8E90-4A64-8AB4-E747046BD141}"/>
    <cellStyle name="Output 2 6 2 3 6" xfId="33500" xr:uid="{C7D295A2-40DC-42BD-80E6-8CFE93619B27}"/>
    <cellStyle name="Output 2 6 2 3 7" xfId="31460" xr:uid="{3ADB5CFF-A133-4C67-9C90-8F6D46630719}"/>
    <cellStyle name="Output 2 6 2 3 8" xfId="31548" xr:uid="{2DC8DE54-75C1-4E16-8AD4-615997051E10}"/>
    <cellStyle name="Output 2 6 2 3 9" xfId="35080" xr:uid="{B59C7C57-CB94-44C5-86C1-ECD3E33DBF06}"/>
    <cellStyle name="Output 2 6 2 4" xfId="24753" xr:uid="{0E90D02B-A0D3-44D6-98A6-296821A7D0C5}"/>
    <cellStyle name="Output 2 6 2 4 10" xfId="37989" xr:uid="{1DDFCF91-44E3-492F-98F9-AB462E6691BD}"/>
    <cellStyle name="Output 2 6 2 4 2" xfId="27401" xr:uid="{CE1F5FF6-A706-4CF5-B930-237C46BDCBA8}"/>
    <cellStyle name="Output 2 6 2 4 3" xfId="25436" xr:uid="{A16C90C6-72F5-4100-BA90-E0E77EE2C95C}"/>
    <cellStyle name="Output 2 6 2 4 4" xfId="30233" xr:uid="{154918E1-17A8-44E5-A101-74BD46C450C1}"/>
    <cellStyle name="Output 2 6 2 4 5" xfId="31114" xr:uid="{E9E02F9C-0F4C-4F3B-975F-5CB2EDD75449}"/>
    <cellStyle name="Output 2 6 2 4 6" xfId="34337" xr:uid="{400265B1-4471-4122-A180-0C884B7EF1F4}"/>
    <cellStyle name="Output 2 6 2 4 7" xfId="35109" xr:uid="{DF86B739-9CE5-40DB-9B52-45FDAB674315}"/>
    <cellStyle name="Output 2 6 2 4 8" xfId="36237" xr:uid="{66862E6B-362A-44FD-9D42-2DF4D23F4664}"/>
    <cellStyle name="Output 2 6 2 4 9" xfId="37072" xr:uid="{84085072-7F08-4431-8C73-3A575DEDCC4E}"/>
    <cellStyle name="Output 2 6 2 5" xfId="24925" xr:uid="{051C664F-91F3-4F8E-B88D-1486F03FD94F}"/>
    <cellStyle name="Output 2 6 2 5 10" xfId="38161" xr:uid="{7082B380-00A9-4634-8857-C1A3F7A55233}"/>
    <cellStyle name="Output 2 6 2 5 2" xfId="27573" xr:uid="{043AF781-B420-4CD6-A4EF-E3B73645D668}"/>
    <cellStyle name="Output 2 6 2 5 3" xfId="29211" xr:uid="{F82C2360-7250-4298-B76C-994387187593}"/>
    <cellStyle name="Output 2 6 2 5 4" xfId="30403" xr:uid="{AC3DE9CB-9146-46F8-B386-68066F99F735}"/>
    <cellStyle name="Output 2 6 2 5 5" xfId="31286" xr:uid="{4B8E9322-C556-4890-A7BA-382E979F5170}"/>
    <cellStyle name="Output 2 6 2 5 6" xfId="34509" xr:uid="{5D180929-9574-4F59-AC1B-CB99E047C1AE}"/>
    <cellStyle name="Output 2 6 2 5 7" xfId="35281" xr:uid="{C4C639EA-1CE0-4C0B-B788-CB3230D3131D}"/>
    <cellStyle name="Output 2 6 2 5 8" xfId="36409" xr:uid="{943D830D-25B7-4111-95D8-0196F7B9EBDA}"/>
    <cellStyle name="Output 2 6 2 5 9" xfId="37242" xr:uid="{6CFCDF1B-6780-43A1-807C-97E0A0C78C60}"/>
    <cellStyle name="Output 2 6 2 6" xfId="22594" xr:uid="{4FF8F07C-353B-4180-AFC8-7E652A575B97}"/>
    <cellStyle name="Output 2 6 2 7" xfId="25110" xr:uid="{B25F0589-06B3-43DB-8B16-1978E2CF9B4E}"/>
    <cellStyle name="Output 2 6 2 8" xfId="21300" xr:uid="{16446654-73C0-4607-9629-1BF299503020}"/>
    <cellStyle name="Output 2 6 3" xfId="20589" xr:uid="{00000000-0005-0000-0000-000071500000}"/>
    <cellStyle name="Output 2 6 3 2" xfId="22925" xr:uid="{A78EB9C2-D024-4C5A-885C-555B732201C4}"/>
    <cellStyle name="Output 2 6 3 2 2" xfId="23825" xr:uid="{E6E12BD0-D61A-4D80-A30A-CACA3F21458C}"/>
    <cellStyle name="Output 2 6 3 2 2 2" xfId="26477" xr:uid="{FA9D7F6D-6D70-439A-9454-C9A7D76D4C80}"/>
    <cellStyle name="Output 2 6 3 2 2 3" xfId="28577" xr:uid="{F45817C1-80D2-40FE-B5AF-A58697730B07}"/>
    <cellStyle name="Output 2 6 3 2 2 4" xfId="28410" xr:uid="{E8043637-8162-4E58-A084-8499190E1A7D}"/>
    <cellStyle name="Output 2 6 3 2 2 5" xfId="29444" xr:uid="{A18CAE01-D5AB-4B78-9CF6-BCB7D9C2D277}"/>
    <cellStyle name="Output 2 6 3 2 2 6" xfId="33728" xr:uid="{58BB8E71-996D-479F-B9F9-F43493E6E17A}"/>
    <cellStyle name="Output 2 6 3 2 2 7" xfId="34676" xr:uid="{3BCD5015-ED7A-4BC4-A08A-EF24B71E464D}"/>
    <cellStyle name="Output 2 6 3 2 2 8" xfId="34873" xr:uid="{2F0F734D-C33F-4924-9634-1933B306B0BF}"/>
    <cellStyle name="Output 2 6 3 2 2 9" xfId="35053" xr:uid="{607C7E80-ACE1-4187-9313-D0B0B8A31A8B}"/>
    <cellStyle name="Output 2 6 3 2 3" xfId="25579" xr:uid="{B7144601-6073-49E8-AB0C-B79746F6184D}"/>
    <cellStyle name="Output 2 6 3 2 4" xfId="32838" xr:uid="{399BA052-908A-47FF-971E-29898CF2541D}"/>
    <cellStyle name="Output 2 6 3 3" xfId="23598" xr:uid="{6D4350E1-5807-469F-9F2C-51BC9B44F14F}"/>
    <cellStyle name="Output 2 6 3 3 2" xfId="26250" xr:uid="{6941FF6D-21C6-4EAD-B583-B3E0DB75EF4E}"/>
    <cellStyle name="Output 2 6 3 3 3" xfId="28350" xr:uid="{D1C4F750-88AF-4B98-AD49-3C4AEBCC50F0}"/>
    <cellStyle name="Output 2 6 3 3 4" xfId="27878" xr:uid="{E708F346-E82C-4B65-87AA-AD9F39EB30B9}"/>
    <cellStyle name="Output 2 6 3 3 5" xfId="22636" xr:uid="{E86FE830-CB91-4DE7-9ADA-3B38B9922CC8}"/>
    <cellStyle name="Output 2 6 3 3 6" xfId="33501" xr:uid="{C8B940CE-A03C-4801-AD18-91F37A5FE1E9}"/>
    <cellStyle name="Output 2 6 3 3 7" xfId="31459" xr:uid="{665159BF-D54F-452E-BDB8-0034C7D9C743}"/>
    <cellStyle name="Output 2 6 3 3 8" xfId="34765" xr:uid="{2DED33EE-8188-4FB9-93F5-7CD9E00C0748}"/>
    <cellStyle name="Output 2 6 3 3 9" xfId="32163" xr:uid="{89B3574C-4123-44AA-B5B5-86B357980F60}"/>
    <cellStyle name="Output 2 6 3 4" xfId="24754" xr:uid="{C0DDFC2D-D72F-4F40-9496-DD56B4F2717A}"/>
    <cellStyle name="Output 2 6 3 4 10" xfId="37990" xr:uid="{68D63375-15BF-4A1E-AE4A-31DDBBCA0FF8}"/>
    <cellStyle name="Output 2 6 3 4 2" xfId="27402" xr:uid="{3ADC8951-0EFF-43E5-9154-40AAEA67768B}"/>
    <cellStyle name="Output 2 6 3 4 3" xfId="25437" xr:uid="{FF033F72-3442-4288-B218-A756CF9092C4}"/>
    <cellStyle name="Output 2 6 3 4 4" xfId="30234" xr:uid="{B0ABC6DC-78BF-4EB8-859A-5D4790D68456}"/>
    <cellStyle name="Output 2 6 3 4 5" xfId="31115" xr:uid="{D3EE0881-15BA-496F-9426-5015296193EB}"/>
    <cellStyle name="Output 2 6 3 4 6" xfId="34338" xr:uid="{1EED556B-B357-459F-9B06-E9564B5651F2}"/>
    <cellStyle name="Output 2 6 3 4 7" xfId="35110" xr:uid="{89CF3261-B735-41C8-8520-17ADF06D1772}"/>
    <cellStyle name="Output 2 6 3 4 8" xfId="36238" xr:uid="{9D906BE4-0189-4CC5-B33B-FD779F856114}"/>
    <cellStyle name="Output 2 6 3 4 9" xfId="37073" xr:uid="{2A0DECE0-957E-4D0A-8F27-30E326E28FA4}"/>
    <cellStyle name="Output 2 6 3 5" xfId="24926" xr:uid="{63543286-6B04-438E-BB1A-F95412A632C8}"/>
    <cellStyle name="Output 2 6 3 5 10" xfId="38162" xr:uid="{0C437793-96E4-4D53-BCFC-FDA5FFFA4B1A}"/>
    <cellStyle name="Output 2 6 3 5 2" xfId="27574" xr:uid="{9ED69220-2F5B-42CC-A07A-4D7167B74521}"/>
    <cellStyle name="Output 2 6 3 5 3" xfId="29212" xr:uid="{2F37826A-6F9E-4C5A-BB12-D540B2685831}"/>
    <cellStyle name="Output 2 6 3 5 4" xfId="30404" xr:uid="{6F8D061A-58D5-4F1B-9AFB-7415B2F0E4E3}"/>
    <cellStyle name="Output 2 6 3 5 5" xfId="31287" xr:uid="{D03DCAD4-A024-4CAD-A1E0-556BC03A67E2}"/>
    <cellStyle name="Output 2 6 3 5 6" xfId="34510" xr:uid="{0EC8576A-3795-4AEC-9CFE-7403624E48B4}"/>
    <cellStyle name="Output 2 6 3 5 7" xfId="35282" xr:uid="{FB74796C-C91B-4609-8AE7-3741C8A39E3C}"/>
    <cellStyle name="Output 2 6 3 5 8" xfId="36410" xr:uid="{FAC044FE-7269-40F8-9244-8CD31F970B7A}"/>
    <cellStyle name="Output 2 6 3 5 9" xfId="37243" xr:uid="{DB18BBCE-175E-47CA-8814-66165B627EC6}"/>
    <cellStyle name="Output 2 6 3 6" xfId="22595" xr:uid="{68787220-1734-4750-B441-BBD5A81D6335}"/>
    <cellStyle name="Output 2 6 3 7" xfId="25111" xr:uid="{BE1A4BCF-CEC9-470E-8304-051835F919FF}"/>
    <cellStyle name="Output 2 6 3 8" xfId="21301" xr:uid="{C91DDD8C-3CF4-4531-92B1-150F89317CAB}"/>
    <cellStyle name="Output 2 6 4" xfId="20590" xr:uid="{00000000-0005-0000-0000-000072500000}"/>
    <cellStyle name="Output 2 6 4 2" xfId="22924" xr:uid="{35B04B1E-12D6-46CB-A0B3-930B07CD0FDC}"/>
    <cellStyle name="Output 2 6 4 2 2" xfId="23824" xr:uid="{9A971E78-DB95-488E-86D5-01980CB55298}"/>
    <cellStyle name="Output 2 6 4 2 2 2" xfId="26476" xr:uid="{691431FA-79A4-4FA7-A349-352659172167}"/>
    <cellStyle name="Output 2 6 4 2 2 3" xfId="28576" xr:uid="{2B94B30A-4CC4-47E8-A0C5-E508C6795CD4}"/>
    <cellStyle name="Output 2 6 4 2 2 4" xfId="28517" xr:uid="{587C6F9D-542F-4287-A13D-7263AFF2BFA2}"/>
    <cellStyle name="Output 2 6 4 2 2 5" xfId="27703" xr:uid="{0AFD120B-B482-41AE-9ED3-DFCE7FFE99B8}"/>
    <cellStyle name="Output 2 6 4 2 2 6" xfId="33727" xr:uid="{7D20285D-8499-4EA7-BC03-0EE158F2CA09}"/>
    <cellStyle name="Output 2 6 4 2 2 7" xfId="34675" xr:uid="{5DBF4615-0F9B-4E6F-B654-16E4CF280778}"/>
    <cellStyle name="Output 2 6 4 2 2 8" xfId="34985" xr:uid="{6F705CE3-EEB4-4358-B296-78138B7E03F2}"/>
    <cellStyle name="Output 2 6 4 2 2 9" xfId="31839" xr:uid="{D98F3827-A2CA-409C-9154-46F5A429E174}"/>
    <cellStyle name="Output 2 6 4 2 3" xfId="25578" xr:uid="{F2F40D16-FC32-408B-BF68-F95160FAB310}"/>
    <cellStyle name="Output 2 6 4 2 4" xfId="32837" xr:uid="{E70CE79F-FBF6-4855-948D-81888884607D}"/>
    <cellStyle name="Output 2 6 4 3" xfId="23599" xr:uid="{FD38E483-3ADB-42C3-9500-3F92A6BEDC7F}"/>
    <cellStyle name="Output 2 6 4 3 2" xfId="26251" xr:uid="{9FC793EB-29C0-4FA5-9D50-5A20F29DBA55}"/>
    <cellStyle name="Output 2 6 4 3 3" xfId="28351" xr:uid="{4681ACFB-E60B-4BD6-8A4B-0D85ED82DC52}"/>
    <cellStyle name="Output 2 6 4 3 4" xfId="27879" xr:uid="{62678176-6358-4F50-89C3-EFC201167967}"/>
    <cellStyle name="Output 2 6 4 3 5" xfId="28175" xr:uid="{B177E1DE-33A2-4037-8E85-334157C6F6BB}"/>
    <cellStyle name="Output 2 6 4 3 6" xfId="33502" xr:uid="{54A0E990-A94B-4161-B503-10730DD4B28A}"/>
    <cellStyle name="Output 2 6 4 3 7" xfId="31458" xr:uid="{07AD425D-C03A-4985-8D9E-D34A8F2A9981}"/>
    <cellStyle name="Output 2 6 4 3 8" xfId="31691" xr:uid="{C8C47887-3001-4D2D-87BB-8B3A72BD71FA}"/>
    <cellStyle name="Output 2 6 4 3 9" xfId="31958" xr:uid="{BB2B5F15-95D4-422B-8B7C-9ECD06C61754}"/>
    <cellStyle name="Output 2 6 4 4" xfId="24755" xr:uid="{EF993E38-0785-46C0-AFD8-F80ACFA4C6D0}"/>
    <cellStyle name="Output 2 6 4 4 10" xfId="37991" xr:uid="{38BE27B9-2F2D-4581-81DE-A26E004C10D1}"/>
    <cellStyle name="Output 2 6 4 4 2" xfId="27403" xr:uid="{FDD75A58-E4EA-4B72-934C-14A272ED01D2}"/>
    <cellStyle name="Output 2 6 4 4 3" xfId="25438" xr:uid="{823F5728-4F66-468A-9A04-5F4CBF32FC5D}"/>
    <cellStyle name="Output 2 6 4 4 4" xfId="30235" xr:uid="{D6920C17-4C97-4B37-9CF6-CAFD56B50210}"/>
    <cellStyle name="Output 2 6 4 4 5" xfId="31116" xr:uid="{273D12BE-EFBE-4925-A49A-B1815D590DC4}"/>
    <cellStyle name="Output 2 6 4 4 6" xfId="34339" xr:uid="{7218E2C6-D942-4F70-9533-A9830A138040}"/>
    <cellStyle name="Output 2 6 4 4 7" xfId="35111" xr:uid="{B684A202-4F40-4D9A-9CF5-CE0794B415A1}"/>
    <cellStyle name="Output 2 6 4 4 8" xfId="36239" xr:uid="{BC2C2A65-9D60-4F70-8E83-B518A0DABFB2}"/>
    <cellStyle name="Output 2 6 4 4 9" xfId="37074" xr:uid="{ED9205DA-8C2C-4524-9CC2-EF1EC3A3C04A}"/>
    <cellStyle name="Output 2 6 4 5" xfId="24927" xr:uid="{38172B29-AE79-411B-8CD8-2A78396DF24C}"/>
    <cellStyle name="Output 2 6 4 5 10" xfId="38163" xr:uid="{732C1DDB-8755-4E62-AF68-A98DCA549E61}"/>
    <cellStyle name="Output 2 6 4 5 2" xfId="27575" xr:uid="{ABE19DFE-0C53-499E-859D-5CF687730518}"/>
    <cellStyle name="Output 2 6 4 5 3" xfId="29213" xr:uid="{D5A3CC19-9632-42E4-B0B8-879876669273}"/>
    <cellStyle name="Output 2 6 4 5 4" xfId="30405" xr:uid="{72A97B36-F4E9-4DF8-9961-3EFD3DDF7A3F}"/>
    <cellStyle name="Output 2 6 4 5 5" xfId="31288" xr:uid="{2AD9E89E-E50C-402B-A0B3-36EDE4B3E662}"/>
    <cellStyle name="Output 2 6 4 5 6" xfId="34511" xr:uid="{02F013F1-CE00-4CD1-9ED0-BA60478B3BC4}"/>
    <cellStyle name="Output 2 6 4 5 7" xfId="35283" xr:uid="{178F0851-38AD-4B50-8E99-8EBF6FA31D97}"/>
    <cellStyle name="Output 2 6 4 5 8" xfId="36411" xr:uid="{B661771C-2FEE-4BE4-AC8B-394DC8F06CED}"/>
    <cellStyle name="Output 2 6 4 5 9" xfId="37244" xr:uid="{D164CA73-86F5-446E-9CBB-3194A2A0E893}"/>
    <cellStyle name="Output 2 6 4 6" xfId="22596" xr:uid="{31972700-D0B9-4870-89D7-44D6E1B1772B}"/>
    <cellStyle name="Output 2 6 4 7" xfId="25112" xr:uid="{36F06F25-2487-4E97-8998-81537E2B89A1}"/>
    <cellStyle name="Output 2 6 4 8" xfId="21302" xr:uid="{9FE156A4-3EAF-40F0-8029-95FD0803AFA8}"/>
    <cellStyle name="Output 2 6 5" xfId="20591" xr:uid="{00000000-0005-0000-0000-000073500000}"/>
    <cellStyle name="Output 2 6 5 2" xfId="22923" xr:uid="{D28B4CC1-A96C-43D8-B066-0A8E6BCA141C}"/>
    <cellStyle name="Output 2 6 5 2 2" xfId="23823" xr:uid="{2565F72B-6192-4A6B-946C-06D8561DC29E}"/>
    <cellStyle name="Output 2 6 5 2 2 2" xfId="26475" xr:uid="{BA525052-ECA5-4AFD-B566-A3F86507AC5C}"/>
    <cellStyle name="Output 2 6 5 2 2 3" xfId="28575" xr:uid="{C6DFDA6C-7100-4798-8499-B9E4562E33EF}"/>
    <cellStyle name="Output 2 6 5 2 2 4" xfId="28072" xr:uid="{7E3D0C80-7A56-45E7-B599-86E45B3F1062}"/>
    <cellStyle name="Output 2 6 5 2 2 5" xfId="28727" xr:uid="{361777EF-914B-4BF9-B46A-1C6FE587E8EB}"/>
    <cellStyle name="Output 2 6 5 2 2 6" xfId="33726" xr:uid="{D4DF6022-87EA-480B-973A-94AB5CF16324}"/>
    <cellStyle name="Output 2 6 5 2 2 7" xfId="34674" xr:uid="{6B352214-16D3-4A75-B4BA-C8A69AE3971A}"/>
    <cellStyle name="Output 2 6 5 2 2 8" xfId="32259" xr:uid="{86D41127-6A81-441C-B39A-09B39F5D83F2}"/>
    <cellStyle name="Output 2 6 5 2 2 9" xfId="35467" xr:uid="{00E1DF85-7243-4BC4-918E-1A97D78E5746}"/>
    <cellStyle name="Output 2 6 5 2 3" xfId="25577" xr:uid="{4ADE4739-4AEB-4F6B-AD05-7F88F32C6870}"/>
    <cellStyle name="Output 2 6 5 2 4" xfId="32836" xr:uid="{F358DCC6-6FBF-4FA9-BCB1-5E0FE7CE6492}"/>
    <cellStyle name="Output 2 6 5 3" xfId="23600" xr:uid="{994195A6-9616-4C50-9018-5DE2F06F96D4}"/>
    <cellStyle name="Output 2 6 5 3 2" xfId="26252" xr:uid="{200DE5DC-74D6-42AD-9277-6198CFCA4908}"/>
    <cellStyle name="Output 2 6 5 3 3" xfId="28352" xr:uid="{4BE40415-6E88-4AEF-9152-994459939107}"/>
    <cellStyle name="Output 2 6 5 3 4" xfId="27880" xr:uid="{69C7A39F-143B-4D4D-9BA7-A2A8473E5884}"/>
    <cellStyle name="Output 2 6 5 3 5" xfId="28679" xr:uid="{50A28884-1D9E-4E0B-A789-B3AD0FBEEDA6}"/>
    <cellStyle name="Output 2 6 5 3 6" xfId="33503" xr:uid="{F8268C63-51F6-4E70-9FA6-5E5D0A6D9869}"/>
    <cellStyle name="Output 2 6 5 3 7" xfId="31457" xr:uid="{0183A6F5-FCB3-4F6A-9B9D-E881C5B9AA35}"/>
    <cellStyle name="Output 2 6 5 3 8" xfId="34949" xr:uid="{50F673D4-B2A9-4115-9E26-51864C9F9F6F}"/>
    <cellStyle name="Output 2 6 5 3 9" xfId="32164" xr:uid="{12EC1FB9-F71E-46A9-AE43-A9CC066249A3}"/>
    <cellStyle name="Output 2 6 5 4" xfId="24756" xr:uid="{4892FF01-3772-4CE9-AFB4-C2AA01A93C81}"/>
    <cellStyle name="Output 2 6 5 4 10" xfId="37992" xr:uid="{70230750-58FB-4916-8A87-273AE6AE81EF}"/>
    <cellStyle name="Output 2 6 5 4 2" xfId="27404" xr:uid="{5B105896-35E4-4293-BA91-16BD790CF064}"/>
    <cellStyle name="Output 2 6 5 4 3" xfId="25439" xr:uid="{74BB1DD4-28F3-4479-A877-D2166C1B643C}"/>
    <cellStyle name="Output 2 6 5 4 4" xfId="30236" xr:uid="{7354F3C4-6451-414F-9182-39E2AD426F04}"/>
    <cellStyle name="Output 2 6 5 4 5" xfId="31117" xr:uid="{7B4B7D09-4C73-4232-86CB-D46296433F7E}"/>
    <cellStyle name="Output 2 6 5 4 6" xfId="34340" xr:uid="{298EAFBA-16EA-49F2-AC97-104C424F9E4A}"/>
    <cellStyle name="Output 2 6 5 4 7" xfId="35112" xr:uid="{8DC76683-9450-4733-AA92-5F13DE8680AE}"/>
    <cellStyle name="Output 2 6 5 4 8" xfId="36240" xr:uid="{D854FE9E-9CAE-4F1D-8387-B318B5FFBB54}"/>
    <cellStyle name="Output 2 6 5 4 9" xfId="37075" xr:uid="{6F01D6C4-FF1E-4DA9-85BC-A53174349605}"/>
    <cellStyle name="Output 2 6 5 5" xfId="24928" xr:uid="{68498AE5-32B6-4D46-8820-AB6987945584}"/>
    <cellStyle name="Output 2 6 5 5 10" xfId="38164" xr:uid="{CEB78E85-75C2-42C6-B612-D68013DF51A6}"/>
    <cellStyle name="Output 2 6 5 5 2" xfId="27576" xr:uid="{A3AD6B27-AA34-431B-A02D-A1881C2A65B3}"/>
    <cellStyle name="Output 2 6 5 5 3" xfId="29214" xr:uid="{A011C615-2591-4BB4-AA30-193338F9DAE1}"/>
    <cellStyle name="Output 2 6 5 5 4" xfId="30406" xr:uid="{49868392-5A62-4BDC-823B-CED711318739}"/>
    <cellStyle name="Output 2 6 5 5 5" xfId="31289" xr:uid="{748F9895-F662-4400-B15A-08B1859F883C}"/>
    <cellStyle name="Output 2 6 5 5 6" xfId="34512" xr:uid="{E9382F51-8C7A-4BBC-B21B-9CD70A4B4987}"/>
    <cellStyle name="Output 2 6 5 5 7" xfId="35284" xr:uid="{0B8D177D-3A73-41D8-96CB-8AADAE8753E3}"/>
    <cellStyle name="Output 2 6 5 5 8" xfId="36412" xr:uid="{0D05D56C-E8D9-42B7-97DD-47D6E148E840}"/>
    <cellStyle name="Output 2 6 5 5 9" xfId="37245" xr:uid="{B9A1CBE4-1FF7-4BBF-AAF1-E5378F9BD4C3}"/>
    <cellStyle name="Output 2 6 5 6" xfId="22597" xr:uid="{2FF846E0-079B-4EA8-94E4-B7628F520213}"/>
    <cellStyle name="Output 2 6 5 7" xfId="25113" xr:uid="{E2B7F75B-4516-40FC-93DA-7F039625AE40}"/>
    <cellStyle name="Output 2 6 5 8" xfId="21303" xr:uid="{E2110217-E614-498A-8147-867CDEC45818}"/>
    <cellStyle name="Output 2 7" xfId="20592" xr:uid="{00000000-0005-0000-0000-000074500000}"/>
    <cellStyle name="Output 2 7 2" xfId="20593" xr:uid="{00000000-0005-0000-0000-000075500000}"/>
    <cellStyle name="Output 2 7 2 2" xfId="22922" xr:uid="{66C1C6E3-81A0-49CB-A38C-4E83B2116973}"/>
    <cellStyle name="Output 2 7 2 2 2" xfId="23822" xr:uid="{2B7D3A27-C66F-482E-8362-BE14A3AE67AA}"/>
    <cellStyle name="Output 2 7 2 2 2 2" xfId="26474" xr:uid="{608CD49A-6769-4BDB-A7EB-CB31255B8890}"/>
    <cellStyle name="Output 2 7 2 2 2 3" xfId="28574" xr:uid="{732057EB-7257-4910-BB2C-EC69FAE9E599}"/>
    <cellStyle name="Output 2 7 2 2 2 4" xfId="27957" xr:uid="{9A55AFF6-2C94-470E-A615-705CD0295E76}"/>
    <cellStyle name="Output 2 7 2 2 2 5" xfId="29559" xr:uid="{2301F34C-79FF-4F8D-AF5A-9292BBFE165B}"/>
    <cellStyle name="Output 2 7 2 2 2 6" xfId="33725" xr:uid="{E26C5BBB-6FC9-410A-B470-530812D9DC10}"/>
    <cellStyle name="Output 2 7 2 2 2 7" xfId="34673" xr:uid="{B2D48C4F-040C-4393-B814-C2075611B2EA}"/>
    <cellStyle name="Output 2 7 2 2 2 8" xfId="31658" xr:uid="{A1957826-5B59-4C43-AB0A-8A08C8F108C8}"/>
    <cellStyle name="Output 2 7 2 2 2 9" xfId="35585" xr:uid="{02B000C1-3654-4F47-8F00-E23A35660027}"/>
    <cellStyle name="Output 2 7 2 2 3" xfId="25576" xr:uid="{DDD960AE-4DE0-4A14-8A76-0636131CFD74}"/>
    <cellStyle name="Output 2 7 2 2 4" xfId="32835" xr:uid="{D6EBD037-FF8A-4E5F-9738-0363F80AF992}"/>
    <cellStyle name="Output 2 7 2 3" xfId="23601" xr:uid="{89224916-93E2-4E9C-B99B-8452EF1CED77}"/>
    <cellStyle name="Output 2 7 2 3 2" xfId="26253" xr:uid="{C77D21AD-BA06-4EB7-BD51-D1C3B3C8F96A}"/>
    <cellStyle name="Output 2 7 2 3 3" xfId="28353" xr:uid="{598C1558-DC17-444F-9D75-1DEFB0A4D5EC}"/>
    <cellStyle name="Output 2 7 2 3 4" xfId="27881" xr:uid="{437F3D84-0DBD-40F3-AC51-39F78739BF28}"/>
    <cellStyle name="Output 2 7 2 3 5" xfId="28247" xr:uid="{FC7C0901-F370-458B-857C-D45E4C29DE63}"/>
    <cellStyle name="Output 2 7 2 3 6" xfId="33504" xr:uid="{E6D2D6FD-CAF2-43D3-97B2-BDFD0E4E6DF8}"/>
    <cellStyle name="Output 2 7 2 3 7" xfId="31456" xr:uid="{14118A08-3E96-4CD0-857F-F12CD1F7E0DD}"/>
    <cellStyle name="Output 2 7 2 3 8" xfId="34907" xr:uid="{87455004-544A-464A-AA37-A06F2AE2FD33}"/>
    <cellStyle name="Output 2 7 2 3 9" xfId="31740" xr:uid="{D6427441-5F04-44DA-B614-9EEF7A132DE2}"/>
    <cellStyle name="Output 2 7 2 4" xfId="24757" xr:uid="{A728417A-B1E9-4A38-B9F9-4B059E8CCE1F}"/>
    <cellStyle name="Output 2 7 2 4 10" xfId="37993" xr:uid="{F673AB26-F39B-437D-A1BF-80A27D1404EB}"/>
    <cellStyle name="Output 2 7 2 4 2" xfId="27405" xr:uid="{DD67C73C-B46F-4B41-B563-80A6BB373D98}"/>
    <cellStyle name="Output 2 7 2 4 3" xfId="25440" xr:uid="{B190C74D-58E1-4D82-983F-D53D5775B73D}"/>
    <cellStyle name="Output 2 7 2 4 4" xfId="30237" xr:uid="{9D9E28B4-F18E-4856-98FC-8552244F0F04}"/>
    <cellStyle name="Output 2 7 2 4 5" xfId="31118" xr:uid="{93D65C05-5E2A-4CA6-9576-975AB7B2773E}"/>
    <cellStyle name="Output 2 7 2 4 6" xfId="34341" xr:uid="{82D86C1D-B262-44C2-B7D1-1B03C8EDDEFA}"/>
    <cellStyle name="Output 2 7 2 4 7" xfId="35113" xr:uid="{CF0D2B4A-E94D-4A1F-BF7B-28592A602381}"/>
    <cellStyle name="Output 2 7 2 4 8" xfId="36241" xr:uid="{98C72A0A-DAC0-43BD-8A84-C1D74BA664E2}"/>
    <cellStyle name="Output 2 7 2 4 9" xfId="37076" xr:uid="{6F6D9D28-9AA3-4B6E-BFDA-E069620DCC6F}"/>
    <cellStyle name="Output 2 7 2 5" xfId="24929" xr:uid="{44591BC3-71F7-4C51-9428-355F538F53BF}"/>
    <cellStyle name="Output 2 7 2 5 10" xfId="38165" xr:uid="{1C11D655-EFF2-4AB2-AC78-807D0C56D766}"/>
    <cellStyle name="Output 2 7 2 5 2" xfId="27577" xr:uid="{B57F4390-755E-48D9-B664-0E10ED84D325}"/>
    <cellStyle name="Output 2 7 2 5 3" xfId="29215" xr:uid="{D63D3F48-3E17-4D74-ACEB-64DABA521D19}"/>
    <cellStyle name="Output 2 7 2 5 4" xfId="30407" xr:uid="{5F506A96-6C13-4DAB-A08F-157C05BD94A6}"/>
    <cellStyle name="Output 2 7 2 5 5" xfId="31290" xr:uid="{F7D86473-D667-4F7F-AF38-599ADD1B87D9}"/>
    <cellStyle name="Output 2 7 2 5 6" xfId="34513" xr:uid="{C111A3BE-B1F5-4991-89C0-EA2E57F29E9D}"/>
    <cellStyle name="Output 2 7 2 5 7" xfId="35285" xr:uid="{10CAE655-CFF0-4C4A-A272-AA968E8E971B}"/>
    <cellStyle name="Output 2 7 2 5 8" xfId="36413" xr:uid="{01DE1BDC-B59C-4664-8EF9-7406A5B7B4A4}"/>
    <cellStyle name="Output 2 7 2 5 9" xfId="37246" xr:uid="{7D189A73-8179-4B2B-AAEE-D2CCCE9B8B12}"/>
    <cellStyle name="Output 2 7 2 6" xfId="22598" xr:uid="{F8B0B9FE-26EE-41CA-B902-F07E2EFEADEF}"/>
    <cellStyle name="Output 2 7 2 7" xfId="25115" xr:uid="{1F641704-9D2F-4668-98CB-1C096CC17F9E}"/>
    <cellStyle name="Output 2 7 2 8" xfId="21304" xr:uid="{C5C3EF97-F5B6-42A6-8BED-58D617B60914}"/>
    <cellStyle name="Output 2 7 3" xfId="20594" xr:uid="{00000000-0005-0000-0000-000076500000}"/>
    <cellStyle name="Output 2 7 3 2" xfId="22921" xr:uid="{185CBC52-71F5-49AE-9C6D-3BC886E00864}"/>
    <cellStyle name="Output 2 7 3 2 2" xfId="23821" xr:uid="{81219243-AC77-4029-A91B-407B10C5C0FD}"/>
    <cellStyle name="Output 2 7 3 2 2 2" xfId="26473" xr:uid="{D34A35C3-B2AF-4C64-BC0A-BAB71B747A62}"/>
    <cellStyle name="Output 2 7 3 2 2 3" xfId="28573" xr:uid="{95FA514A-955C-4804-A7E0-2CA47987EB07}"/>
    <cellStyle name="Output 2 7 3 2 2 4" xfId="29014" xr:uid="{B549F218-D871-4B82-A4B8-9FB2D07287BF}"/>
    <cellStyle name="Output 2 7 3 2 2 5" xfId="29443" xr:uid="{287F01EF-F8A5-4433-944A-BE139E2AB30F}"/>
    <cellStyle name="Output 2 7 3 2 2 6" xfId="33724" xr:uid="{FD62361C-4474-41A4-9023-517EE213D4EA}"/>
    <cellStyle name="Output 2 7 3 2 2 7" xfId="34672" xr:uid="{F334B760-2206-40B4-BDD0-B543403E312E}"/>
    <cellStyle name="Output 2 7 3 2 2 8" xfId="34798" xr:uid="{7EE12B72-C70A-4DED-A42B-DBC40B22A079}"/>
    <cellStyle name="Output 2 7 3 2 2 9" xfId="35094" xr:uid="{9C7F053A-38D7-42BD-BFF1-E62156323E3A}"/>
    <cellStyle name="Output 2 7 3 2 3" xfId="25575" xr:uid="{85C50F45-E930-45B5-BE46-3FA6B5538152}"/>
    <cellStyle name="Output 2 7 3 2 4" xfId="32834" xr:uid="{95977E91-637C-466F-89A7-4017C84118B1}"/>
    <cellStyle name="Output 2 7 3 3" xfId="23602" xr:uid="{5BD171BE-16C6-4DF3-B23C-ED9D9DD09118}"/>
    <cellStyle name="Output 2 7 3 3 2" xfId="26254" xr:uid="{FA37E7E0-148F-4588-92A5-268A16E71AF6}"/>
    <cellStyle name="Output 2 7 3 3 3" xfId="28354" xr:uid="{A23CA005-C52A-4531-B21E-E1686C1A977C}"/>
    <cellStyle name="Output 2 7 3 3 4" xfId="27882" xr:uid="{2DC5A6F0-EEAC-4EED-A948-79620FA4C98F}"/>
    <cellStyle name="Output 2 7 3 3 5" xfId="28794" xr:uid="{F8686556-FE7B-498A-8458-B4A3E4A7D919}"/>
    <cellStyle name="Output 2 7 3 3 6" xfId="33505" xr:uid="{DCBFC628-3313-404F-AC0C-2C522E170F57}"/>
    <cellStyle name="Output 2 7 3 3 7" xfId="31455" xr:uid="{5F68673F-8C5A-4D0C-8BC4-DE9EC60BCEA1}"/>
    <cellStyle name="Output 2 7 3 3 8" xfId="31546" xr:uid="{91902F49-C09C-4861-BF11-141FC7986C40}"/>
    <cellStyle name="Output 2 7 3 3 9" xfId="32078" xr:uid="{C8BB2E10-42BB-48A1-8C9C-A3E7DC6B94DA}"/>
    <cellStyle name="Output 2 7 3 4" xfId="24758" xr:uid="{0CB610D2-69ED-41D7-BF2F-2E6ABDA92541}"/>
    <cellStyle name="Output 2 7 3 4 10" xfId="37994" xr:uid="{8098F07F-B036-420D-A1C9-FEF3E9EF211F}"/>
    <cellStyle name="Output 2 7 3 4 2" xfId="27406" xr:uid="{C6ADCE3C-6849-4633-A80C-5548C83634CD}"/>
    <cellStyle name="Output 2 7 3 4 3" xfId="25441" xr:uid="{E8D8B248-FCB5-4372-B3FA-87BEFC598956}"/>
    <cellStyle name="Output 2 7 3 4 4" xfId="30238" xr:uid="{86803099-84F7-4762-A1CD-FF6EBBD2EF4B}"/>
    <cellStyle name="Output 2 7 3 4 5" xfId="31119" xr:uid="{697136E9-53CA-498A-A8DE-E0A9C651DBB4}"/>
    <cellStyle name="Output 2 7 3 4 6" xfId="34342" xr:uid="{AA8D2161-15C7-47F4-8428-46EB32E5E47F}"/>
    <cellStyle name="Output 2 7 3 4 7" xfId="35114" xr:uid="{29F055F9-434D-40FC-A303-CBBB443BEF17}"/>
    <cellStyle name="Output 2 7 3 4 8" xfId="36242" xr:uid="{F42B3ADF-0B39-48E7-B224-6E77D0C64912}"/>
    <cellStyle name="Output 2 7 3 4 9" xfId="37077" xr:uid="{735BB20F-5A17-4FCB-8A39-9C8D686BAD19}"/>
    <cellStyle name="Output 2 7 3 5" xfId="24930" xr:uid="{07AE71DE-387D-47D4-9E98-327F56E0C933}"/>
    <cellStyle name="Output 2 7 3 5 10" xfId="38166" xr:uid="{6CE339E2-4BA3-44C4-8733-927972DE1D17}"/>
    <cellStyle name="Output 2 7 3 5 2" xfId="27578" xr:uid="{6519E83E-A2F5-469D-A4CD-EC0A8C84A984}"/>
    <cellStyle name="Output 2 7 3 5 3" xfId="29216" xr:uid="{FEAAE01C-57A7-4F16-AE45-A403556F0BF4}"/>
    <cellStyle name="Output 2 7 3 5 4" xfId="30408" xr:uid="{36CAEAF2-7E6A-45E7-AD9B-B0DEBCF4D947}"/>
    <cellStyle name="Output 2 7 3 5 5" xfId="31291" xr:uid="{8C55712F-0ADC-4EC4-B83C-2CCB88FA943A}"/>
    <cellStyle name="Output 2 7 3 5 6" xfId="34514" xr:uid="{64F4A546-FFD1-4957-ABAD-E7C032D6B75D}"/>
    <cellStyle name="Output 2 7 3 5 7" xfId="35286" xr:uid="{CE28C094-D077-4ACB-8971-5EB555B38848}"/>
    <cellStyle name="Output 2 7 3 5 8" xfId="36414" xr:uid="{498F0CC0-8387-41C0-A235-6A75B44CABDF}"/>
    <cellStyle name="Output 2 7 3 5 9" xfId="37247" xr:uid="{E58201B9-48FD-49C8-BE60-9A678433D1DC}"/>
    <cellStyle name="Output 2 7 3 6" xfId="22599" xr:uid="{E234CFDC-E08F-41BC-B4B7-084433BF1CFC}"/>
    <cellStyle name="Output 2 7 3 7" xfId="25116" xr:uid="{B50D6224-5983-477C-89D9-DC831F545A6D}"/>
    <cellStyle name="Output 2 7 3 8" xfId="21305" xr:uid="{5D92C511-5BFB-4649-B569-945EC9EC2E84}"/>
    <cellStyle name="Output 2 7 4" xfId="20595" xr:uid="{00000000-0005-0000-0000-000077500000}"/>
    <cellStyle name="Output 2 7 4 2" xfId="22920" xr:uid="{0F3096D7-9856-4E4B-B960-487D1CE79E39}"/>
    <cellStyle name="Output 2 7 4 2 2" xfId="23820" xr:uid="{C6A1721A-C91D-4B77-994C-DBC12E904547}"/>
    <cellStyle name="Output 2 7 4 2 2 2" xfId="26472" xr:uid="{39BD20F9-41CA-489C-B957-A9A8440233B3}"/>
    <cellStyle name="Output 2 7 4 2 2 3" xfId="28572" xr:uid="{5A2E176A-0B21-43E1-B1A2-6E637C8C1087}"/>
    <cellStyle name="Output 2 7 4 2 2 4" xfId="28900" xr:uid="{62AA8DC1-7506-4B39-B06C-7A987C5592D5}"/>
    <cellStyle name="Output 2 7 4 2 2 5" xfId="27704" xr:uid="{49D9FF00-8A98-4685-8678-6D1ACCD50593}"/>
    <cellStyle name="Output 2 7 4 2 2 6" xfId="33723" xr:uid="{BC14C716-DDD9-4569-B47F-6CE75CD7431B}"/>
    <cellStyle name="Output 2 7 4 2 2 7" xfId="34671" xr:uid="{0C8CECC3-09C9-4C85-AB1F-FB964EFB4FFC}"/>
    <cellStyle name="Output 2 7 4 2 2 8" xfId="31579" xr:uid="{4DA3595F-5F6C-411B-A906-F90D51AABE25}"/>
    <cellStyle name="Output 2 7 4 2 2 9" xfId="31840" xr:uid="{D5E774C4-8CFF-4374-B617-5B628013FAC0}"/>
    <cellStyle name="Output 2 7 4 2 3" xfId="25574" xr:uid="{7276949B-D04B-4DC2-B60A-BC8654D5CF73}"/>
    <cellStyle name="Output 2 7 4 2 4" xfId="32833" xr:uid="{7443AB08-9D48-449B-9674-D0B6FE22ADA6}"/>
    <cellStyle name="Output 2 7 4 3" xfId="23603" xr:uid="{9373EEFC-049A-466E-9A59-98C9E3217ECA}"/>
    <cellStyle name="Output 2 7 4 3 2" xfId="26255" xr:uid="{3635CD06-55FE-4639-BD56-2304F1AE2C38}"/>
    <cellStyle name="Output 2 7 4 3 3" xfId="28355" xr:uid="{52A7C5EE-4234-4588-B5ED-3D4693CB29F4}"/>
    <cellStyle name="Output 2 7 4 3 4" xfId="27883" xr:uid="{B27E52A3-8AFA-48FB-B5FA-C8768676525C}"/>
    <cellStyle name="Output 2 7 4 3 5" xfId="28753" xr:uid="{392EE313-F043-4D10-9720-72029B9D10ED}"/>
    <cellStyle name="Output 2 7 4 3 6" xfId="33506" xr:uid="{0AD61080-7BA5-43F8-88CF-FACA0AD84DCF}"/>
    <cellStyle name="Output 2 7 4 3 7" xfId="31454" xr:uid="{1656E254-4ECD-407B-B959-18DEEF505ECE}"/>
    <cellStyle name="Output 2 7 4 3 8" xfId="34763" xr:uid="{F2559B8F-FD47-4CF8-9D77-ADDE5DDBDC48}"/>
    <cellStyle name="Output 2 7 4 3 9" xfId="31957" xr:uid="{22EDCDA4-6BB1-4AA9-B50A-1E530A2B886D}"/>
    <cellStyle name="Output 2 7 4 4" xfId="24759" xr:uid="{E82B7160-C037-4933-9CAF-802A73A7420B}"/>
    <cellStyle name="Output 2 7 4 4 10" xfId="37995" xr:uid="{C997519D-C9A0-429B-9C18-C629AA958E0E}"/>
    <cellStyle name="Output 2 7 4 4 2" xfId="27407" xr:uid="{3D7B794B-DF84-48EA-973D-8B4F163800EF}"/>
    <cellStyle name="Output 2 7 4 4 3" xfId="25442" xr:uid="{482120E5-BF0A-4D92-9B57-4FF9861E8E54}"/>
    <cellStyle name="Output 2 7 4 4 4" xfId="30239" xr:uid="{608134D9-94DE-41B3-8453-FAC219329F64}"/>
    <cellStyle name="Output 2 7 4 4 5" xfId="31120" xr:uid="{2DF5F22C-800E-441A-93AF-45B75AC2BF19}"/>
    <cellStyle name="Output 2 7 4 4 6" xfId="34343" xr:uid="{E75B25FC-6EA5-4665-81D1-F3B19DC0751D}"/>
    <cellStyle name="Output 2 7 4 4 7" xfId="35115" xr:uid="{BB43E606-04F3-454A-8976-2A421DDD5B73}"/>
    <cellStyle name="Output 2 7 4 4 8" xfId="36243" xr:uid="{7E21281C-7C52-4B64-8652-52FBD9C80EC7}"/>
    <cellStyle name="Output 2 7 4 4 9" xfId="37078" xr:uid="{66665C93-88E9-46CA-878A-E28966005182}"/>
    <cellStyle name="Output 2 7 4 5" xfId="24931" xr:uid="{AD9A69B6-BB70-450B-9624-F972C2D379EA}"/>
    <cellStyle name="Output 2 7 4 5 10" xfId="38167" xr:uid="{EA52D0A4-76B2-413E-B15F-B0E9FE36CE23}"/>
    <cellStyle name="Output 2 7 4 5 2" xfId="27579" xr:uid="{C351D741-4613-4094-AD86-D70CADDCE620}"/>
    <cellStyle name="Output 2 7 4 5 3" xfId="29217" xr:uid="{EB3A2B1A-450D-4B41-9993-25D91A04AE15}"/>
    <cellStyle name="Output 2 7 4 5 4" xfId="30409" xr:uid="{487143EB-73AD-4FFC-ABDB-93C13968AA65}"/>
    <cellStyle name="Output 2 7 4 5 5" xfId="31292" xr:uid="{D7904694-1CC1-45EE-8A14-94DA8475E321}"/>
    <cellStyle name="Output 2 7 4 5 6" xfId="34515" xr:uid="{263B5FE5-590E-47F7-940F-F7513B45F923}"/>
    <cellStyle name="Output 2 7 4 5 7" xfId="35287" xr:uid="{75B0FE1E-3CC3-4B4A-8DCA-2C8B79265F75}"/>
    <cellStyle name="Output 2 7 4 5 8" xfId="36415" xr:uid="{C5A0126F-7E82-4B5B-B58C-7C57F79E8621}"/>
    <cellStyle name="Output 2 7 4 5 9" xfId="37248" xr:uid="{5F1672A6-79DC-48A1-A4C1-1C0B8813CA7C}"/>
    <cellStyle name="Output 2 7 4 6" xfId="22600" xr:uid="{698F93F8-83A5-4A5C-8B13-905C5E7729AF}"/>
    <cellStyle name="Output 2 7 4 7" xfId="25117" xr:uid="{2D8AE8B4-2DB9-408B-8194-D38CA1DA10AA}"/>
    <cellStyle name="Output 2 7 4 8" xfId="21306" xr:uid="{43925CE7-082C-42CA-BCA9-B3CF64023B8B}"/>
    <cellStyle name="Output 2 7 5" xfId="20596" xr:uid="{00000000-0005-0000-0000-000078500000}"/>
    <cellStyle name="Output 2 7 5 2" xfId="22919" xr:uid="{48605486-F274-410D-90FC-96D5BE97DA34}"/>
    <cellStyle name="Output 2 7 5 2 2" xfId="23819" xr:uid="{830E4DE5-FC77-4DD8-A665-F672B3934009}"/>
    <cellStyle name="Output 2 7 5 2 2 2" xfId="26471" xr:uid="{217CE5F4-7338-4FF8-8101-958E01FB9D6F}"/>
    <cellStyle name="Output 2 7 5 2 2 3" xfId="28571" xr:uid="{4AC6F44D-6F3C-46DA-BE6A-9D4C9E147A3F}"/>
    <cellStyle name="Output 2 7 5 2 2 4" xfId="28409" xr:uid="{3E64A191-2511-495A-B5B0-C65B76D9A6C6}"/>
    <cellStyle name="Output 2 7 5 2 2 5" xfId="28820" xr:uid="{71E3E3AB-0886-4540-AA7C-50F1239B3673}"/>
    <cellStyle name="Output 2 7 5 2 2 6" xfId="33722" xr:uid="{3333A83F-040C-4EF0-825B-2700E1C4BD11}"/>
    <cellStyle name="Output 2 7 5 2 2 7" xfId="34670" xr:uid="{C5DACC02-ECC9-418D-AD76-DE684CFB84F3}"/>
    <cellStyle name="Output 2 7 5 2 2 8" xfId="34874" xr:uid="{DFD3F67C-76FD-4DAE-81EF-27EC5CF2AE21}"/>
    <cellStyle name="Output 2 7 5 2 2 9" xfId="35463" xr:uid="{1AB5B4B5-89B9-400B-94AA-7F3A1EFC1B6B}"/>
    <cellStyle name="Output 2 7 5 2 3" xfId="25573" xr:uid="{053DC463-15D9-458F-9A9F-1280875B149F}"/>
    <cellStyle name="Output 2 7 5 2 4" xfId="32832" xr:uid="{31F622F2-F9A7-4809-8FE4-83EA076CCC5F}"/>
    <cellStyle name="Output 2 7 5 3" xfId="23604" xr:uid="{1EE8CCE0-9965-4576-8869-DD8D3CA74F38}"/>
    <cellStyle name="Output 2 7 5 3 2" xfId="26256" xr:uid="{7A71A304-FCCC-494B-A23E-3F53058F873F}"/>
    <cellStyle name="Output 2 7 5 3 3" xfId="28356" xr:uid="{667AD801-C09D-42B1-8104-AB345A3CC5A6}"/>
    <cellStyle name="Output 2 7 5 3 4" xfId="27884" xr:uid="{5E301AC2-1B48-4BF4-BB3F-DC32DF1D44DC}"/>
    <cellStyle name="Output 2 7 5 3 5" xfId="22637" xr:uid="{218B2776-81F3-457B-ACC0-2E4E6FBD4A1E}"/>
    <cellStyle name="Output 2 7 5 3 6" xfId="33507" xr:uid="{CDDC9D7F-6F6C-47A3-B92E-76A0A5E0AFAD}"/>
    <cellStyle name="Output 2 7 5 3 7" xfId="31453" xr:uid="{91140844-4249-4C58-997A-50FAC75CEB79}"/>
    <cellStyle name="Output 2 7 5 3 8" xfId="31693" xr:uid="{EA0BE3F0-BB97-4A1F-82DF-044A40411489}"/>
    <cellStyle name="Output 2 7 5 3 9" xfId="32169" xr:uid="{757D61EA-8B33-404B-90ED-80F2CD4734D0}"/>
    <cellStyle name="Output 2 7 5 4" xfId="24760" xr:uid="{2BF6EA61-9AA0-4869-B96A-6D974B85D25C}"/>
    <cellStyle name="Output 2 7 5 4 10" xfId="37996" xr:uid="{023366D7-777B-4380-BF46-AA012FF983D0}"/>
    <cellStyle name="Output 2 7 5 4 2" xfId="27408" xr:uid="{CB90CDB2-1B30-4A1D-A832-4A8294125757}"/>
    <cellStyle name="Output 2 7 5 4 3" xfId="25443" xr:uid="{0C7B7B17-DB50-45F8-9A25-8808ACBCBE86}"/>
    <cellStyle name="Output 2 7 5 4 4" xfId="30240" xr:uid="{4794DA9E-1B3B-4825-A05C-4BACC8F7BEEE}"/>
    <cellStyle name="Output 2 7 5 4 5" xfId="31121" xr:uid="{2B3813F0-98FE-4129-ADA5-B70AA0D10FC2}"/>
    <cellStyle name="Output 2 7 5 4 6" xfId="34344" xr:uid="{A417C47D-E21D-4873-87BE-7E8659AC65BA}"/>
    <cellStyle name="Output 2 7 5 4 7" xfId="35116" xr:uid="{9FD5EF30-E397-4EDC-AA98-CE9D432BFA0C}"/>
    <cellStyle name="Output 2 7 5 4 8" xfId="36244" xr:uid="{AC03B95F-7B7F-407F-9510-73EFE44940C4}"/>
    <cellStyle name="Output 2 7 5 4 9" xfId="37079" xr:uid="{89EC935C-4BF0-4151-9314-0ACF2C315FE9}"/>
    <cellStyle name="Output 2 7 5 5" xfId="24932" xr:uid="{4D4B4CB1-12B2-4041-94A9-25D3CB02731E}"/>
    <cellStyle name="Output 2 7 5 5 10" xfId="38168" xr:uid="{F3D7B99F-BE69-485C-B2C0-58094499650B}"/>
    <cellStyle name="Output 2 7 5 5 2" xfId="27580" xr:uid="{BC5021FC-E82F-4965-9441-5E874FDC88C4}"/>
    <cellStyle name="Output 2 7 5 5 3" xfId="29218" xr:uid="{6A72D6D0-2F71-47C5-A455-726AA879807D}"/>
    <cellStyle name="Output 2 7 5 5 4" xfId="30410" xr:uid="{9455462D-213C-4664-88E8-3F683AEFA879}"/>
    <cellStyle name="Output 2 7 5 5 5" xfId="31293" xr:uid="{84D20210-0E4E-4D03-888D-DC5497BB545D}"/>
    <cellStyle name="Output 2 7 5 5 6" xfId="34516" xr:uid="{8CFBE141-F7F7-4990-AB02-7BAC8C852A21}"/>
    <cellStyle name="Output 2 7 5 5 7" xfId="35288" xr:uid="{85ACB0A5-6A04-4277-9C16-3468F42C5252}"/>
    <cellStyle name="Output 2 7 5 5 8" xfId="36416" xr:uid="{0B5A4DCB-ACD6-4D75-BBEE-F1151B747FD8}"/>
    <cellStyle name="Output 2 7 5 5 9" xfId="37249" xr:uid="{9E2B7C68-EFFC-4C3A-B571-1712C9A7AC89}"/>
    <cellStyle name="Output 2 7 5 6" xfId="22601" xr:uid="{3580AC89-34DC-4B38-82F1-5CA4E858AE4B}"/>
    <cellStyle name="Output 2 7 5 7" xfId="25118" xr:uid="{0C1BE15B-F15A-473D-B5DC-566908448D44}"/>
    <cellStyle name="Output 2 7 5 8" xfId="21307" xr:uid="{F9ED0458-695E-4B31-9029-7CB9B982F2BD}"/>
    <cellStyle name="Output 2 8" xfId="20597" xr:uid="{00000000-0005-0000-0000-000079500000}"/>
    <cellStyle name="Output 2 8 2" xfId="20598" xr:uid="{00000000-0005-0000-0000-00007A500000}"/>
    <cellStyle name="Output 2 8 2 2" xfId="22918" xr:uid="{5DB743FA-1C63-4E05-B010-1EE60B54019C}"/>
    <cellStyle name="Output 2 8 2 2 2" xfId="23818" xr:uid="{D6D0567F-C1FD-44C6-A004-8FACE094E9D7}"/>
    <cellStyle name="Output 2 8 2 2 2 2" xfId="26470" xr:uid="{B0E1590B-1580-4EFC-B46B-AD49D9173479}"/>
    <cellStyle name="Output 2 8 2 2 2 3" xfId="28570" xr:uid="{8C38DE84-29FD-4992-A1D3-38B87F81BA2D}"/>
    <cellStyle name="Output 2 8 2 2 2 4" xfId="28518" xr:uid="{D071166A-EF16-4BA8-93D6-01A989BFC513}"/>
    <cellStyle name="Output 2 8 2 2 2 5" xfId="29558" xr:uid="{01F5D1AE-5437-452C-9C65-5D62CC86DD87}"/>
    <cellStyle name="Output 2 8 2 2 2 6" xfId="33721" xr:uid="{9C010D2A-FCD2-4D38-9598-9E3BFC696F6D}"/>
    <cellStyle name="Output 2 8 2 2 2 7" xfId="34669" xr:uid="{35975904-1451-4FB8-8CDF-631E1F843305}"/>
    <cellStyle name="Output 2 8 2 2 2 8" xfId="34984" xr:uid="{E851F994-60C4-4568-BE36-350E81656CCE}"/>
    <cellStyle name="Output 2 8 2 2 2 9" xfId="35589" xr:uid="{03AD57C3-8662-463C-8353-85ACE72CA114}"/>
    <cellStyle name="Output 2 8 2 2 3" xfId="25572" xr:uid="{10CFD93E-9901-4D0C-B97F-6E8950B1291C}"/>
    <cellStyle name="Output 2 8 2 2 4" xfId="32831" xr:uid="{4E76EB1C-19F4-4441-A202-9638E7DCF8C0}"/>
    <cellStyle name="Output 2 8 2 3" xfId="23605" xr:uid="{5A08F492-631D-496A-9631-D9A828316C9D}"/>
    <cellStyle name="Output 2 8 2 3 2" xfId="26257" xr:uid="{7985D771-820F-430B-9236-39C5EF0FF49C}"/>
    <cellStyle name="Output 2 8 2 3 3" xfId="28357" xr:uid="{75B77514-8F2C-44A1-8DCD-E62518D2E647}"/>
    <cellStyle name="Output 2 8 2 3 4" xfId="27885" xr:uid="{54C8368C-D07F-449C-8AA9-A3853E07316A}"/>
    <cellStyle name="Output 2 8 2 3 5" xfId="28174" xr:uid="{AF5E7762-B64A-4AE0-8262-9C271E415D25}"/>
    <cellStyle name="Output 2 8 2 3 6" xfId="33508" xr:uid="{205E6E47-384F-4D73-BCBA-1AD0F3FEBD29}"/>
    <cellStyle name="Output 2 8 2 3 7" xfId="31452" xr:uid="{A99588C0-6928-4264-9FAC-4C4C2F2635A8}"/>
    <cellStyle name="Output 2 8 2 3 8" xfId="34250" xr:uid="{1A9B26C5-0337-4D13-A1F2-47D77DE65F11}"/>
    <cellStyle name="Output 2 8 2 3 9" xfId="32166" xr:uid="{EFB7D48A-7E1F-4EA6-A864-278BDFCDF95B}"/>
    <cellStyle name="Output 2 8 2 4" xfId="24761" xr:uid="{3B26F56D-13A4-4A5D-9DB3-7B33C7BC4D4D}"/>
    <cellStyle name="Output 2 8 2 4 10" xfId="37997" xr:uid="{D4610638-45F4-47C7-A029-A1AA9DD95041}"/>
    <cellStyle name="Output 2 8 2 4 2" xfId="27409" xr:uid="{1C14F3B8-A862-4E98-9B5A-52D46D7CBF22}"/>
    <cellStyle name="Output 2 8 2 4 3" xfId="25444" xr:uid="{0DA15515-C9DB-4FD3-B3EC-15D2193DE579}"/>
    <cellStyle name="Output 2 8 2 4 4" xfId="30241" xr:uid="{9A432AAC-DF94-4958-87FB-D9EED3E73E78}"/>
    <cellStyle name="Output 2 8 2 4 5" xfId="31122" xr:uid="{2ED3D31C-88AB-4718-B8CB-5FB7C48C2841}"/>
    <cellStyle name="Output 2 8 2 4 6" xfId="34345" xr:uid="{ACA2849B-9780-4A4E-90CC-A063388E851E}"/>
    <cellStyle name="Output 2 8 2 4 7" xfId="35117" xr:uid="{7EAF06F4-768B-45B1-8541-860773127EB4}"/>
    <cellStyle name="Output 2 8 2 4 8" xfId="36245" xr:uid="{FD2314D8-79E1-4577-B2E9-C49B34BA340F}"/>
    <cellStyle name="Output 2 8 2 4 9" xfId="37080" xr:uid="{49D9D0D1-9BFA-4489-9D4F-5B2239F1C636}"/>
    <cellStyle name="Output 2 8 2 5" xfId="24933" xr:uid="{1CE18150-9A97-4F7E-95A6-8C11F4BFED61}"/>
    <cellStyle name="Output 2 8 2 5 10" xfId="38169" xr:uid="{B5EE496B-70D3-4523-B1B7-5BAA4F2EDF75}"/>
    <cellStyle name="Output 2 8 2 5 2" xfId="27581" xr:uid="{AF481CEF-C83B-4ACE-AD1D-59B22F347242}"/>
    <cellStyle name="Output 2 8 2 5 3" xfId="29219" xr:uid="{0C44C490-21C3-4C86-AE7C-7CC514EC0E10}"/>
    <cellStyle name="Output 2 8 2 5 4" xfId="30411" xr:uid="{384CA972-A1CD-42B5-A098-461D9F29BEEE}"/>
    <cellStyle name="Output 2 8 2 5 5" xfId="31294" xr:uid="{379EF2A9-9C8E-4BE3-8DA5-85DD66974925}"/>
    <cellStyle name="Output 2 8 2 5 6" xfId="34517" xr:uid="{13DF3C31-9132-49F0-99AA-B23CA2077955}"/>
    <cellStyle name="Output 2 8 2 5 7" xfId="35289" xr:uid="{571D0521-49D8-4E20-AA28-F76D48BD1E70}"/>
    <cellStyle name="Output 2 8 2 5 8" xfId="36417" xr:uid="{FD46CFA6-A598-4963-A462-EAC2C4FEC252}"/>
    <cellStyle name="Output 2 8 2 5 9" xfId="37250" xr:uid="{1ABEE387-11FD-495D-ABC0-DA2AB9F7519D}"/>
    <cellStyle name="Output 2 8 2 6" xfId="22602" xr:uid="{A25B7EA6-2D0D-4693-ACDD-69154D07603A}"/>
    <cellStyle name="Output 2 8 2 7" xfId="25120" xr:uid="{C84837B3-D5E1-4E19-BA76-068ED1CAC709}"/>
    <cellStyle name="Output 2 8 2 8" xfId="21308" xr:uid="{F6EE978F-B05D-4AFE-A38C-383E6D4FA822}"/>
    <cellStyle name="Output 2 8 3" xfId="20599" xr:uid="{00000000-0005-0000-0000-00007B500000}"/>
    <cellStyle name="Output 2 8 3 2" xfId="22917" xr:uid="{139C768A-A0B5-48FA-9910-8236B0BD1499}"/>
    <cellStyle name="Output 2 8 3 2 2" xfId="23817" xr:uid="{291F4AD1-85AC-452E-927D-5B84BD580FC4}"/>
    <cellStyle name="Output 2 8 3 2 2 2" xfId="26469" xr:uid="{41DDC8AA-89DC-4256-AE61-ED0D2F2D9F86}"/>
    <cellStyle name="Output 2 8 3 2 2 3" xfId="28569" xr:uid="{EFF7B480-DB1B-48E7-9F02-0DD901E8A511}"/>
    <cellStyle name="Output 2 8 3 2 2 4" xfId="28073" xr:uid="{23934EA7-DE02-46B9-9E74-ABFEB94B51A5}"/>
    <cellStyle name="Output 2 8 3 2 2 5" xfId="29442" xr:uid="{20BB489B-05EB-40EE-B854-42BCBF4EAE3B}"/>
    <cellStyle name="Output 2 8 3 2 2 6" xfId="33720" xr:uid="{11B81233-DF34-4590-9372-FC03E91565AE}"/>
    <cellStyle name="Output 2 8 3 2 2 7" xfId="34668" xr:uid="{BAF1705C-1AAA-4C3F-85A0-6C664F6EA225}"/>
    <cellStyle name="Output 2 8 3 2 2 8" xfId="31655" xr:uid="{3CA78CB9-874B-41C5-A495-198A5C821744}"/>
    <cellStyle name="Output 2 8 3 2 2 9" xfId="35050" xr:uid="{402F0FD1-E7C1-4E23-8C83-13E2A6C8F107}"/>
    <cellStyle name="Output 2 8 3 2 3" xfId="25571" xr:uid="{188A8647-7900-4389-A43C-DDE94FD8462B}"/>
    <cellStyle name="Output 2 8 3 2 4" xfId="32830" xr:uid="{89ADEF2D-694B-45E7-8ECB-1BAA98FB2D1B}"/>
    <cellStyle name="Output 2 8 3 3" xfId="23606" xr:uid="{0B77F955-349C-4DBD-8A2D-BC5A4BC9D0DB}"/>
    <cellStyle name="Output 2 8 3 3 2" xfId="26258" xr:uid="{8B63D920-7D43-49ED-A6AE-5C2BDCF505C1}"/>
    <cellStyle name="Output 2 8 3 3 3" xfId="28358" xr:uid="{02889400-0267-4A3C-961B-BFEB5985BB7E}"/>
    <cellStyle name="Output 2 8 3 3 4" xfId="27886" xr:uid="{79B297DC-41F9-4ABA-B935-BE277A841654}"/>
    <cellStyle name="Output 2 8 3 3 5" xfId="28678" xr:uid="{1C415A79-11D6-4576-9D56-C026597313DF}"/>
    <cellStyle name="Output 2 8 3 3 6" xfId="33509" xr:uid="{9107A129-E6D7-4379-B734-F9427D6B1E2F}"/>
    <cellStyle name="Output 2 8 3 3 7" xfId="31451" xr:uid="{2FF3A2C3-493E-4A5F-9EFC-AD3EB6C1034B}"/>
    <cellStyle name="Output 2 8 3 3 8" xfId="34950" xr:uid="{3309984A-2BD2-4428-ACAC-E81B85E13AA7}"/>
    <cellStyle name="Output 2 8 3 3 9" xfId="31956" xr:uid="{6BEAE15C-F631-4F9C-8663-C6FC03D080E5}"/>
    <cellStyle name="Output 2 8 3 4" xfId="24762" xr:uid="{1EF3FFD8-8B04-4AE6-B95F-31A22DCA2EE4}"/>
    <cellStyle name="Output 2 8 3 4 10" xfId="37998" xr:uid="{2BA8A258-F95C-4A95-B77F-04E3F4A4DA46}"/>
    <cellStyle name="Output 2 8 3 4 2" xfId="27410" xr:uid="{B436CCD6-1C16-47CD-AE38-8B7D178F1B0A}"/>
    <cellStyle name="Output 2 8 3 4 3" xfId="25445" xr:uid="{0B5685C2-6D5F-46A2-B23A-32E6C90A41B2}"/>
    <cellStyle name="Output 2 8 3 4 4" xfId="30242" xr:uid="{1B578C11-FA04-4532-8E68-B5C17092E3C2}"/>
    <cellStyle name="Output 2 8 3 4 5" xfId="31123" xr:uid="{1600EBF8-2BE1-4B48-9E77-302D8C94F00B}"/>
    <cellStyle name="Output 2 8 3 4 6" xfId="34346" xr:uid="{E92C033B-EF52-49BF-8585-C56297D4C698}"/>
    <cellStyle name="Output 2 8 3 4 7" xfId="35118" xr:uid="{AE4DE3B6-C681-4480-83F4-0818BF584A50}"/>
    <cellStyle name="Output 2 8 3 4 8" xfId="36246" xr:uid="{4089E2EA-5BC4-41E5-8F71-179B80D04F27}"/>
    <cellStyle name="Output 2 8 3 4 9" xfId="37081" xr:uid="{EC87BC89-E156-4253-A79B-E8250FDF1A93}"/>
    <cellStyle name="Output 2 8 3 5" xfId="24934" xr:uid="{2B3D63B7-064D-4192-9DF5-91E40B145503}"/>
    <cellStyle name="Output 2 8 3 5 10" xfId="38170" xr:uid="{0EE87E47-0CC4-45D5-86E2-486EC5EA952C}"/>
    <cellStyle name="Output 2 8 3 5 2" xfId="27582" xr:uid="{1491A27B-D3A2-4CF1-8C9B-37C891FDA0AE}"/>
    <cellStyle name="Output 2 8 3 5 3" xfId="29220" xr:uid="{1E8D16DC-0409-43FE-9F71-AD62FC9BBF53}"/>
    <cellStyle name="Output 2 8 3 5 4" xfId="30412" xr:uid="{2DFEE15C-42BB-454F-A2A1-C20A4630111F}"/>
    <cellStyle name="Output 2 8 3 5 5" xfId="31295" xr:uid="{C88BE371-835B-4978-8169-441894C308DE}"/>
    <cellStyle name="Output 2 8 3 5 6" xfId="34518" xr:uid="{1BF58817-96DB-4220-8964-6F33D2DD88AD}"/>
    <cellStyle name="Output 2 8 3 5 7" xfId="35290" xr:uid="{20BCFA78-6CEB-4924-BA4F-50A304DECCCA}"/>
    <cellStyle name="Output 2 8 3 5 8" xfId="36418" xr:uid="{D8AB495C-D6C2-40F0-88A5-6D00B78ABC01}"/>
    <cellStyle name="Output 2 8 3 5 9" xfId="37251" xr:uid="{9804E38F-0E9F-4DBC-99FD-347BBE7C6095}"/>
    <cellStyle name="Output 2 8 3 6" xfId="22603" xr:uid="{7BDAD097-E118-4AF7-A363-8475A01914D6}"/>
    <cellStyle name="Output 2 8 3 7" xfId="25121" xr:uid="{7F7C8242-077E-42DF-B164-F49717D6C61F}"/>
    <cellStyle name="Output 2 8 3 8" xfId="21309" xr:uid="{193130B6-5105-42F3-BA28-60FA80887D67}"/>
    <cellStyle name="Output 2 8 4" xfId="20600" xr:uid="{00000000-0005-0000-0000-00007C500000}"/>
    <cellStyle name="Output 2 8 4 2" xfId="22916" xr:uid="{F3EB4C58-DACD-44F2-A1F9-2251691529A7}"/>
    <cellStyle name="Output 2 8 4 2 2" xfId="23816" xr:uid="{5224633A-A020-458E-A17F-CCFEA52FEFB0}"/>
    <cellStyle name="Output 2 8 4 2 2 2" xfId="26468" xr:uid="{E5408FAC-99D3-4B24-9C23-6C582C0DDFD5}"/>
    <cellStyle name="Output 2 8 4 2 2 3" xfId="28568" xr:uid="{2F5387C8-B00F-4518-B11F-FE9708A1D21C}"/>
    <cellStyle name="Output 2 8 4 2 2 4" xfId="27956" xr:uid="{7F5BC076-1792-412D-A6CF-DD68060B65EA}"/>
    <cellStyle name="Output 2 8 4 2 2 5" xfId="28121" xr:uid="{E52BE2C0-0E58-43AF-8C89-2A33B37D8C34}"/>
    <cellStyle name="Output 2 8 4 2 2 6" xfId="33719" xr:uid="{29A67F03-95D8-43F6-95A0-5AC05744DD20}"/>
    <cellStyle name="Output 2 8 4 2 2 7" xfId="34667" xr:uid="{5ACEA3EF-C11C-4F55-BAFB-19E98112CA2B}"/>
    <cellStyle name="Output 2 8 4 2 2 8" xfId="34801" xr:uid="{6C11E4DA-F1E3-4E8F-A1D5-2D791F43F4C0}"/>
    <cellStyle name="Output 2 8 4 2 2 9" xfId="35466" xr:uid="{807E76F2-4857-4556-8DC0-F966DA6BD4E6}"/>
    <cellStyle name="Output 2 8 4 2 3" xfId="25570" xr:uid="{FDB8C259-A4AF-487F-814C-D7FFE646F285}"/>
    <cellStyle name="Output 2 8 4 2 4" xfId="32829" xr:uid="{07C48447-C788-4860-9588-78F7428A8E2B}"/>
    <cellStyle name="Output 2 8 4 3" xfId="23607" xr:uid="{14CA106E-7404-4466-8C1C-87042090EC17}"/>
    <cellStyle name="Output 2 8 4 3 2" xfId="26259" xr:uid="{FC94FCF8-AB97-49B5-AAEA-980138F68101}"/>
    <cellStyle name="Output 2 8 4 3 3" xfId="28359" xr:uid="{E6506560-2FC4-489E-95C5-A14217A2DEB9}"/>
    <cellStyle name="Output 2 8 4 3 4" xfId="27887" xr:uid="{1A32055C-1123-4132-978A-B82E7037BFC5}"/>
    <cellStyle name="Output 2 8 4 3 5" xfId="28248" xr:uid="{E2868853-0624-46C7-957C-E3B118D0AB5D}"/>
    <cellStyle name="Output 2 8 4 3 6" xfId="33510" xr:uid="{C43479A7-F8C4-46B6-94EF-33246B26075D}"/>
    <cellStyle name="Output 2 8 4 3 7" xfId="31450" xr:uid="{1B913FFD-C329-436B-8F09-85250B14BDB6}"/>
    <cellStyle name="Output 2 8 4 3 8" xfId="34906" xr:uid="{8FF66A6F-3E4D-4DE7-BB2D-43B6733A563E}"/>
    <cellStyle name="Output 2 8 4 3 9" xfId="32167" xr:uid="{6B979E13-EF83-486D-B332-A391D16D9F98}"/>
    <cellStyle name="Output 2 8 4 4" xfId="24763" xr:uid="{B3362EA3-0777-4378-ABA5-51298722E6DF}"/>
    <cellStyle name="Output 2 8 4 4 10" xfId="37999" xr:uid="{2E3903E1-443A-471B-9E45-4820D3ED231A}"/>
    <cellStyle name="Output 2 8 4 4 2" xfId="27411" xr:uid="{37130326-A4BC-4004-9E45-C4986F54E2AD}"/>
    <cellStyle name="Output 2 8 4 4 3" xfId="25446" xr:uid="{090BFE63-17F5-4760-85A3-8B51E1C8575B}"/>
    <cellStyle name="Output 2 8 4 4 4" xfId="30243" xr:uid="{AE67F10E-8F0F-4A55-85A3-F277DCF2BE63}"/>
    <cellStyle name="Output 2 8 4 4 5" xfId="31124" xr:uid="{B1155928-5E9A-4770-92C7-C4626F0709DD}"/>
    <cellStyle name="Output 2 8 4 4 6" xfId="34347" xr:uid="{027A91C3-66CB-42DF-8FCA-23F4B4BE6F74}"/>
    <cellStyle name="Output 2 8 4 4 7" xfId="35119" xr:uid="{2B8F6F4B-64C5-4187-A2F0-B2A67F4BD179}"/>
    <cellStyle name="Output 2 8 4 4 8" xfId="36247" xr:uid="{3A064C56-BA35-4C7F-ADE2-978FEB2E7C2A}"/>
    <cellStyle name="Output 2 8 4 4 9" xfId="37082" xr:uid="{FC807A34-E4C3-4917-AE9A-FE5C347B403A}"/>
    <cellStyle name="Output 2 8 4 5" xfId="24935" xr:uid="{B16DE513-C5D3-4973-94E5-56DE20171A2B}"/>
    <cellStyle name="Output 2 8 4 5 10" xfId="38171" xr:uid="{30129336-BF61-43E2-AC59-97872AA693D1}"/>
    <cellStyle name="Output 2 8 4 5 2" xfId="27583" xr:uid="{01AF702C-E75E-4FD0-97CD-E9F8BAD47562}"/>
    <cellStyle name="Output 2 8 4 5 3" xfId="29221" xr:uid="{C974BAA9-2778-428F-A10F-EBA79068FF1E}"/>
    <cellStyle name="Output 2 8 4 5 4" xfId="30413" xr:uid="{8054B84F-9AB3-41DA-A347-070D5DFBEC9B}"/>
    <cellStyle name="Output 2 8 4 5 5" xfId="31296" xr:uid="{7BE1ECED-D38D-4B41-9350-1C44B94A53D0}"/>
    <cellStyle name="Output 2 8 4 5 6" xfId="34519" xr:uid="{F716BA3C-60DB-49A5-B9D4-8DF8BC29D25E}"/>
    <cellStyle name="Output 2 8 4 5 7" xfId="35291" xr:uid="{4C83129A-0DD3-4A5F-B423-86407E8FED09}"/>
    <cellStyle name="Output 2 8 4 5 8" xfId="36419" xr:uid="{0E3FEED5-8731-4827-B091-A38B6818508E}"/>
    <cellStyle name="Output 2 8 4 5 9" xfId="37252" xr:uid="{699F90D9-A91D-43C5-9AFF-058621E2493E}"/>
    <cellStyle name="Output 2 8 4 6" xfId="22604" xr:uid="{AE88AC7F-5498-4471-948F-2DF87979D89C}"/>
    <cellStyle name="Output 2 8 4 7" xfId="25122" xr:uid="{9582B186-842D-432E-BD50-C166435B8FF9}"/>
    <cellStyle name="Output 2 8 4 8" xfId="21310" xr:uid="{DD155695-4699-4D4B-A5E7-CF4BE95EB436}"/>
    <cellStyle name="Output 2 8 5" xfId="20601" xr:uid="{00000000-0005-0000-0000-00007D500000}"/>
    <cellStyle name="Output 2 8 5 2" xfId="22915" xr:uid="{4B8DA27E-056B-440C-BD33-45BBF1CB3724}"/>
    <cellStyle name="Output 2 8 5 2 2" xfId="23815" xr:uid="{A5BA0980-B0B7-44E7-A8A8-2E34353957D3}"/>
    <cellStyle name="Output 2 8 5 2 2 2" xfId="26467" xr:uid="{43080874-3EDB-4181-9090-49A9F5E32637}"/>
    <cellStyle name="Output 2 8 5 2 2 3" xfId="28567" xr:uid="{6AAC5111-4605-46A7-BF09-9B0B15293578}"/>
    <cellStyle name="Output 2 8 5 2 2 4" xfId="29013" xr:uid="{2D10E057-F385-4C53-9A5D-3A1A54E472C0}"/>
    <cellStyle name="Output 2 8 5 2 2 5" xfId="28273" xr:uid="{56F8EA98-CB7F-4325-B61F-26C2D010E212}"/>
    <cellStyle name="Output 2 8 5 2 2 6" xfId="33718" xr:uid="{15783C24-9570-4FFA-B2DA-659A4875DACE}"/>
    <cellStyle name="Output 2 8 5 2 2 7" xfId="34666" xr:uid="{05067667-4DEE-4E87-9902-7DDB752F6C4B}"/>
    <cellStyle name="Output 2 8 5 2 2 8" xfId="31582" xr:uid="{1CDEF760-98A3-4712-93A7-88DDCD4CAE4A}"/>
    <cellStyle name="Output 2 8 5 2 2 9" xfId="35586" xr:uid="{05E817C1-F0F1-4A00-AC69-6228BF3C30AC}"/>
    <cellStyle name="Output 2 8 5 2 3" xfId="25569" xr:uid="{C546D9AB-AABC-4630-BFA1-6F6114B13111}"/>
    <cellStyle name="Output 2 8 5 2 4" xfId="32828" xr:uid="{B2CCF557-CF9C-4E53-ABE1-2E9BAF628F44}"/>
    <cellStyle name="Output 2 8 5 3" xfId="23608" xr:uid="{63735447-1258-4D06-AE83-9DC13E0C4DE7}"/>
    <cellStyle name="Output 2 8 5 3 2" xfId="26260" xr:uid="{8761E463-C368-44FA-AF93-2F8D4A2B8E0F}"/>
    <cellStyle name="Output 2 8 5 3 3" xfId="28360" xr:uid="{37FA345D-790E-45A0-B9D0-E95AD8291BC5}"/>
    <cellStyle name="Output 2 8 5 3 4" xfId="27888" xr:uid="{F5DF2209-0881-456F-8646-CF62F9243F1D}"/>
    <cellStyle name="Output 2 8 5 3 5" xfId="28795" xr:uid="{C53F9372-D741-4A0C-89F5-46B1BD262D07}"/>
    <cellStyle name="Output 2 8 5 3 6" xfId="33511" xr:uid="{CA73305E-FE9E-4745-B683-DABF62D68065}"/>
    <cellStyle name="Output 2 8 5 3 7" xfId="31449" xr:uid="{8643C401-A543-4BDA-9DC2-06F73092AEA8}"/>
    <cellStyle name="Output 2 8 5 3 8" xfId="31547" xr:uid="{2014DB40-AE33-4C28-88FB-984442FD6FB8}"/>
    <cellStyle name="Output 2 8 5 3 9" xfId="31955" xr:uid="{606C9152-F6C9-487D-8589-0AEB11CF1C53}"/>
    <cellStyle name="Output 2 8 5 4" xfId="24764" xr:uid="{B27CF7BD-05A1-4418-B26E-ED1C9BDDBDED}"/>
    <cellStyle name="Output 2 8 5 4 10" xfId="38000" xr:uid="{1A80CE6A-4D39-4046-95D9-D830AA0CE0BE}"/>
    <cellStyle name="Output 2 8 5 4 2" xfId="27412" xr:uid="{7AC7863E-F631-426D-BD90-EF1AD723D2BE}"/>
    <cellStyle name="Output 2 8 5 4 3" xfId="25447" xr:uid="{8A5EB07F-1E53-4DDD-9619-C9EAE1A210DF}"/>
    <cellStyle name="Output 2 8 5 4 4" xfId="30244" xr:uid="{94B22787-D1BF-4B80-9ED9-3A037458E96B}"/>
    <cellStyle name="Output 2 8 5 4 5" xfId="31125" xr:uid="{6AFD4E0B-E69F-4BF9-9029-FAD7EA18DAA9}"/>
    <cellStyle name="Output 2 8 5 4 6" xfId="34348" xr:uid="{462035AE-F93B-425D-9D44-86A2BD786A8B}"/>
    <cellStyle name="Output 2 8 5 4 7" xfId="35120" xr:uid="{1F15A372-A612-45DB-9380-873364CB5874}"/>
    <cellStyle name="Output 2 8 5 4 8" xfId="36248" xr:uid="{EE52E462-996C-490C-869A-5331936A14D8}"/>
    <cellStyle name="Output 2 8 5 4 9" xfId="37083" xr:uid="{419F9F4E-2050-4570-B75B-5935771179A3}"/>
    <cellStyle name="Output 2 8 5 5" xfId="24936" xr:uid="{FEB064A3-EC73-4F70-8B41-CBDA9BBD5FE1}"/>
    <cellStyle name="Output 2 8 5 5 10" xfId="38172" xr:uid="{D512C300-D388-4DC1-96B2-28B6A60BFF23}"/>
    <cellStyle name="Output 2 8 5 5 2" xfId="27584" xr:uid="{CBE7185E-2146-40D6-95C6-CB025FD7010A}"/>
    <cellStyle name="Output 2 8 5 5 3" xfId="29222" xr:uid="{B301C978-3DA7-408A-888A-F3C0AED78C62}"/>
    <cellStyle name="Output 2 8 5 5 4" xfId="30414" xr:uid="{5720A06F-E5FE-477D-BEFE-EB014D6B2C6C}"/>
    <cellStyle name="Output 2 8 5 5 5" xfId="31297" xr:uid="{618E046D-32E3-4FEF-BA37-7847AF7A983B}"/>
    <cellStyle name="Output 2 8 5 5 6" xfId="34520" xr:uid="{A43C944A-1935-47BC-8C7B-C31D027D98B4}"/>
    <cellStyle name="Output 2 8 5 5 7" xfId="35292" xr:uid="{8A722376-F0C7-4CAA-9DB0-A83D6C8A547E}"/>
    <cellStyle name="Output 2 8 5 5 8" xfId="36420" xr:uid="{026D5696-DF68-4CB0-9D30-295495365D3E}"/>
    <cellStyle name="Output 2 8 5 5 9" xfId="37253" xr:uid="{10004718-BF51-40AA-9BDC-EA5E5978F926}"/>
    <cellStyle name="Output 2 8 5 6" xfId="22605" xr:uid="{5ACF8C7D-AF45-4263-AB26-65CF3D41FAC2}"/>
    <cellStyle name="Output 2 8 5 7" xfId="25123" xr:uid="{B963905D-0DFC-4D62-A4E8-F84875CA1D6C}"/>
    <cellStyle name="Output 2 8 5 8" xfId="21311" xr:uid="{BCDDE501-3918-440C-99C9-E391DA115A42}"/>
    <cellStyle name="Output 2 9" xfId="20602" xr:uid="{00000000-0005-0000-0000-00007E500000}"/>
    <cellStyle name="Output 2 9 2" xfId="20603" xr:uid="{00000000-0005-0000-0000-00007F500000}"/>
    <cellStyle name="Output 2 9 2 2" xfId="22914" xr:uid="{0C792D63-12CE-414B-871E-0803FBEA9D53}"/>
    <cellStyle name="Output 2 9 2 2 2" xfId="23814" xr:uid="{7DFBE4BC-363A-436F-A730-4BD97D9B1C58}"/>
    <cellStyle name="Output 2 9 2 2 2 2" xfId="26466" xr:uid="{D18E49F1-AC49-4AF3-B258-8F8F8CC1902E}"/>
    <cellStyle name="Output 2 9 2 2 2 3" xfId="28566" xr:uid="{FCBC9D4A-4170-45B4-8350-6C5C620DC9A6}"/>
    <cellStyle name="Output 2 9 2 2 2 4" xfId="28899" xr:uid="{9D4CFC1B-D73E-4179-8199-3869A9E31A4A}"/>
    <cellStyle name="Output 2 9 2 2 2 5" xfId="28654" xr:uid="{20876E31-E08E-4BE4-B0CE-3B10ABAA249F}"/>
    <cellStyle name="Output 2 9 2 2 2 6" xfId="33717" xr:uid="{4622FC2E-8FF8-43C0-A48A-095D90E0D8FE}"/>
    <cellStyle name="Output 2 9 2 2 2 7" xfId="34665" xr:uid="{AE5394B3-0133-42B9-B1ED-F5AAD15FF01E}"/>
    <cellStyle name="Output 2 9 2 2 2 8" xfId="34871" xr:uid="{7E78903D-538C-4CF8-9A3E-0E17AB6A1A76}"/>
    <cellStyle name="Output 2 9 2 2 2 9" xfId="34147" xr:uid="{F5F8FBCE-B36E-4278-97FB-4185197874AA}"/>
    <cellStyle name="Output 2 9 2 2 3" xfId="25568" xr:uid="{F756086B-2962-4BEF-AE89-D6EC6B516BBC}"/>
    <cellStyle name="Output 2 9 2 2 4" xfId="32827" xr:uid="{18815687-8F6C-471D-892C-B01E05A5D0BA}"/>
    <cellStyle name="Output 2 9 2 3" xfId="23609" xr:uid="{604F644E-2BDA-4DA6-826E-012B23FEF05B}"/>
    <cellStyle name="Output 2 9 2 3 2" xfId="26261" xr:uid="{E13EBB3E-8B02-4731-8761-9A4E1B47FF40}"/>
    <cellStyle name="Output 2 9 2 3 3" xfId="28361" xr:uid="{E4C2F1A5-BDD6-4520-BA97-641F6EBFE12E}"/>
    <cellStyle name="Output 2 9 2 3 4" xfId="28869" xr:uid="{E4550620-A602-4CEB-A65A-8ADF106AE5DA}"/>
    <cellStyle name="Output 2 9 2 3 5" xfId="28752" xr:uid="{527A11D1-05A3-4BAF-BDF2-95657324C991}"/>
    <cellStyle name="Output 2 9 2 3 6" xfId="33512" xr:uid="{CB6D9F0D-5BF1-45FB-9BE4-B4616949494C}"/>
    <cellStyle name="Output 2 9 2 3 7" xfId="31448" xr:uid="{3716D87E-0A4D-4AAE-8E90-028A93FDBFEF}"/>
    <cellStyle name="Output 2 9 2 3 8" xfId="34764" xr:uid="{454C43E1-F45A-467E-BB25-DFE7A170170D}"/>
    <cellStyle name="Output 2 9 2 3 9" xfId="32168" xr:uid="{6827A844-4F09-4F9D-A8A2-5066115EF1FC}"/>
    <cellStyle name="Output 2 9 2 4" xfId="24765" xr:uid="{2895BDAE-27B4-4FF0-AC4A-DADE3738FBC5}"/>
    <cellStyle name="Output 2 9 2 4 10" xfId="38001" xr:uid="{856AAD45-0ACD-484A-8C40-3106C4147C42}"/>
    <cellStyle name="Output 2 9 2 4 2" xfId="27413" xr:uid="{A01E1C6A-8483-4A7A-BDB4-CCDD52C32B5E}"/>
    <cellStyle name="Output 2 9 2 4 3" xfId="25448" xr:uid="{895019DF-58AB-48CB-8B5E-6484D47C8F0D}"/>
    <cellStyle name="Output 2 9 2 4 4" xfId="30245" xr:uid="{C925BBA3-AA9A-4025-9CF1-94ED8600F7EA}"/>
    <cellStyle name="Output 2 9 2 4 5" xfId="31126" xr:uid="{93ADFB59-04B3-4414-9732-B92F74300AC9}"/>
    <cellStyle name="Output 2 9 2 4 6" xfId="34349" xr:uid="{8093824A-44FE-4856-B340-3A7FAB789F6F}"/>
    <cellStyle name="Output 2 9 2 4 7" xfId="35121" xr:uid="{7BAEF8E9-079D-4477-B09B-90A117F7810C}"/>
    <cellStyle name="Output 2 9 2 4 8" xfId="36249" xr:uid="{99D40376-BA52-4E2E-8ED5-197770AD8EBA}"/>
    <cellStyle name="Output 2 9 2 4 9" xfId="37084" xr:uid="{7E456186-FA70-4079-8306-CD858474428B}"/>
    <cellStyle name="Output 2 9 2 5" xfId="24937" xr:uid="{2EBAB271-1915-41DB-AC90-0D422EEE88FD}"/>
    <cellStyle name="Output 2 9 2 5 10" xfId="38173" xr:uid="{50E905BB-5C30-4EEB-84A5-9EA4719FC356}"/>
    <cellStyle name="Output 2 9 2 5 2" xfId="27585" xr:uid="{BF886259-016A-4A32-B14F-A97976653209}"/>
    <cellStyle name="Output 2 9 2 5 3" xfId="29223" xr:uid="{C9EFE10B-B4E2-4922-90D4-5CB733889BF9}"/>
    <cellStyle name="Output 2 9 2 5 4" xfId="30415" xr:uid="{35496AF4-56C1-4D46-94E1-01A4E4FAF48C}"/>
    <cellStyle name="Output 2 9 2 5 5" xfId="31298" xr:uid="{36790582-9A8F-490A-8D2D-D094234B4D45}"/>
    <cellStyle name="Output 2 9 2 5 6" xfId="34521" xr:uid="{ABB87135-0870-4172-9B6C-17CF7940C04C}"/>
    <cellStyle name="Output 2 9 2 5 7" xfId="35293" xr:uid="{CA2A32EB-B27B-4D55-AF11-DBFFEBF0F3BF}"/>
    <cellStyle name="Output 2 9 2 5 8" xfId="36421" xr:uid="{1BDB318D-F7CC-487D-A323-73EAB7DE3920}"/>
    <cellStyle name="Output 2 9 2 5 9" xfId="37254" xr:uid="{A30B412E-6C9A-42F5-A673-0AB8D1DFD236}"/>
    <cellStyle name="Output 2 9 2 6" xfId="22606" xr:uid="{EA8819B5-B731-4D46-864E-205E25A9360B}"/>
    <cellStyle name="Output 2 9 2 7" xfId="25125" xr:uid="{D7D075BB-F493-4953-8ABA-3B7EA4BC9474}"/>
    <cellStyle name="Output 2 9 2 8" xfId="21312" xr:uid="{E7165BFF-56E4-4ED9-8F5B-01749A97BF22}"/>
    <cellStyle name="Output 2 9 3" xfId="20604" xr:uid="{00000000-0005-0000-0000-000080500000}"/>
    <cellStyle name="Output 2 9 3 2" xfId="22913" xr:uid="{48E917F0-4BCE-4C37-923F-A0C150602771}"/>
    <cellStyle name="Output 2 9 3 2 2" xfId="23813" xr:uid="{09C04C9B-A7B3-4126-8EA1-FD1A3D2ED174}"/>
    <cellStyle name="Output 2 9 3 2 2 2" xfId="26465" xr:uid="{75DAAE5D-90CB-4E11-9710-577417944A69}"/>
    <cellStyle name="Output 2 9 3 2 2 3" xfId="28565" xr:uid="{E0807B3C-3559-43B3-9EC9-0DF9C49592B7}"/>
    <cellStyle name="Output 2 9 3 2 2 4" xfId="28408" xr:uid="{FC4B33AD-02A8-446C-8ADA-A0EF335BDB85}"/>
    <cellStyle name="Output 2 9 3 2 2 5" xfId="29552" xr:uid="{24D3B18E-B594-4471-9F5A-2D1EE15BC841}"/>
    <cellStyle name="Output 2 9 3 2 2 6" xfId="33716" xr:uid="{AAFD8839-938E-4820-8244-3E950471314A}"/>
    <cellStyle name="Output 2 9 3 2 2 7" xfId="34664" xr:uid="{E108E89E-36AC-496B-9C26-DC0BEB07E7C5}"/>
    <cellStyle name="Output 2 9 3 2 2 8" xfId="34987" xr:uid="{70D6EFC6-C1E1-4E34-85B1-AA1C244B1E0D}"/>
    <cellStyle name="Output 2 9 3 2 2 9" xfId="31841" xr:uid="{6CAE8ACB-E974-4F77-A2CE-56683BAB7579}"/>
    <cellStyle name="Output 2 9 3 2 3" xfId="25567" xr:uid="{A58767D8-115C-42A2-8B65-723F6346918C}"/>
    <cellStyle name="Output 2 9 3 2 4" xfId="32826" xr:uid="{72AA9A74-5AB7-41D8-9107-2996875CB822}"/>
    <cellStyle name="Output 2 9 3 3" xfId="23610" xr:uid="{C0DAA20E-F5ED-4585-8F26-51181B5FAE54}"/>
    <cellStyle name="Output 2 9 3 3 2" xfId="26262" xr:uid="{DF28F11D-D658-468D-A490-F6FF7D182648}"/>
    <cellStyle name="Output 2 9 3 3 3" xfId="28362" xr:uid="{B56FBF22-12B8-4673-BD01-8A397BB938DB}"/>
    <cellStyle name="Output 2 9 3 3 4" xfId="28870" xr:uid="{3DA7646F-E1A5-45E5-A452-018B052D2E84}"/>
    <cellStyle name="Output 2 9 3 3 5" xfId="22638" xr:uid="{60555491-7BDE-4716-81E5-68E6E8C1F765}"/>
    <cellStyle name="Output 2 9 3 3 6" xfId="33513" xr:uid="{8C240012-506D-4852-90D6-8F519138487C}"/>
    <cellStyle name="Output 2 9 3 3 7" xfId="31447" xr:uid="{5E1374B1-60A1-400C-8763-3B27CFD2AE7C}"/>
    <cellStyle name="Output 2 9 3 3 8" xfId="31692" xr:uid="{AEE05542-580D-4E2B-B3C1-5E1472B91ECC}"/>
    <cellStyle name="Output 2 9 3 3 9" xfId="31954" xr:uid="{F0ECA5D7-C459-400E-995D-F278717E3396}"/>
    <cellStyle name="Output 2 9 3 4" xfId="24766" xr:uid="{CA370C52-A1AC-4C25-999F-36EDC6762757}"/>
    <cellStyle name="Output 2 9 3 4 10" xfId="38002" xr:uid="{339B9335-D809-4E29-BDEF-80B87F4D6241}"/>
    <cellStyle name="Output 2 9 3 4 2" xfId="27414" xr:uid="{6DC08C6B-137C-4143-B9A6-6D7CD0279474}"/>
    <cellStyle name="Output 2 9 3 4 3" xfId="25449" xr:uid="{491B4B0D-AF28-450E-85CB-2FB697272B45}"/>
    <cellStyle name="Output 2 9 3 4 4" xfId="30246" xr:uid="{A3DED79E-970E-4F81-A0B3-AC35D42BCBEE}"/>
    <cellStyle name="Output 2 9 3 4 5" xfId="31127" xr:uid="{C4F936E8-FD24-49DC-A930-92AD8614D1D8}"/>
    <cellStyle name="Output 2 9 3 4 6" xfId="34350" xr:uid="{16FA89D7-4975-42C3-9D5F-C5F1D9EC2DEF}"/>
    <cellStyle name="Output 2 9 3 4 7" xfId="35122" xr:uid="{E0B08EBA-7DFD-48D8-87D8-9AA2360E13C1}"/>
    <cellStyle name="Output 2 9 3 4 8" xfId="36250" xr:uid="{87A6FD85-1A0A-48EE-B786-2E52D4281A0C}"/>
    <cellStyle name="Output 2 9 3 4 9" xfId="37085" xr:uid="{60F15FA8-1A41-459A-9FA0-BFCACA971DEF}"/>
    <cellStyle name="Output 2 9 3 5" xfId="24938" xr:uid="{0401229D-B28B-416A-B98B-A5B1A4F27BD5}"/>
    <cellStyle name="Output 2 9 3 5 10" xfId="38174" xr:uid="{705642B4-6E8B-45EC-9471-896B787C89CC}"/>
    <cellStyle name="Output 2 9 3 5 2" xfId="27586" xr:uid="{B3FF951F-668F-419B-A944-5FC41A4C2709}"/>
    <cellStyle name="Output 2 9 3 5 3" xfId="29224" xr:uid="{F48664F0-1730-4E1B-8680-D572FDF27BDA}"/>
    <cellStyle name="Output 2 9 3 5 4" xfId="30416" xr:uid="{F8079082-B85D-45B9-8B96-A381D9ECDD76}"/>
    <cellStyle name="Output 2 9 3 5 5" xfId="31299" xr:uid="{D5EB35C9-63FC-4C27-B70A-8FAD95F3CE6E}"/>
    <cellStyle name="Output 2 9 3 5 6" xfId="34522" xr:uid="{2DF936C5-6E75-4F16-AC63-81AEEDDF6768}"/>
    <cellStyle name="Output 2 9 3 5 7" xfId="35294" xr:uid="{03F0256C-119F-4960-9354-75C0DB436493}"/>
    <cellStyle name="Output 2 9 3 5 8" xfId="36422" xr:uid="{3FABCAA6-BA14-46D2-8F2C-579C1122D11B}"/>
    <cellStyle name="Output 2 9 3 5 9" xfId="37255" xr:uid="{0C032FBF-2C49-4BB2-9D90-3253BF5FF611}"/>
    <cellStyle name="Output 2 9 3 6" xfId="22607" xr:uid="{961B9489-A9E4-46F0-A81D-12C736448A5F}"/>
    <cellStyle name="Output 2 9 3 7" xfId="25126" xr:uid="{D17471C3-03DD-4429-8D32-56C2B14F25A3}"/>
    <cellStyle name="Output 2 9 3 8" xfId="21313" xr:uid="{6D147555-8492-4824-A11F-A014FA879B11}"/>
    <cellStyle name="Output 2 9 4" xfId="20605" xr:uid="{00000000-0005-0000-0000-000081500000}"/>
    <cellStyle name="Output 2 9 4 2" xfId="22912" xr:uid="{A9D7C74F-F7AC-4FFF-B44A-1CA24B86A96C}"/>
    <cellStyle name="Output 2 9 4 2 2" xfId="23812" xr:uid="{A673141F-4D13-444A-9F8C-058CE1B913DF}"/>
    <cellStyle name="Output 2 9 4 2 2 2" xfId="26464" xr:uid="{7E62C29F-D1C5-4742-B0BD-F650C321CE07}"/>
    <cellStyle name="Output 2 9 4 2 2 3" xfId="28564" xr:uid="{66036C3F-D5B6-4F2E-AEB9-B21C9F42CE20}"/>
    <cellStyle name="Output 2 9 4 2 2 4" xfId="28519" xr:uid="{B0609D3C-BF93-4CBD-B5DA-BE200E344497}"/>
    <cellStyle name="Output 2 9 4 2 2 5" xfId="29437" xr:uid="{CA665C11-FC53-48A8-B4EA-84A7E4A746FD}"/>
    <cellStyle name="Output 2 9 4 2 2 6" xfId="33715" xr:uid="{6DA0F5B1-92D2-42E9-971F-E1ADD0F7D48C}"/>
    <cellStyle name="Output 2 9 4 2 2 7" xfId="34663" xr:uid="{03AA553E-7BFA-4C5B-BF01-01FC180B19E2}"/>
    <cellStyle name="Output 2 9 4 2 2 8" xfId="32258" xr:uid="{24DD220A-CAE4-44B0-BC60-93C298B69241}"/>
    <cellStyle name="Output 2 9 4 2 2 9" xfId="35465" xr:uid="{6CE8A892-1BF9-434A-99C5-9F7ECCA5C218}"/>
    <cellStyle name="Output 2 9 4 2 3" xfId="25566" xr:uid="{36D6AB1C-BC6E-4B74-BDE1-05FC26BBA4CA}"/>
    <cellStyle name="Output 2 9 4 2 4" xfId="32825" xr:uid="{443407A9-6C9F-447B-B31B-97CFEB4585C8}"/>
    <cellStyle name="Output 2 9 4 3" xfId="23611" xr:uid="{291D2CC2-1711-4B5F-9AAC-6A1825C6C98F}"/>
    <cellStyle name="Output 2 9 4 3 2" xfId="26263" xr:uid="{6066C4B3-A75B-490A-AD74-FFAC7FC15862}"/>
    <cellStyle name="Output 2 9 4 3 3" xfId="28363" xr:uid="{CB0B0AAE-BEF2-4E98-82B0-DEFC7DA5EA9B}"/>
    <cellStyle name="Output 2 9 4 3 4" xfId="27891" xr:uid="{72D698BD-EBF2-41A6-AFA6-2E26C0AA37E5}"/>
    <cellStyle name="Output 2 9 4 3 5" xfId="28173" xr:uid="{BDE68EBB-4B11-4DB6-8B0D-1DD088719E5B}"/>
    <cellStyle name="Output 2 9 4 3 6" xfId="33514" xr:uid="{6745FDD3-E8F1-435B-AAFA-670441A9A55A}"/>
    <cellStyle name="Output 2 9 4 3 7" xfId="31446" xr:uid="{37F641F6-C781-4716-BCB0-1956F2F3A735}"/>
    <cellStyle name="Output 2 9 4 3 8" xfId="34085" xr:uid="{EDA63AB0-9049-4698-9D80-CE4EBF1EA061}"/>
    <cellStyle name="Output 2 9 4 3 9" xfId="31953" xr:uid="{43B749BC-2FAC-44B4-9D39-595D20EDCE79}"/>
    <cellStyle name="Output 2 9 4 4" xfId="24767" xr:uid="{5A427BF9-3198-4E14-901B-013A147CBBBA}"/>
    <cellStyle name="Output 2 9 4 4 10" xfId="38003" xr:uid="{A04269A0-8494-4FA8-B6EF-4C54B6F70496}"/>
    <cellStyle name="Output 2 9 4 4 2" xfId="27415" xr:uid="{3B6D21FC-8BC9-4572-811A-AC77DE84ED83}"/>
    <cellStyle name="Output 2 9 4 4 3" xfId="25450" xr:uid="{0CCC44A1-5881-490D-AEBD-AB2BFD995FA4}"/>
    <cellStyle name="Output 2 9 4 4 4" xfId="30247" xr:uid="{94F5F315-CA73-4515-AC73-5AA398D7FE06}"/>
    <cellStyle name="Output 2 9 4 4 5" xfId="31128" xr:uid="{B168583C-A340-43E1-8B30-A73A6CBB76CC}"/>
    <cellStyle name="Output 2 9 4 4 6" xfId="34351" xr:uid="{7CE33DEE-E441-4BD7-99F0-BABE756D7C9E}"/>
    <cellStyle name="Output 2 9 4 4 7" xfId="35123" xr:uid="{E8130D96-99F5-450C-ABF5-2EB809589CE1}"/>
    <cellStyle name="Output 2 9 4 4 8" xfId="36251" xr:uid="{C3E3A877-8AD2-4CD4-8134-305CD6FFAFE2}"/>
    <cellStyle name="Output 2 9 4 4 9" xfId="37086" xr:uid="{C9228E64-5B45-4B13-8229-EE9EFEA34B7A}"/>
    <cellStyle name="Output 2 9 4 5" xfId="24939" xr:uid="{00D72400-027B-4F73-ACFF-CEF7CE32D221}"/>
    <cellStyle name="Output 2 9 4 5 10" xfId="38175" xr:uid="{2C1DE35B-C194-47CB-BDB1-6E750E128F36}"/>
    <cellStyle name="Output 2 9 4 5 2" xfId="27587" xr:uid="{E16565C1-034D-4DE1-8238-482A39614FDE}"/>
    <cellStyle name="Output 2 9 4 5 3" xfId="29225" xr:uid="{A499F8E1-680D-4974-899A-D848A0726044}"/>
    <cellStyle name="Output 2 9 4 5 4" xfId="30417" xr:uid="{3B093BD0-8CE6-4244-9C11-DEEC056C3671}"/>
    <cellStyle name="Output 2 9 4 5 5" xfId="31300" xr:uid="{D1689544-B7A9-4508-A560-81009CBA98F3}"/>
    <cellStyle name="Output 2 9 4 5 6" xfId="34523" xr:uid="{BDDA88E8-4D77-4EE3-84DF-D3679DBFC360}"/>
    <cellStyle name="Output 2 9 4 5 7" xfId="35295" xr:uid="{DE42D996-4AF2-4360-92C2-0849F50EB62E}"/>
    <cellStyle name="Output 2 9 4 5 8" xfId="36423" xr:uid="{A1E47642-FD1E-44E0-B7DD-0E3615A583A7}"/>
    <cellStyle name="Output 2 9 4 5 9" xfId="37256" xr:uid="{D53DE15F-3559-42C6-9415-23C42BABDAAA}"/>
    <cellStyle name="Output 2 9 4 6" xfId="22608" xr:uid="{056D4FF2-4391-46D0-B9CA-73AE8EFCADEC}"/>
    <cellStyle name="Output 2 9 4 7" xfId="25127" xr:uid="{FF8EC6E3-A5A6-4C84-9C6C-6EA4763222F9}"/>
    <cellStyle name="Output 2 9 4 8" xfId="21314" xr:uid="{F419ACA0-17E8-4874-BC99-2A6A5520C280}"/>
    <cellStyle name="Output 2 9 5" xfId="20606" xr:uid="{00000000-0005-0000-0000-000082500000}"/>
    <cellStyle name="Output 2 9 5 2" xfId="22911" xr:uid="{46B62FAD-1F19-4A54-92D4-0328285EB6C8}"/>
    <cellStyle name="Output 2 9 5 2 2" xfId="23811" xr:uid="{322D2354-5D4C-40FB-825F-C6505CCF8101}"/>
    <cellStyle name="Output 2 9 5 2 2 2" xfId="26463" xr:uid="{A0C3DF37-C050-4793-99FB-CF60BA787765}"/>
    <cellStyle name="Output 2 9 5 2 2 3" xfId="28563" xr:uid="{B7261172-5D60-4910-A71F-F21C6EE47746}"/>
    <cellStyle name="Output 2 9 5 2 2 4" xfId="28074" xr:uid="{3530007B-3928-4703-A4C1-7D51E0A23B9B}"/>
    <cellStyle name="Output 2 9 5 2 2 5" xfId="28967" xr:uid="{4FDAF129-48E3-4503-A0D1-E6D87AF8DA01}"/>
    <cellStyle name="Output 2 9 5 2 2 6" xfId="33714" xr:uid="{E345F176-2FD8-4D1E-B7F9-3174514E994A}"/>
    <cellStyle name="Output 2 9 5 2 2 7" xfId="34662" xr:uid="{0FF86E06-7E0B-4543-8C9E-E5ADD74B88B3}"/>
    <cellStyle name="Output 2 9 5 2 2 8" xfId="31659" xr:uid="{C94635AC-26BC-49FC-A22D-ACB011B308B4}"/>
    <cellStyle name="Output 2 9 5 2 2 9" xfId="35587" xr:uid="{3B9697CF-8F05-4AE2-B996-062A00A30289}"/>
    <cellStyle name="Output 2 9 5 2 3" xfId="25565" xr:uid="{924E712E-8BA1-4EF2-ACA0-FB4207775C4C}"/>
    <cellStyle name="Output 2 9 5 2 4" xfId="32824" xr:uid="{5FFF5F2F-E606-4E10-884C-F632855C4AE3}"/>
    <cellStyle name="Output 2 9 5 3" xfId="23612" xr:uid="{58020D7E-76E6-4DC3-B5C3-B4DE1CB86B03}"/>
    <cellStyle name="Output 2 9 5 3 2" xfId="26264" xr:uid="{2B437026-4394-4303-AAF0-8860E75950A6}"/>
    <cellStyle name="Output 2 9 5 3 3" xfId="28364" xr:uid="{3D5845A6-DB47-4FB1-BA28-492F85B627AC}"/>
    <cellStyle name="Output 2 9 5 3 4" xfId="27892" xr:uid="{E49E3F0F-22FF-4FCA-BFE6-839686F095DE}"/>
    <cellStyle name="Output 2 9 5 3 5" xfId="28677" xr:uid="{C1055349-1059-4AAC-B4EE-C05723F522E7}"/>
    <cellStyle name="Output 2 9 5 3 6" xfId="33515" xr:uid="{62E6555E-8815-41C0-8F74-CF454F647A1F}"/>
    <cellStyle name="Output 2 9 5 3 7" xfId="31445" xr:uid="{D913DA7B-77A5-41FA-8134-0D1CF2413749}"/>
    <cellStyle name="Output 2 9 5 3 8" xfId="32243" xr:uid="{6BED4A23-2E14-4851-B7D1-E16F1B7A178E}"/>
    <cellStyle name="Output 2 9 5 3 9" xfId="31401" xr:uid="{1A0661BE-7B23-4373-B1F6-ABAE7181BE75}"/>
    <cellStyle name="Output 2 9 5 4" xfId="24768" xr:uid="{44C14418-72E1-45B1-83E0-FC9FA31C2BE8}"/>
    <cellStyle name="Output 2 9 5 4 10" xfId="38004" xr:uid="{4F40C9D0-1B40-4641-BBDC-7387E1D644D9}"/>
    <cellStyle name="Output 2 9 5 4 2" xfId="27416" xr:uid="{407AB8DC-CA88-48EA-8A7D-CC8692038E60}"/>
    <cellStyle name="Output 2 9 5 4 3" xfId="25451" xr:uid="{A343BB21-73FB-453C-BC07-7CD6CC1C37E9}"/>
    <cellStyle name="Output 2 9 5 4 4" xfId="30248" xr:uid="{C527A8AF-261A-45CB-9B49-3FBE389C922C}"/>
    <cellStyle name="Output 2 9 5 4 5" xfId="31129" xr:uid="{2D18380A-EE15-45CD-9EA2-80834538E90D}"/>
    <cellStyle name="Output 2 9 5 4 6" xfId="34352" xr:uid="{F678CDA3-E622-4A96-960D-EAB861638DF1}"/>
    <cellStyle name="Output 2 9 5 4 7" xfId="35124" xr:uid="{9D25FDD9-DC18-44FF-BEFA-F65A1B965B01}"/>
    <cellStyle name="Output 2 9 5 4 8" xfId="36252" xr:uid="{51C34A6C-0DF4-4480-853E-94E26FEC58FB}"/>
    <cellStyle name="Output 2 9 5 4 9" xfId="37087" xr:uid="{3832886D-0FCE-4A42-ABDA-B97CE4E482E1}"/>
    <cellStyle name="Output 2 9 5 5" xfId="24940" xr:uid="{0E8613CD-05C2-4CE7-BD8C-1F9DFB39B2DC}"/>
    <cellStyle name="Output 2 9 5 5 10" xfId="38176" xr:uid="{15C991AC-4819-4DCA-A1BF-C25FC67CC6D0}"/>
    <cellStyle name="Output 2 9 5 5 2" xfId="27588" xr:uid="{F2FBC8E5-C91D-4EFC-98FB-BE7DE9600D38}"/>
    <cellStyle name="Output 2 9 5 5 3" xfId="29226" xr:uid="{4E1AC297-47C8-48DA-A6D9-DDF9C06F73B9}"/>
    <cellStyle name="Output 2 9 5 5 4" xfId="30418" xr:uid="{0E04804E-7B6C-438F-8203-7E524E7C84D5}"/>
    <cellStyle name="Output 2 9 5 5 5" xfId="31301" xr:uid="{3DFFFA4E-7D5B-4F1A-B656-45210FCA6321}"/>
    <cellStyle name="Output 2 9 5 5 6" xfId="34524" xr:uid="{BFB83C15-018E-41DC-88B5-7939841EF9F6}"/>
    <cellStyle name="Output 2 9 5 5 7" xfId="35296" xr:uid="{E91F892C-0B54-444B-9B2F-A6CAAB3292B7}"/>
    <cellStyle name="Output 2 9 5 5 8" xfId="36424" xr:uid="{30D09B03-26C0-4627-A679-491018AF68B5}"/>
    <cellStyle name="Output 2 9 5 5 9" xfId="37257" xr:uid="{435A580C-6A7C-470B-9E71-CE1F38620A9E}"/>
    <cellStyle name="Output 2 9 5 6" xfId="22609" xr:uid="{EC19083E-7960-449C-89E3-FB2ADE0E0530}"/>
    <cellStyle name="Output 2 9 5 7" xfId="25128" xr:uid="{48CAD231-9845-4AF5-A470-02823B464E3A}"/>
    <cellStyle name="Output 2 9 5 8" xfId="21315" xr:uid="{8E94D3CD-8455-49DE-A0F5-9845220341DE}"/>
    <cellStyle name="Output 3" xfId="20607" xr:uid="{00000000-0005-0000-0000-000083500000}"/>
    <cellStyle name="Output 3 10" xfId="21316" xr:uid="{5F0AB901-730E-4B0D-B5D1-74E37FAA30B1}"/>
    <cellStyle name="Output 3 2" xfId="20608" xr:uid="{00000000-0005-0000-0000-000084500000}"/>
    <cellStyle name="Output 3 2 2" xfId="22909" xr:uid="{74DBC008-D01D-4298-9DC7-348E5B2B5246}"/>
    <cellStyle name="Output 3 2 2 2" xfId="23809" xr:uid="{6D87933D-0FEE-40C0-A6D4-1CA61C7A88D5}"/>
    <cellStyle name="Output 3 2 2 2 2" xfId="26461" xr:uid="{6A88A4C0-9876-4D94-91A9-DA207E28A637}"/>
    <cellStyle name="Output 3 2 2 2 3" xfId="28561" xr:uid="{2E963465-59AA-4651-BB80-9354B7DBB2FE}"/>
    <cellStyle name="Output 3 2 2 2 4" xfId="27954" xr:uid="{D01D2377-D438-4FEA-8F46-F57AEF797933}"/>
    <cellStyle name="Output 3 2 2 2 5" xfId="29440" xr:uid="{8B003958-B7AE-4217-AB5D-9FD47C2CA01C}"/>
    <cellStyle name="Output 3 2 2 2 6" xfId="33712" xr:uid="{07256419-227E-49D4-A11B-10E55DDBCA93}"/>
    <cellStyle name="Output 3 2 2 2 7" xfId="34660" xr:uid="{D5762095-0D24-4938-BBEC-5E7C90E0F73B}"/>
    <cellStyle name="Output 3 2 2 2 8" xfId="31578" xr:uid="{A6F0722C-9B1B-450A-8551-C542B55ABF9F}"/>
    <cellStyle name="Output 3 2 2 2 9" xfId="31842" xr:uid="{97DA63EC-EB4B-4CFF-97C0-EE5765AFA8C2}"/>
    <cellStyle name="Output 3 2 2 3" xfId="25563" xr:uid="{C80A4C80-B363-4435-A491-07D92F43F580}"/>
    <cellStyle name="Output 3 2 2 4" xfId="32822" xr:uid="{F37A6D79-7137-449B-ABAC-2D6367D40C80}"/>
    <cellStyle name="Output 3 2 3" xfId="23614" xr:uid="{A73CCABE-D9E5-44C1-B0C9-E377943C972F}"/>
    <cellStyle name="Output 3 2 3 2" xfId="26266" xr:uid="{D20DE6EC-CBC7-43E7-873D-DBF8F29D165B}"/>
    <cellStyle name="Output 3 2 3 3" xfId="28366" xr:uid="{77927738-BCBC-4AF2-B34A-77FECDE37DED}"/>
    <cellStyle name="Output 3 2 3 4" xfId="27894" xr:uid="{1986A01B-3041-44EA-84C7-74780C45145D}"/>
    <cellStyle name="Output 3 2 3 5" xfId="28796" xr:uid="{FAE82A59-4D5E-4AB3-941F-1716CC94F4ED}"/>
    <cellStyle name="Output 3 2 3 6" xfId="33517" xr:uid="{4193DB68-071E-4F35-9411-F8C09CE8CBCA}"/>
    <cellStyle name="Output 3 2 3 7" xfId="31443" xr:uid="{8E140CB9-F5EA-4651-B24C-7260D2386657}"/>
    <cellStyle name="Output 3 2 3 8" xfId="34904" xr:uid="{A3DFA5F2-EE20-448C-9381-CCE58275DB81}"/>
    <cellStyle name="Output 3 2 3 9" xfId="31952" xr:uid="{C62D60D1-4AF1-4916-832A-AA2C1FA70FFF}"/>
    <cellStyle name="Output 3 2 4" xfId="24770" xr:uid="{E9DD6809-D772-4C5D-B91C-C4A818D0C46A}"/>
    <cellStyle name="Output 3 2 4 10" xfId="38006" xr:uid="{BC71F6CE-6C27-4A69-8A6B-96CD224EA354}"/>
    <cellStyle name="Output 3 2 4 2" xfId="27418" xr:uid="{22F5F179-3CEC-4AE3-A394-6D8B06931667}"/>
    <cellStyle name="Output 3 2 4 3" xfId="25453" xr:uid="{5F577F9B-F004-46E4-8CFD-BDA41C242A31}"/>
    <cellStyle name="Output 3 2 4 4" xfId="30250" xr:uid="{0C7EECDB-EF76-4CF5-979E-ADE1847A0142}"/>
    <cellStyle name="Output 3 2 4 5" xfId="31131" xr:uid="{E8E44AAF-91F7-4FF0-8469-78F43A3016E7}"/>
    <cellStyle name="Output 3 2 4 6" xfId="34354" xr:uid="{9AEF1C91-CCE3-4580-AF22-9DC476D24ADA}"/>
    <cellStyle name="Output 3 2 4 7" xfId="35126" xr:uid="{0801AA56-CDE8-44E7-85F4-7E2B8FA290EB}"/>
    <cellStyle name="Output 3 2 4 8" xfId="36254" xr:uid="{6DFF9426-16CF-4BD7-990D-4ACEA26A2FDE}"/>
    <cellStyle name="Output 3 2 4 9" xfId="37089" xr:uid="{C1B7AE1D-DA27-468D-B5BC-ABF2CB6A68A8}"/>
    <cellStyle name="Output 3 2 5" xfId="24942" xr:uid="{B93336CE-3E1B-41DD-B2EB-EFD2651963F6}"/>
    <cellStyle name="Output 3 2 5 10" xfId="38178" xr:uid="{81733EC4-C03E-4B2A-AB33-509BD8587AD9}"/>
    <cellStyle name="Output 3 2 5 2" xfId="27590" xr:uid="{F60FBD55-F6FF-4973-9983-86C38AB9984E}"/>
    <cellStyle name="Output 3 2 5 3" xfId="29228" xr:uid="{A1A6B331-9619-4B5C-9179-124DF15A83A2}"/>
    <cellStyle name="Output 3 2 5 4" xfId="30420" xr:uid="{F6F07447-1FF5-4A01-9D01-1D20C62E6109}"/>
    <cellStyle name="Output 3 2 5 5" xfId="31303" xr:uid="{FA255AC3-7FE3-4063-B22B-5221BF328FA7}"/>
    <cellStyle name="Output 3 2 5 6" xfId="34526" xr:uid="{0FD39A47-94E5-407D-9A59-8688DD21F130}"/>
    <cellStyle name="Output 3 2 5 7" xfId="35298" xr:uid="{E0448490-DAAD-4929-9250-53B331C1B746}"/>
    <cellStyle name="Output 3 2 5 8" xfId="36426" xr:uid="{8736A055-2E1D-4EA5-8315-9E09CE383E20}"/>
    <cellStyle name="Output 3 2 5 9" xfId="37259" xr:uid="{BB6B5850-F6B9-46E9-BED4-CFAD4F84A6FE}"/>
    <cellStyle name="Output 3 2 6" xfId="22611" xr:uid="{3C06E465-E2D6-4590-8C78-B814F0E36E14}"/>
    <cellStyle name="Output 3 2 7" xfId="25130" xr:uid="{F847ECE3-4FA4-4A51-8CC5-F4280C2DB9C5}"/>
    <cellStyle name="Output 3 2 8" xfId="21317" xr:uid="{27091EA6-E135-47A3-BCED-7BA5D5902EFB}"/>
    <cellStyle name="Output 3 3" xfId="20609" xr:uid="{00000000-0005-0000-0000-000085500000}"/>
    <cellStyle name="Output 3 3 2" xfId="22908" xr:uid="{8FD96391-9D83-4613-83C1-8E1EE49A3EC6}"/>
    <cellStyle name="Output 3 3 2 2" xfId="23808" xr:uid="{A0D51A21-CA45-4647-9AED-0E2B6A3A9C33}"/>
    <cellStyle name="Output 3 3 2 2 2" xfId="26460" xr:uid="{FAED96B0-2AC2-4190-868C-A14864E5C1F3}"/>
    <cellStyle name="Output 3 3 2 2 3" xfId="28560" xr:uid="{92A2E26F-6A43-45E1-8FBC-CC2279877C71}"/>
    <cellStyle name="Output 3 3 2 2 4" xfId="29008" xr:uid="{0AE64BD7-F38D-4DA1-A892-F33EA55C5339}"/>
    <cellStyle name="Output 3 3 2 2 5" xfId="28966" xr:uid="{3861D3B2-863B-4308-ACB1-44FCC5E8CE3E}"/>
    <cellStyle name="Output 3 3 2 2 6" xfId="33711" xr:uid="{E006293D-AEC4-45D0-9DCA-CA59CD3DCD26}"/>
    <cellStyle name="Output 3 3 2 2 7" xfId="34659" xr:uid="{53F73E65-08E7-48B7-990D-BE1A4BD7ADB1}"/>
    <cellStyle name="Output 3 3 2 2 8" xfId="34875" xr:uid="{27475119-856D-446D-A4F4-3EC95499F06D}"/>
    <cellStyle name="Output 3 3 2 2 9" xfId="35464" xr:uid="{0910E8DA-3A30-44A9-9EA4-322E089B9BEC}"/>
    <cellStyle name="Output 3 3 2 3" xfId="25562" xr:uid="{DFDF5F11-47C6-4482-A741-E72EFFE2AF66}"/>
    <cellStyle name="Output 3 3 2 4" xfId="32821" xr:uid="{48C09517-39C1-43C5-8839-0A5FF817CD1E}"/>
    <cellStyle name="Output 3 3 3" xfId="23615" xr:uid="{2BB378C4-24BA-476E-A077-70522E879E3B}"/>
    <cellStyle name="Output 3 3 3 2" xfId="26267" xr:uid="{578032A5-DCEF-48A1-B4BB-17F76A1CF37B}"/>
    <cellStyle name="Output 3 3 3 3" xfId="28367" xr:uid="{93C5C966-4B8F-42BE-9213-891BF70B8140}"/>
    <cellStyle name="Output 3 3 3 4" xfId="27895" xr:uid="{1C02B12A-CC37-40D1-B953-B574928152A7}"/>
    <cellStyle name="Output 3 3 3 5" xfId="28751" xr:uid="{D7BE5659-04C8-45D3-9DB7-E321D1B1271F}"/>
    <cellStyle name="Output 3 3 3 6" xfId="33518" xr:uid="{C9F22BD4-9845-44CE-82AD-F7E36F289F51}"/>
    <cellStyle name="Output 3 3 3 7" xfId="31442" xr:uid="{3D48ED7B-D840-4A97-AC0E-BB518F5056D7}"/>
    <cellStyle name="Output 3 3 3 8" xfId="31549" xr:uid="{AE62196B-2D3C-4B9B-9681-9EB0AB22CC67}"/>
    <cellStyle name="Output 3 3 3 9" xfId="32171" xr:uid="{92354345-9824-48D1-BCAD-B42195BB7058}"/>
    <cellStyle name="Output 3 3 4" xfId="24771" xr:uid="{292AAA0D-BEDD-4B0F-9948-71470741F430}"/>
    <cellStyle name="Output 3 3 4 10" xfId="38007" xr:uid="{F9107EDE-2B20-4EE0-843B-2B1E69918EB4}"/>
    <cellStyle name="Output 3 3 4 2" xfId="27419" xr:uid="{2F295B21-F14C-412A-B315-75AD347E289E}"/>
    <cellStyle name="Output 3 3 4 3" xfId="25454" xr:uid="{8340E499-3198-4F9E-BC90-61D802516DDD}"/>
    <cellStyle name="Output 3 3 4 4" xfId="30251" xr:uid="{909C2A2E-955E-4318-B8E7-A73E2C0B4231}"/>
    <cellStyle name="Output 3 3 4 5" xfId="31132" xr:uid="{2DC6C4D5-21DC-4A9E-9CF7-1A55E2968D55}"/>
    <cellStyle name="Output 3 3 4 6" xfId="34355" xr:uid="{5C5A6194-A8F7-448B-9ADA-06B9E556C8E6}"/>
    <cellStyle name="Output 3 3 4 7" xfId="35127" xr:uid="{A5C85FEB-C2BC-462F-9FF9-C81CE73A583E}"/>
    <cellStyle name="Output 3 3 4 8" xfId="36255" xr:uid="{74B86A5A-61A1-4D05-A9F0-BC48C45FDB2D}"/>
    <cellStyle name="Output 3 3 4 9" xfId="37090" xr:uid="{47C2F987-BE4A-4FFF-A91F-58A3DCEB5D17}"/>
    <cellStyle name="Output 3 3 5" xfId="24943" xr:uid="{0273977A-5D25-4482-BD55-6DEB97099EEB}"/>
    <cellStyle name="Output 3 3 5 10" xfId="38179" xr:uid="{4F9C39A7-97D2-45B2-8F07-7C6077E916EC}"/>
    <cellStyle name="Output 3 3 5 2" xfId="27591" xr:uid="{B0060C26-F9F6-488D-94B9-ACA5B8491605}"/>
    <cellStyle name="Output 3 3 5 3" xfId="29229" xr:uid="{B0ABD52F-544E-4976-98C9-E49E3566740F}"/>
    <cellStyle name="Output 3 3 5 4" xfId="30421" xr:uid="{DC9B43FF-61EE-4938-810C-8CA9FF37410E}"/>
    <cellStyle name="Output 3 3 5 5" xfId="31304" xr:uid="{7CB9A080-806F-4C43-9C45-7F496E27ECC0}"/>
    <cellStyle name="Output 3 3 5 6" xfId="34527" xr:uid="{DFA470AA-D20B-4F0A-90C8-9548C62F5E5E}"/>
    <cellStyle name="Output 3 3 5 7" xfId="35299" xr:uid="{7FFC17CC-E5E9-4309-BDD7-87C15FE8F352}"/>
    <cellStyle name="Output 3 3 5 8" xfId="36427" xr:uid="{02FE59EB-0B1C-431D-8019-80482697F2FF}"/>
    <cellStyle name="Output 3 3 5 9" xfId="37260" xr:uid="{F6B18DE7-2C8E-49C5-9205-1D9777116A6B}"/>
    <cellStyle name="Output 3 3 6" xfId="22612" xr:uid="{B048C2AD-0A0C-43C3-BB5D-483C814BFC84}"/>
    <cellStyle name="Output 3 3 7" xfId="25131" xr:uid="{1F55214A-024F-4CC7-9A32-F85863200D47}"/>
    <cellStyle name="Output 3 3 8" xfId="21318" xr:uid="{126134C9-C06E-413D-A13B-DBEE233ADD3D}"/>
    <cellStyle name="Output 3 4" xfId="22910" xr:uid="{F8D93EA9-2F44-4B36-BC43-F7F0EE4A74B8}"/>
    <cellStyle name="Output 3 4 2" xfId="23810" xr:uid="{9C20ACD4-F338-4450-BCFF-CFB8301CA0D5}"/>
    <cellStyle name="Output 3 4 2 2" xfId="26462" xr:uid="{61B7165B-237B-4272-B8B7-C6B790BD77E0}"/>
    <cellStyle name="Output 3 4 2 3" xfId="28562" xr:uid="{02CF7A57-E504-4CF3-B5BF-938EFE6A27FE}"/>
    <cellStyle name="Output 3 4 2 4" xfId="27955" xr:uid="{2C27D79E-BAF7-4136-8590-05A8DDF94652}"/>
    <cellStyle name="Output 3 4 2 5" xfId="29556" xr:uid="{8069F742-DDA3-4CF6-B97B-C9085ECD2124}"/>
    <cellStyle name="Output 3 4 2 6" xfId="33713" xr:uid="{1CD12291-87FA-46F4-872E-87BC2E3C5898}"/>
    <cellStyle name="Output 3 4 2 7" xfId="34661" xr:uid="{5D2330ED-BC72-4C3E-84BD-9E716BB1D7D9}"/>
    <cellStyle name="Output 3 4 2 8" xfId="34797" xr:uid="{5864327D-C86B-428A-940F-3EF64058580B}"/>
    <cellStyle name="Output 3 4 2 9" xfId="34634" xr:uid="{D954500E-B2E0-42FA-89B2-AB4574BAF8E8}"/>
    <cellStyle name="Output 3 4 3" xfId="25564" xr:uid="{6B571694-2299-42D0-BEDC-E38F5D70D9F9}"/>
    <cellStyle name="Output 3 4 4" xfId="32823" xr:uid="{96195FF9-C4D8-488B-972F-14D0740DA199}"/>
    <cellStyle name="Output 3 5" xfId="23613" xr:uid="{AC3AA123-9ADD-436A-918E-E531134DF1AB}"/>
    <cellStyle name="Output 3 5 2" xfId="26265" xr:uid="{956FEDE8-F73F-4179-AAC8-5570E69E32F3}"/>
    <cellStyle name="Output 3 5 3" xfId="28365" xr:uid="{9F6E339C-606A-435D-9FFA-466BCDA310CC}"/>
    <cellStyle name="Output 3 5 4" xfId="27893" xr:uid="{FB0CCC5B-F57E-4A3C-AAC8-73F5AD4B3C6B}"/>
    <cellStyle name="Output 3 5 5" xfId="28249" xr:uid="{B88DAA07-7755-4189-B030-3A8DB66E9BC4}"/>
    <cellStyle name="Output 3 5 6" xfId="33516" xr:uid="{38772A5F-51D6-429E-B43B-5876D3EBACE5}"/>
    <cellStyle name="Output 3 5 7" xfId="31444" xr:uid="{2395F8EF-1869-4656-9081-6C5AEAF259B1}"/>
    <cellStyle name="Output 3 5 8" xfId="34952" xr:uid="{D772C7B2-A49D-442A-9392-1B7C7DCE49B4}"/>
    <cellStyle name="Output 3 5 9" xfId="32170" xr:uid="{D0426AB9-6643-45B2-A119-147A28A139BC}"/>
    <cellStyle name="Output 3 6" xfId="24769" xr:uid="{FF57E82B-D458-444B-BBB6-2BE3144F23BD}"/>
    <cellStyle name="Output 3 6 10" xfId="38005" xr:uid="{B01CBF8C-F6B4-4159-A366-DA14334DBD62}"/>
    <cellStyle name="Output 3 6 2" xfId="27417" xr:uid="{8E5C0DA1-6294-449A-AD9D-DA7EF212F3D8}"/>
    <cellStyle name="Output 3 6 3" xfId="25452" xr:uid="{2929B247-D092-4A77-B573-CE05A0CF2CC3}"/>
    <cellStyle name="Output 3 6 4" xfId="30249" xr:uid="{BA47DD2D-EB52-4BB6-9692-11F3897A9A9E}"/>
    <cellStyle name="Output 3 6 5" xfId="31130" xr:uid="{88ABCB2F-1C9B-4676-8448-1BE812BBE428}"/>
    <cellStyle name="Output 3 6 6" xfId="34353" xr:uid="{8F3B9C86-1B25-4F82-90FE-B025A60785D4}"/>
    <cellStyle name="Output 3 6 7" xfId="35125" xr:uid="{13EB9F7E-D751-4C62-93A9-7D2A8F0A4689}"/>
    <cellStyle name="Output 3 6 8" xfId="36253" xr:uid="{DCDF7BCE-DE63-4217-8922-F51396F93C08}"/>
    <cellStyle name="Output 3 6 9" xfId="37088" xr:uid="{3227E2F9-9C4B-4A57-91A8-A2F3EAF0988F}"/>
    <cellStyle name="Output 3 7" xfId="24941" xr:uid="{81900746-1800-4179-B125-88F556546828}"/>
    <cellStyle name="Output 3 7 10" xfId="38177" xr:uid="{9C38DC63-9924-46F8-BDFC-C4F6CD1376E5}"/>
    <cellStyle name="Output 3 7 2" xfId="27589" xr:uid="{5CE11153-7357-4803-B046-D1483A50FE22}"/>
    <cellStyle name="Output 3 7 3" xfId="29227" xr:uid="{7184BED2-C597-49D5-8FF9-54ECC3318886}"/>
    <cellStyle name="Output 3 7 4" xfId="30419" xr:uid="{3A094998-2C4B-450A-B872-3A50957E9C81}"/>
    <cellStyle name="Output 3 7 5" xfId="31302" xr:uid="{BFA9864E-5F16-443C-9710-A9D34FCBA15D}"/>
    <cellStyle name="Output 3 7 6" xfId="34525" xr:uid="{B6452634-B48B-42C5-AAFE-A8E2B9235739}"/>
    <cellStyle name="Output 3 7 7" xfId="35297" xr:uid="{A9AF1689-5917-411C-A682-269386E067A1}"/>
    <cellStyle name="Output 3 7 8" xfId="36425" xr:uid="{EB125B26-C323-420B-B3AB-A218045F7B97}"/>
    <cellStyle name="Output 3 7 9" xfId="37258" xr:uid="{BE3A35BE-5168-47FA-BBAB-3468E036B666}"/>
    <cellStyle name="Output 3 8" xfId="22610" xr:uid="{0A3FF9E8-222B-4706-BC74-810E62618DFA}"/>
    <cellStyle name="Output 3 9" xfId="25129" xr:uid="{8902A891-F458-468E-8192-F23FFDE9A737}"/>
    <cellStyle name="Output 4" xfId="20610" xr:uid="{00000000-0005-0000-0000-000086500000}"/>
    <cellStyle name="Output 4 10" xfId="21319" xr:uid="{227AEA8A-C848-4221-9538-E78CD3023D4C}"/>
    <cellStyle name="Output 4 2" xfId="20611" xr:uid="{00000000-0005-0000-0000-000087500000}"/>
    <cellStyle name="Output 4 2 2" xfId="22906" xr:uid="{2C9F13D3-435E-4C79-8D3C-575F291B0AF4}"/>
    <cellStyle name="Output 4 2 2 2" xfId="23806" xr:uid="{B6869EE6-EAD8-4CD5-AE15-529EFF90BA14}"/>
    <cellStyle name="Output 4 2 2 2 2" xfId="26458" xr:uid="{EDFF86FB-33FA-4103-9DFB-196DBF74FE27}"/>
    <cellStyle name="Output 4 2 2 2 3" xfId="28558" xr:uid="{FEFFC947-D80A-40C5-A1DC-41EF41FC6429}"/>
    <cellStyle name="Output 4 2 2 2 4" xfId="28403" xr:uid="{F78F7D02-FD92-4A6A-9948-270F2BF60668}"/>
    <cellStyle name="Output 4 2 2 2 5" xfId="29555" xr:uid="{91226177-B5F1-41B1-BA9D-121CC8CFAE59}"/>
    <cellStyle name="Output 4 2 2 2 6" xfId="33709" xr:uid="{FE242F1A-FE84-42B2-AF09-B406CACAC94A}"/>
    <cellStyle name="Output 4 2 2 2 7" xfId="34657" xr:uid="{93A5128E-7362-4313-82C3-2FEFAFF22F34}"/>
    <cellStyle name="Output 4 2 2 2 8" xfId="34079" xr:uid="{1070B5A9-D42C-4A7E-BFAF-64139B3FB5D9}"/>
    <cellStyle name="Output 4 2 2 2 9" xfId="31417" xr:uid="{24D22620-052D-4EC9-8CAC-CB625EA54AA7}"/>
    <cellStyle name="Output 4 2 2 3" xfId="25560" xr:uid="{7C617948-9450-41B3-928A-58C7EB7376ED}"/>
    <cellStyle name="Output 4 2 2 4" xfId="32819" xr:uid="{7F2C7446-634B-45C5-929A-F1561B96734C}"/>
    <cellStyle name="Output 4 2 3" xfId="23617" xr:uid="{C6B76E4C-1B22-42CA-AB31-064F913D1A71}"/>
    <cellStyle name="Output 4 2 3 2" xfId="26269" xr:uid="{F3694063-24A4-405A-84CF-63813398E5E9}"/>
    <cellStyle name="Output 4 2 3 3" xfId="28369" xr:uid="{D23A89A1-E422-4E89-A6CA-5A7879155934}"/>
    <cellStyle name="Output 4 2 3 4" xfId="27897" xr:uid="{CE8ED336-F195-405E-9A30-6B9FC5F5F0B6}"/>
    <cellStyle name="Output 4 2 3 5" xfId="28172" xr:uid="{07F7EB83-1B98-41A1-B856-781DEF00C77E}"/>
    <cellStyle name="Output 4 2 3 6" xfId="33520" xr:uid="{19A7BBFE-B171-497F-9154-B70FE99C8531}"/>
    <cellStyle name="Output 4 2 3 7" xfId="31440" xr:uid="{6C1243E9-77C4-4721-A30A-2D94173CEA0F}"/>
    <cellStyle name="Output 4 2 3 8" xfId="31690" xr:uid="{84E7C3CA-3E3D-42F4-924C-BE8FEC4CD112}"/>
    <cellStyle name="Output 4 2 3 9" xfId="32172" xr:uid="{438B5ABA-DEC6-490A-B256-462EBBEDD44B}"/>
    <cellStyle name="Output 4 2 4" xfId="24773" xr:uid="{5884E666-932C-4843-BC5D-9E3E8176D98F}"/>
    <cellStyle name="Output 4 2 4 10" xfId="38009" xr:uid="{A7EA2B5B-E22E-4E21-988A-1086A5E85861}"/>
    <cellStyle name="Output 4 2 4 2" xfId="27421" xr:uid="{45946E84-A66A-4895-A0C7-D5E976AF4AD8}"/>
    <cellStyle name="Output 4 2 4 3" xfId="25456" xr:uid="{4E985BD4-5D85-4366-A4E0-B25075174BCE}"/>
    <cellStyle name="Output 4 2 4 4" xfId="30253" xr:uid="{B0CCBB68-44D3-4509-B264-306C36C4BB02}"/>
    <cellStyle name="Output 4 2 4 5" xfId="31134" xr:uid="{1FF4F0D3-607E-43C3-969D-0803E4393448}"/>
    <cellStyle name="Output 4 2 4 6" xfId="34357" xr:uid="{B7CD02DE-6DA6-47CA-A8BA-8EA665B6E22E}"/>
    <cellStyle name="Output 4 2 4 7" xfId="35129" xr:uid="{45085881-9A4F-430E-8C5E-442C671697D7}"/>
    <cellStyle name="Output 4 2 4 8" xfId="36257" xr:uid="{F7B6A527-A3D0-45E8-8BBD-551209E2F29E}"/>
    <cellStyle name="Output 4 2 4 9" xfId="37092" xr:uid="{FFCDA8D2-8DA0-4D61-BC20-E0D0EBAEC0B9}"/>
    <cellStyle name="Output 4 2 5" xfId="24945" xr:uid="{ED31B7E8-D93D-4332-9F9E-0119E55E67AA}"/>
    <cellStyle name="Output 4 2 5 10" xfId="38181" xr:uid="{C236A5C9-9E1F-4A7E-84AB-A1F86CF187FD}"/>
    <cellStyle name="Output 4 2 5 2" xfId="27593" xr:uid="{8B49F10C-4D0E-4A3E-A909-389F70F8C3D2}"/>
    <cellStyle name="Output 4 2 5 3" xfId="29231" xr:uid="{D61B4CCB-5B86-41AC-9958-86BEE54DCC04}"/>
    <cellStyle name="Output 4 2 5 4" xfId="30423" xr:uid="{7E7655ED-D306-4D39-8CB3-2527A753564F}"/>
    <cellStyle name="Output 4 2 5 5" xfId="31306" xr:uid="{333C69A4-319E-49EA-86DF-A3869295E8B3}"/>
    <cellStyle name="Output 4 2 5 6" xfId="34529" xr:uid="{D04D5DE5-1D22-4C9E-AA8F-254F07261FC8}"/>
    <cellStyle name="Output 4 2 5 7" xfId="35301" xr:uid="{93B119F7-CE43-4964-9C6A-47832F7000D0}"/>
    <cellStyle name="Output 4 2 5 8" xfId="36429" xr:uid="{45E10348-4443-44BD-BAE0-6D0E73A3B007}"/>
    <cellStyle name="Output 4 2 5 9" xfId="37262" xr:uid="{70F8BD46-EFEE-42DA-974E-AA67E9073ADA}"/>
    <cellStyle name="Output 4 2 6" xfId="22614" xr:uid="{C7E03D29-A492-4A28-935D-BAD04CD6F0E5}"/>
    <cellStyle name="Output 4 2 7" xfId="25133" xr:uid="{5A4426CC-3457-49B8-AF96-226372C5640B}"/>
    <cellStyle name="Output 4 2 8" xfId="21320" xr:uid="{B2D66575-C9E6-4DC2-A727-07DC4F1346FE}"/>
    <cellStyle name="Output 4 3" xfId="20612" xr:uid="{00000000-0005-0000-0000-000088500000}"/>
    <cellStyle name="Output 4 3 2" xfId="22905" xr:uid="{85C6037E-F774-4E21-BBA2-45F9C3A39B2B}"/>
    <cellStyle name="Output 4 3 2 2" xfId="23805" xr:uid="{5745FBE6-4996-4F64-9F18-AC9D48DB2D58}"/>
    <cellStyle name="Output 4 3 2 2 2" xfId="26457" xr:uid="{44ECCCDA-DC5A-405B-8BC5-55C8E8499F57}"/>
    <cellStyle name="Output 4 3 2 2 3" xfId="28557" xr:uid="{3419BADE-FCEE-4FFD-903F-F435B42A0762}"/>
    <cellStyle name="Output 4 3 2 2 4" xfId="28524" xr:uid="{E60313FA-769F-4671-B5F8-14CB1C957DE0}"/>
    <cellStyle name="Output 4 3 2 2 5" xfId="29439" xr:uid="{AD53EAD5-07E0-4D27-B0EF-D46BC5C11380}"/>
    <cellStyle name="Output 4 3 2 2 6" xfId="33708" xr:uid="{7A67F848-0696-42E6-B390-6741C73F811A}"/>
    <cellStyle name="Output 4 3 2 2 7" xfId="34656" xr:uid="{C78CAD88-2A1D-443F-B0FF-0BBB5DCFC4CC}"/>
    <cellStyle name="Output 4 3 2 2 8" xfId="31660" xr:uid="{B5C0870C-0984-4433-863A-143F43873343}"/>
    <cellStyle name="Output 4 3 2 2 9" xfId="31843" xr:uid="{CC39B450-6DC6-41F9-B842-F611AA31CF40}"/>
    <cellStyle name="Output 4 3 2 3" xfId="25559" xr:uid="{EC3ED7F4-2C35-45F0-8650-FE25594946E3}"/>
    <cellStyle name="Output 4 3 2 4" xfId="32818" xr:uid="{06C84B24-91AC-407F-80A9-CDCA0B3204EC}"/>
    <cellStyle name="Output 4 3 3" xfId="23618" xr:uid="{343D5226-7751-402E-9205-2688F69A56CF}"/>
    <cellStyle name="Output 4 3 3 2" xfId="26270" xr:uid="{C3649D33-EAE6-47A7-97E3-2D533BF6CC7B}"/>
    <cellStyle name="Output 4 3 3 3" xfId="28370" xr:uid="{3C7856DF-9F8C-4A01-9075-CC5DA3F565DC}"/>
    <cellStyle name="Output 4 3 3 4" xfId="27898" xr:uid="{D96982CB-F465-4724-912A-F449A311200A}"/>
    <cellStyle name="Output 4 3 3 5" xfId="28676" xr:uid="{EC4B63C6-0B97-478F-B7A4-A17DCA705438}"/>
    <cellStyle name="Output 4 3 3 6" xfId="33521" xr:uid="{35ECC75F-7AA3-4D26-B631-CC6F3487D628}"/>
    <cellStyle name="Output 4 3 3 7" xfId="31439" xr:uid="{07EA38D9-925E-48DF-B811-1723F20B6D8F}"/>
    <cellStyle name="Output 4 3 3 8" xfId="32244" xr:uid="{C157BFFE-D99F-412F-93AC-64ADB99DF83F}"/>
    <cellStyle name="Output 4 3 3 9" xfId="31950" xr:uid="{56B5AFA3-A4F2-4BC9-ADD9-230D99F81200}"/>
    <cellStyle name="Output 4 3 4" xfId="24774" xr:uid="{EB53FBEC-A7BF-4C32-8975-B6AA5073AC05}"/>
    <cellStyle name="Output 4 3 4 10" xfId="38010" xr:uid="{74CDEF4C-C7E0-431F-8A13-A88594047419}"/>
    <cellStyle name="Output 4 3 4 2" xfId="27422" xr:uid="{F0AA4673-9484-47AC-BC6E-FE86EB3DA9CA}"/>
    <cellStyle name="Output 4 3 4 3" xfId="25457" xr:uid="{8B3B56FB-8EB1-4BB2-B485-3EC4F52BAD1B}"/>
    <cellStyle name="Output 4 3 4 4" xfId="30254" xr:uid="{54363825-91D2-46D1-9C7A-3834222BBBC0}"/>
    <cellStyle name="Output 4 3 4 5" xfId="31135" xr:uid="{A9CD2D43-EE54-4EB0-8682-3088605F32EC}"/>
    <cellStyle name="Output 4 3 4 6" xfId="34358" xr:uid="{1A362BD3-E618-46F6-8934-A03A2C004C1C}"/>
    <cellStyle name="Output 4 3 4 7" xfId="35130" xr:uid="{E59482B5-ADC4-434E-A205-DB646AFAD238}"/>
    <cellStyle name="Output 4 3 4 8" xfId="36258" xr:uid="{2D97B8D2-75B8-4126-A83A-E331A32F43C3}"/>
    <cellStyle name="Output 4 3 4 9" xfId="37093" xr:uid="{9B9182A0-C657-4832-A032-2B4750F463A8}"/>
    <cellStyle name="Output 4 3 5" xfId="24946" xr:uid="{8CD558E7-FDE1-4C32-9F1E-A314CF446757}"/>
    <cellStyle name="Output 4 3 5 10" xfId="38182" xr:uid="{0BF9E033-FE67-44E2-A2EF-8C3051D5B5F6}"/>
    <cellStyle name="Output 4 3 5 2" xfId="27594" xr:uid="{C0BC8789-16C0-4355-86B1-85AAFF1F3594}"/>
    <cellStyle name="Output 4 3 5 3" xfId="29232" xr:uid="{B4B63148-83BA-4665-A495-D6197E3E4C98}"/>
    <cellStyle name="Output 4 3 5 4" xfId="30424" xr:uid="{C2A8D3F2-3447-4097-A327-8E7EF35C92D1}"/>
    <cellStyle name="Output 4 3 5 5" xfId="31307" xr:uid="{AA030941-1BD9-4990-ABD7-C5E5799F4F2F}"/>
    <cellStyle name="Output 4 3 5 6" xfId="34530" xr:uid="{2CF9A38C-7481-4980-B0EC-E603D8B8E110}"/>
    <cellStyle name="Output 4 3 5 7" xfId="35302" xr:uid="{04A78E93-383C-4457-B0F2-4808866FB0E7}"/>
    <cellStyle name="Output 4 3 5 8" xfId="36430" xr:uid="{C6068FEC-3B54-4276-AB5D-A9D3F5AEDB2B}"/>
    <cellStyle name="Output 4 3 5 9" xfId="37263" xr:uid="{10E68295-7770-442D-B4EB-420B30F732E8}"/>
    <cellStyle name="Output 4 3 6" xfId="22615" xr:uid="{88B1BD01-8148-47F9-A3EC-0132A67F27A4}"/>
    <cellStyle name="Output 4 3 7" xfId="25134" xr:uid="{76062AE3-0E1E-4A3D-97C8-01B763A63B66}"/>
    <cellStyle name="Output 4 3 8" xfId="21321" xr:uid="{B27269C3-57B8-42DD-82AF-0B62D1113506}"/>
    <cellStyle name="Output 4 4" xfId="22907" xr:uid="{12144BFF-68F8-4D56-91C1-013BD452772C}"/>
    <cellStyle name="Output 4 4 2" xfId="23807" xr:uid="{59DC3688-E1F2-4CD6-9A34-F588C035F69B}"/>
    <cellStyle name="Output 4 4 2 2" xfId="26459" xr:uid="{598DE590-A044-4E31-9AE9-1FB9D719B359}"/>
    <cellStyle name="Output 4 4 2 3" xfId="28559" xr:uid="{93EA14BC-75F5-46A0-86E6-38DC787EE96F}"/>
    <cellStyle name="Output 4 4 2 4" xfId="28894" xr:uid="{3E5CDEB2-3E4F-46B1-9186-1AF63F7A57BB}"/>
    <cellStyle name="Output 4 4 2 5" xfId="28151" xr:uid="{70A37A80-E92D-4059-9223-1E63D535B1B9}"/>
    <cellStyle name="Output 4 4 2 6" xfId="33710" xr:uid="{2791570D-7DCE-4885-AB84-2E9CD671E7F9}"/>
    <cellStyle name="Output 4 4 2 7" xfId="34658" xr:uid="{38B41D78-D05F-4A14-BC58-C26E35E2335F}"/>
    <cellStyle name="Output 4 4 2 8" xfId="34983" xr:uid="{D49DAB70-4851-45BD-970D-121BDEB14CD9}"/>
    <cellStyle name="Output 4 4 2 9" xfId="35588" xr:uid="{6CA6E00F-3A81-4EF2-8E39-38A88D0F6969}"/>
    <cellStyle name="Output 4 4 3" xfId="25561" xr:uid="{4DDC85B7-6364-45F4-9B3C-71D116B8E13B}"/>
    <cellStyle name="Output 4 4 4" xfId="32820" xr:uid="{D81FF296-1D5C-4729-9417-B99473D87F82}"/>
    <cellStyle name="Output 4 5" xfId="23616" xr:uid="{86E5BF55-057C-465D-AD2A-0A05607604BD}"/>
    <cellStyle name="Output 4 5 2" xfId="26268" xr:uid="{C5A24F46-66E9-4005-9703-8712A3E425E7}"/>
    <cellStyle name="Output 4 5 3" xfId="28368" xr:uid="{D6EF5507-1E83-4F8A-87AD-5AD95B9180DA}"/>
    <cellStyle name="Output 4 5 4" xfId="27896" xr:uid="{4F2C702D-7EBC-4DF8-8752-E922D843E9AC}"/>
    <cellStyle name="Output 4 5 5" xfId="22639" xr:uid="{97292417-D195-45FA-B7F3-09F697297C03}"/>
    <cellStyle name="Output 4 5 6" xfId="33519" xr:uid="{FE81D9B2-8421-45F5-ACCF-041DDC82EE1F}"/>
    <cellStyle name="Output 4 5 7" xfId="31441" xr:uid="{D8BCE07D-B97D-4B21-8401-7C2FEB5CB62F}"/>
    <cellStyle name="Output 4 5 8" xfId="34766" xr:uid="{CC482C82-BF69-4D90-95FD-C188DD1FC75F}"/>
    <cellStyle name="Output 4 5 9" xfId="31951" xr:uid="{A8082BB8-4512-4AEE-B06A-8FAB2092EF00}"/>
    <cellStyle name="Output 4 6" xfId="24772" xr:uid="{AA0DFC96-9508-407D-AA50-763A3F779B02}"/>
    <cellStyle name="Output 4 6 10" xfId="38008" xr:uid="{E5613E4D-589C-4136-B415-06375FD6C278}"/>
    <cellStyle name="Output 4 6 2" xfId="27420" xr:uid="{398E4A4F-B302-43A1-8443-EAB6566B3F52}"/>
    <cellStyle name="Output 4 6 3" xfId="25455" xr:uid="{66A5D979-0C18-4979-8B00-5DBE7790983A}"/>
    <cellStyle name="Output 4 6 4" xfId="30252" xr:uid="{6754CCD6-F10A-4BE9-BDC1-19141BFB0EC0}"/>
    <cellStyle name="Output 4 6 5" xfId="31133" xr:uid="{EF2EA876-95F3-4B64-8BA1-A1B3C400947E}"/>
    <cellStyle name="Output 4 6 6" xfId="34356" xr:uid="{49627477-6325-4453-9CA5-BAC0CBCEC0FB}"/>
    <cellStyle name="Output 4 6 7" xfId="35128" xr:uid="{1138D54E-2CA6-4155-B044-DC814B3F2767}"/>
    <cellStyle name="Output 4 6 8" xfId="36256" xr:uid="{06C915F3-D01B-4A32-81E0-A06C1CBFDD77}"/>
    <cellStyle name="Output 4 6 9" xfId="37091" xr:uid="{749DBDD2-0538-4CA4-A83C-A992B87BF0C2}"/>
    <cellStyle name="Output 4 7" xfId="24944" xr:uid="{C6676AE0-BAE3-4ED4-86D7-58F0B18DB4F9}"/>
    <cellStyle name="Output 4 7 10" xfId="38180" xr:uid="{455937CE-008C-4C0B-AC04-4CB4E2B641A0}"/>
    <cellStyle name="Output 4 7 2" xfId="27592" xr:uid="{4E8FA215-FC18-4A98-9FAB-EB44AB0497E5}"/>
    <cellStyle name="Output 4 7 3" xfId="29230" xr:uid="{800A1D9D-41FA-4C0F-B155-FCF846F3999A}"/>
    <cellStyle name="Output 4 7 4" xfId="30422" xr:uid="{B71F2718-7D5D-40AA-8369-1B59C2D6CE0D}"/>
    <cellStyle name="Output 4 7 5" xfId="31305" xr:uid="{51D6540A-A34B-461F-9700-F935F9FFD756}"/>
    <cellStyle name="Output 4 7 6" xfId="34528" xr:uid="{A1E8C7F0-F737-4B95-A146-43445DF1086A}"/>
    <cellStyle name="Output 4 7 7" xfId="35300" xr:uid="{C6BC9027-B625-44C3-B10B-FC73CE638CD2}"/>
    <cellStyle name="Output 4 7 8" xfId="36428" xr:uid="{0A3350A3-3AE3-47A7-B131-28E7B98074F1}"/>
    <cellStyle name="Output 4 7 9" xfId="37261" xr:uid="{6F7A10FF-34C4-413A-B573-3ABD41B3F8E9}"/>
    <cellStyle name="Output 4 8" xfId="22613" xr:uid="{BB9CA5CF-4DBE-42E3-92A9-D32F03E9B945}"/>
    <cellStyle name="Output 4 9" xfId="25132" xr:uid="{E49D9B1F-D791-4B27-99B5-294C042F6E57}"/>
    <cellStyle name="Output 5" xfId="20613" xr:uid="{00000000-0005-0000-0000-000089500000}"/>
    <cellStyle name="Output 5 10" xfId="21322" xr:uid="{922294CD-EB9E-4844-BD95-F5BBC8C3F291}"/>
    <cellStyle name="Output 5 2" xfId="20614" xr:uid="{00000000-0005-0000-0000-00008A500000}"/>
    <cellStyle name="Output 5 2 2" xfId="22903" xr:uid="{09272A7A-EE3B-47F7-A75E-B88FA198C345}"/>
    <cellStyle name="Output 5 2 2 2" xfId="23803" xr:uid="{47C523C3-31EB-4E2C-BEB6-DFAAE124184F}"/>
    <cellStyle name="Output 5 2 2 2 2" xfId="26455" xr:uid="{0E6B325A-1EB9-4196-8D9C-4CA78945999B}"/>
    <cellStyle name="Output 5 2 2 2 3" xfId="28555" xr:uid="{54BBE58C-79BF-4518-83ED-88EE6C2B5553}"/>
    <cellStyle name="Output 5 2 2 2 4" xfId="29011" xr:uid="{B29CD1DE-99F8-4EC9-A7CA-E8456B261D6C}"/>
    <cellStyle name="Output 5 2 2 2 5" xfId="22690" xr:uid="{D36CFF67-08ED-46C0-AA75-739C6D350FAA}"/>
    <cellStyle name="Output 5 2 2 2 6" xfId="33706" xr:uid="{30FF0ADD-F2CC-474F-86FC-72A13F66DF02}"/>
    <cellStyle name="Output 5 2 2 2 7" xfId="34654" xr:uid="{5FAC6FB3-0B41-4DD3-AC2F-02C8FC6B8387}"/>
    <cellStyle name="Output 5 2 2 2 8" xfId="31577" xr:uid="{9BB09483-A2CC-42CD-837B-7407E2A91023}"/>
    <cellStyle name="Output 5 2 2 2 9" xfId="35459" xr:uid="{928BAC60-45CF-4687-A8C7-BF0DB183CE66}"/>
    <cellStyle name="Output 5 2 2 3" xfId="25557" xr:uid="{69230DA0-34C1-40D7-AC82-55823A82611A}"/>
    <cellStyle name="Output 5 2 2 4" xfId="32816" xr:uid="{5BCCC30C-87FC-417C-98E4-FE213B0CF949}"/>
    <cellStyle name="Output 5 2 3" xfId="23620" xr:uid="{8B21E089-B43C-488D-9E8C-D837C97F9E41}"/>
    <cellStyle name="Output 5 2 3 2" xfId="26272" xr:uid="{7954B544-51B7-44FF-8660-A9482187B00F}"/>
    <cellStyle name="Output 5 2 3 3" xfId="28372" xr:uid="{29CE2D52-3BF8-42F1-A8F0-5F6242784CAB}"/>
    <cellStyle name="Output 5 2 3 4" xfId="27900" xr:uid="{15C67E4D-670F-4FB8-A9E5-5FB6DAB17180}"/>
    <cellStyle name="Output 5 2 3 5" xfId="28797" xr:uid="{6CF3DF6D-9B28-4E42-8D50-7FA628B9500D}"/>
    <cellStyle name="Output 5 2 3 6" xfId="33523" xr:uid="{30FA3F98-7FC4-48CB-8609-DE27A57BB6F6}"/>
    <cellStyle name="Output 5 2 3 7" xfId="31437" xr:uid="{C5179C57-2318-451E-9D90-ED17607FB691}"/>
    <cellStyle name="Output 5 2 3 8" xfId="34903" xr:uid="{9CD1EE22-B394-4116-B91D-C5AAEC49F75A}"/>
    <cellStyle name="Output 5 2 3 9" xfId="31405" xr:uid="{42BA81DB-CCF7-483D-9547-15BA3CD79A42}"/>
    <cellStyle name="Output 5 2 4" xfId="24776" xr:uid="{6A088F05-BF3C-4E8A-89E9-3CC261A9B526}"/>
    <cellStyle name="Output 5 2 4 10" xfId="38012" xr:uid="{C3AB2FB3-F5B4-4F73-A03A-C4EF7AE15558}"/>
    <cellStyle name="Output 5 2 4 2" xfId="27424" xr:uid="{9860BB27-FBA0-496F-80EA-312B951D83CD}"/>
    <cellStyle name="Output 5 2 4 3" xfId="25459" xr:uid="{55973C49-A0A8-4E45-B22F-B3466083B79B}"/>
    <cellStyle name="Output 5 2 4 4" xfId="30256" xr:uid="{298883D9-46B6-4466-AFE2-564D687DA62A}"/>
    <cellStyle name="Output 5 2 4 5" xfId="31137" xr:uid="{1F730877-DAC2-49A4-B012-3EEDDCCEB515}"/>
    <cellStyle name="Output 5 2 4 6" xfId="34360" xr:uid="{F07BFB1F-C606-49B0-86B1-961CDF31D26B}"/>
    <cellStyle name="Output 5 2 4 7" xfId="35132" xr:uid="{4E9AD6A4-E935-476A-8682-4950506EDDB5}"/>
    <cellStyle name="Output 5 2 4 8" xfId="36260" xr:uid="{568D8B5B-F56C-47AA-84C7-74163C4A0F29}"/>
    <cellStyle name="Output 5 2 4 9" xfId="37095" xr:uid="{345620DB-672C-4B74-89AF-0F9E2BEEFE80}"/>
    <cellStyle name="Output 5 2 5" xfId="24948" xr:uid="{52E4751E-CBA7-4B04-BD67-5ADA8FEA5767}"/>
    <cellStyle name="Output 5 2 5 10" xfId="38184" xr:uid="{35140066-C251-4462-ADF1-6122C31AB373}"/>
    <cellStyle name="Output 5 2 5 2" xfId="27596" xr:uid="{3EA8155F-AAEA-4DDF-94E3-C9E38C0AFDC4}"/>
    <cellStyle name="Output 5 2 5 3" xfId="29234" xr:uid="{7FCBD85B-75B4-47C8-B48D-26A8904F0EEF}"/>
    <cellStyle name="Output 5 2 5 4" xfId="30426" xr:uid="{BBE26066-434E-419A-925E-602ACFA887FA}"/>
    <cellStyle name="Output 5 2 5 5" xfId="31309" xr:uid="{6F1B3B26-441A-4C8B-8FC1-68FC19097072}"/>
    <cellStyle name="Output 5 2 5 6" xfId="34532" xr:uid="{757A8155-7066-425B-947C-7D424D6F48CA}"/>
    <cellStyle name="Output 5 2 5 7" xfId="35304" xr:uid="{6F64E610-6F0F-48BC-8F5D-CE168742C070}"/>
    <cellStyle name="Output 5 2 5 8" xfId="36432" xr:uid="{EDF48087-FE52-431E-9AF4-AF501A19C739}"/>
    <cellStyle name="Output 5 2 5 9" xfId="37265" xr:uid="{43E20A1F-1D46-482A-9702-E2F8FC9A191B}"/>
    <cellStyle name="Output 5 2 6" xfId="22617" xr:uid="{C4EF971D-5792-4192-AC74-50B43B69CBD7}"/>
    <cellStyle name="Output 5 2 7" xfId="25136" xr:uid="{69D07C9E-900D-4D18-B2D8-B49A8C222FA1}"/>
    <cellStyle name="Output 5 2 8" xfId="21323" xr:uid="{AC7DD731-97FD-4221-9967-12968DB57FD8}"/>
    <cellStyle name="Output 5 3" xfId="20615" xr:uid="{00000000-0005-0000-0000-00008B500000}"/>
    <cellStyle name="Output 5 3 2" xfId="22902" xr:uid="{A2D70171-2881-4631-AF36-956BB7D8D99B}"/>
    <cellStyle name="Output 5 3 2 2" xfId="23802" xr:uid="{E31481EC-1746-4704-8961-95D6B2C8341B}"/>
    <cellStyle name="Output 5 3 2 2 2" xfId="26454" xr:uid="{983ECC2A-267B-4DA7-9DA9-AA987B94D27D}"/>
    <cellStyle name="Output 5 3 2 2 3" xfId="28554" xr:uid="{B53FD02C-10F2-4F48-8073-A14F8C5EF5C6}"/>
    <cellStyle name="Output 5 3 2 2 4" xfId="28897" xr:uid="{FD7F752D-8D23-474D-B40C-026F63D700AA}"/>
    <cellStyle name="Output 5 3 2 2 5" xfId="29554" xr:uid="{0F1F3E00-9A83-4BFA-B75A-DE6F4E1047DB}"/>
    <cellStyle name="Output 5 3 2 2 6" xfId="33705" xr:uid="{C95C5E4D-191C-43E1-BE21-5E5ED3CEBA05}"/>
    <cellStyle name="Output 5 3 2 2 7" xfId="34653" xr:uid="{3B301D6C-F021-4B6E-AB5A-639C18488161}"/>
    <cellStyle name="Output 5 3 2 2 8" xfId="34876" xr:uid="{DD6EFA58-506B-4055-B816-07558DEBCF31}"/>
    <cellStyle name="Output 5 3 2 2 9" xfId="35594" xr:uid="{68730CA7-B1AB-4264-9080-A3ABE2BFFF83}"/>
    <cellStyle name="Output 5 3 2 3" xfId="25556" xr:uid="{2071A4BE-E949-4A6F-BC7C-2F66467EF908}"/>
    <cellStyle name="Output 5 3 2 4" xfId="32815" xr:uid="{AFC7E6D9-8A31-4537-84E1-04FDD86A03F3}"/>
    <cellStyle name="Output 5 3 3" xfId="23621" xr:uid="{0A7509E4-7C43-4A60-946C-DCCD7A084E6E}"/>
    <cellStyle name="Output 5 3 3 2" xfId="26273" xr:uid="{A7BA2A0E-A43B-4487-9350-3FBD372F1FB2}"/>
    <cellStyle name="Output 5 3 3 3" xfId="28373" xr:uid="{917A954E-CA0C-4B80-9C1E-781167CBF8DB}"/>
    <cellStyle name="Output 5 3 3 4" xfId="27901" xr:uid="{1A426C59-0237-49F9-9C59-C84688818BFB}"/>
    <cellStyle name="Output 5 3 3 5" xfId="28750" xr:uid="{CA0A26FF-D596-42F6-A4A2-1E588587F691}"/>
    <cellStyle name="Output 5 3 3 6" xfId="33524" xr:uid="{CACFD893-0A12-4E53-A448-AF4BF85E1CF6}"/>
    <cellStyle name="Output 5 3 3 7" xfId="31436" xr:uid="{B913522B-FF72-48C7-8A3E-8F45A25877F9}"/>
    <cellStyle name="Output 5 3 3 8" xfId="31550" xr:uid="{54E5C955-2FC4-4DB3-A611-F6E53477C096}"/>
    <cellStyle name="Output 5 3 3 9" xfId="31948" xr:uid="{8B4473EF-850D-49DE-949B-B6CBA17C3D39}"/>
    <cellStyle name="Output 5 3 4" xfId="24777" xr:uid="{07622183-3D6E-4473-92F7-4FC094891325}"/>
    <cellStyle name="Output 5 3 4 10" xfId="38013" xr:uid="{7B6A268A-2589-40F5-9C29-ABC490B68544}"/>
    <cellStyle name="Output 5 3 4 2" xfId="27425" xr:uid="{5956ADFC-D9AE-4582-ADA6-95F12313E3CA}"/>
    <cellStyle name="Output 5 3 4 3" xfId="25460" xr:uid="{F0FE65AB-650C-4E25-B991-A539D7BD5272}"/>
    <cellStyle name="Output 5 3 4 4" xfId="30257" xr:uid="{46A62CDB-269E-45D6-B663-4E4117405FEE}"/>
    <cellStyle name="Output 5 3 4 5" xfId="31138" xr:uid="{E20BE724-E561-499B-8F8B-EEC60E47D162}"/>
    <cellStyle name="Output 5 3 4 6" xfId="34361" xr:uid="{BA94C36C-2DDB-48C9-925A-8023EC11260D}"/>
    <cellStyle name="Output 5 3 4 7" xfId="35133" xr:uid="{5134357A-1FA8-4A09-8806-D358BE1538E7}"/>
    <cellStyle name="Output 5 3 4 8" xfId="36261" xr:uid="{75DF20C1-7716-4179-B050-452217218639}"/>
    <cellStyle name="Output 5 3 4 9" xfId="37096" xr:uid="{38F9CC5D-B935-41D0-8781-89420250A836}"/>
    <cellStyle name="Output 5 3 5" xfId="24949" xr:uid="{08CCEDAD-3713-4BB9-893B-92B567CC55E6}"/>
    <cellStyle name="Output 5 3 5 10" xfId="38185" xr:uid="{1304E2C7-72A2-4467-8C6E-D1EBCB95F97A}"/>
    <cellStyle name="Output 5 3 5 2" xfId="27597" xr:uid="{BF8FB268-5114-4AFB-A063-E3C8093D1BF3}"/>
    <cellStyle name="Output 5 3 5 3" xfId="29235" xr:uid="{954C321D-740D-42BA-9CDC-412D92B22EE4}"/>
    <cellStyle name="Output 5 3 5 4" xfId="30427" xr:uid="{9DA230BB-4F7D-4123-B742-CC926E13CD81}"/>
    <cellStyle name="Output 5 3 5 5" xfId="31310" xr:uid="{CCA52151-109F-4C3B-BDD2-7E6E12628CA6}"/>
    <cellStyle name="Output 5 3 5 6" xfId="34533" xr:uid="{6BC6C515-3AD6-4917-8708-D1FE245AD77B}"/>
    <cellStyle name="Output 5 3 5 7" xfId="35305" xr:uid="{631F2315-3915-40C4-AF2E-84DA2367830D}"/>
    <cellStyle name="Output 5 3 5 8" xfId="36433" xr:uid="{8512C876-B279-4471-BB00-33B2284A3AB1}"/>
    <cellStyle name="Output 5 3 5 9" xfId="37266" xr:uid="{A48EF444-A73F-43CF-BB27-1C304D76A27F}"/>
    <cellStyle name="Output 5 3 6" xfId="22618" xr:uid="{D45564C7-76A8-4869-A727-DF9BC9CF365D}"/>
    <cellStyle name="Output 5 3 7" xfId="25137" xr:uid="{53FA0EA5-BEFF-4FD0-A3F1-C3419F3DFA68}"/>
    <cellStyle name="Output 5 3 8" xfId="21324" xr:uid="{7ED2135C-C35C-47E7-A15E-C35ABD385D11}"/>
    <cellStyle name="Output 5 4" xfId="22904" xr:uid="{D938D679-4CDD-46F3-B9A1-BFBF0B895DB6}"/>
    <cellStyle name="Output 5 4 2" xfId="23804" xr:uid="{312B588C-DB8B-4268-979C-35C124D4C79F}"/>
    <cellStyle name="Output 5 4 2 2" xfId="26456" xr:uid="{B4362BAF-0C64-4F1D-8812-E2DCBC6C7672}"/>
    <cellStyle name="Output 5 4 2 3" xfId="28556" xr:uid="{4925E440-0497-4709-BD34-D5199178B48C}"/>
    <cellStyle name="Output 5 4 2 4" xfId="28079" xr:uid="{25FB94F5-14F7-45CE-BD25-EAC55A68D1A9}"/>
    <cellStyle name="Output 5 4 2 5" xfId="27705" xr:uid="{161C6F2A-8C4E-4EC2-8129-BD5C5E6B2A93}"/>
    <cellStyle name="Output 5 4 2 6" xfId="33707" xr:uid="{59865D59-A2F6-47F3-B3FA-E6290FD64721}"/>
    <cellStyle name="Output 5 4 2 7" xfId="34655" xr:uid="{315CA855-A2A4-4E59-98D4-A2A5821B3492}"/>
    <cellStyle name="Output 5 4 2 8" xfId="34796" xr:uid="{7EBD3910-6D80-4028-9846-EECA06F48BC1}"/>
    <cellStyle name="Output 5 4 2 9" xfId="31844" xr:uid="{495A14C0-6560-4544-939E-AD39892EC997}"/>
    <cellStyle name="Output 5 4 3" xfId="25558" xr:uid="{ACF6E5F2-7FFF-48E9-997E-97728697EFB6}"/>
    <cellStyle name="Output 5 4 4" xfId="32817" xr:uid="{20E8666F-ED73-4A53-A4C0-9A2A9371F988}"/>
    <cellStyle name="Output 5 5" xfId="23619" xr:uid="{8ED17D8B-D243-414D-B2CA-4D40F1FD54DA}"/>
    <cellStyle name="Output 5 5 2" xfId="26271" xr:uid="{DE2BB138-1B88-4770-B707-53324C67D6FE}"/>
    <cellStyle name="Output 5 5 3" xfId="28371" xr:uid="{F626A7DB-C2B9-426C-A37E-773BDF7F8FCC}"/>
    <cellStyle name="Output 5 5 4" xfId="27899" xr:uid="{18ED8A99-6F83-4D3A-AD2C-EB8083DB825F}"/>
    <cellStyle name="Output 5 5 5" xfId="28250" xr:uid="{79B62467-44DB-4761-8C6C-302C832E8590}"/>
    <cellStyle name="Output 5 5 6" xfId="33522" xr:uid="{412DA33F-6A50-491E-8D34-17B4E39DB2F8}"/>
    <cellStyle name="Output 5 5 7" xfId="31438" xr:uid="{928DE41E-B6E7-4EA6-B5AC-175FF099DEE4}"/>
    <cellStyle name="Output 5 5 8" xfId="34953" xr:uid="{3F77D03C-D645-4AD1-A94F-7810C0CB1916}"/>
    <cellStyle name="Output 5 5 9" xfId="31949" xr:uid="{1DACB8B5-C913-4E08-9EF7-8B1F2DE41A9C}"/>
    <cellStyle name="Output 5 6" xfId="24775" xr:uid="{55723064-6436-491C-85A3-E5A0C19A4ADE}"/>
    <cellStyle name="Output 5 6 10" xfId="38011" xr:uid="{D007C0D9-C3D1-41B1-A4E2-DB614BED1084}"/>
    <cellStyle name="Output 5 6 2" xfId="27423" xr:uid="{0B440D80-5F1E-4B54-B93E-76B34A1418EC}"/>
    <cellStyle name="Output 5 6 3" xfId="25458" xr:uid="{3EAB4A55-15DB-439C-8F96-C41410D9AA2C}"/>
    <cellStyle name="Output 5 6 4" xfId="30255" xr:uid="{9959A13F-4B47-4FA5-A82B-8BD3503895B9}"/>
    <cellStyle name="Output 5 6 5" xfId="31136" xr:uid="{57C9D848-EF67-4620-9FBF-2D7BB80AE4E1}"/>
    <cellStyle name="Output 5 6 6" xfId="34359" xr:uid="{042022CA-7D53-45AB-A6FF-803BC9516BEA}"/>
    <cellStyle name="Output 5 6 7" xfId="35131" xr:uid="{FB656D40-44B8-4853-98AA-A5A481E86574}"/>
    <cellStyle name="Output 5 6 8" xfId="36259" xr:uid="{79B7162E-9441-4B8C-9F7F-69321CE66A58}"/>
    <cellStyle name="Output 5 6 9" xfId="37094" xr:uid="{2AF16F57-E0AF-465C-B1BF-92915D0E9C65}"/>
    <cellStyle name="Output 5 7" xfId="24947" xr:uid="{4325AE84-89FE-4F41-BE73-97AE76E8889F}"/>
    <cellStyle name="Output 5 7 10" xfId="38183" xr:uid="{8041C884-EA5D-4625-A99B-D6CF2EFA4844}"/>
    <cellStyle name="Output 5 7 2" xfId="27595" xr:uid="{FFAEFBE7-0A11-46F2-A4DA-97FD72296A9D}"/>
    <cellStyle name="Output 5 7 3" xfId="29233" xr:uid="{93366A68-4224-4EDF-9FA4-5FE51E53EC81}"/>
    <cellStyle name="Output 5 7 4" xfId="30425" xr:uid="{3B1A1A89-DEC8-4B16-A3CA-9CC1458DFF9E}"/>
    <cellStyle name="Output 5 7 5" xfId="31308" xr:uid="{F457C227-DD12-41E1-B5A0-390520B65DB4}"/>
    <cellStyle name="Output 5 7 6" xfId="34531" xr:uid="{47B4000C-68E5-4931-9997-82FDA07ED475}"/>
    <cellStyle name="Output 5 7 7" xfId="35303" xr:uid="{C6D7DDE2-9DA3-4D6E-A10A-E4B30795B472}"/>
    <cellStyle name="Output 5 7 8" xfId="36431" xr:uid="{EE1A13B7-9CEE-464E-B4AB-11A6EEDAE11A}"/>
    <cellStyle name="Output 5 7 9" xfId="37264" xr:uid="{E2810FB0-AA3F-48B7-BF81-9E9EB7D87274}"/>
    <cellStyle name="Output 5 8" xfId="22616" xr:uid="{8D6BA388-792F-45FD-8EE7-97998882EB1D}"/>
    <cellStyle name="Output 5 9" xfId="25135" xr:uid="{6E24E96C-6721-4A5A-B14C-C6FF505F9790}"/>
    <cellStyle name="Output 6" xfId="20616" xr:uid="{00000000-0005-0000-0000-00008C500000}"/>
    <cellStyle name="Output 6 10" xfId="21325" xr:uid="{E0DB9988-786E-485D-8D18-7C55D0DD3B34}"/>
    <cellStyle name="Output 6 2" xfId="20617" xr:uid="{00000000-0005-0000-0000-00008D500000}"/>
    <cellStyle name="Output 6 2 2" xfId="22900" xr:uid="{BC692E49-8D0E-42A7-AD42-1F7280E49D72}"/>
    <cellStyle name="Output 6 2 2 2" xfId="23800" xr:uid="{234EB6A6-E70D-4C3C-B74A-E564C362A870}"/>
    <cellStyle name="Output 6 2 2 2 2" xfId="26452" xr:uid="{4ADFE388-A72D-4554-A80E-FE1392F370DB}"/>
    <cellStyle name="Output 6 2 2 2 3" xfId="28552" xr:uid="{637B3DA2-1683-46EA-9DD1-DC361BF71DDF}"/>
    <cellStyle name="Output 6 2 2 2 4" xfId="28521" xr:uid="{971DEDD7-7873-4D8F-ABC0-05040C73903D}"/>
    <cellStyle name="Output 6 2 2 2 5" xfId="28120" xr:uid="{ED14E6AA-F760-40BC-B90B-475207069751}"/>
    <cellStyle name="Output 6 2 2 2 6" xfId="33703" xr:uid="{7C6E170B-B4AD-4FF5-BB0C-F99C9AB86AF7}"/>
    <cellStyle name="Output 6 2 2 2 7" xfId="34651" xr:uid="{2E3B963C-5B83-40F0-ADA7-D15AA946A5F4}"/>
    <cellStyle name="Output 6 2 2 2 8" xfId="34256" xr:uid="{1420F112-39BE-4BCF-910E-E845A72B26ED}"/>
    <cellStyle name="Output 6 2 2 2 9" xfId="35462" xr:uid="{D11F551C-998E-4403-B9CD-F5BEBF5FE155}"/>
    <cellStyle name="Output 6 2 2 3" xfId="25554" xr:uid="{7D3C3B96-6EBF-4D8D-9BB1-84E12B630A73}"/>
    <cellStyle name="Output 6 2 2 4" xfId="32813" xr:uid="{D0C3727B-EE54-4ECC-973B-72144781F3CA}"/>
    <cellStyle name="Output 6 2 3" xfId="23623" xr:uid="{C0A2A900-5766-4105-AA81-82DA93416794}"/>
    <cellStyle name="Output 6 2 3 2" xfId="26275" xr:uid="{90B14D8E-79B7-4F2C-96B4-7889D78D62EB}"/>
    <cellStyle name="Output 6 2 3 3" xfId="28375" xr:uid="{F2BCCC37-5391-4A6D-BC6A-E616AF060DA6}"/>
    <cellStyle name="Output 6 2 3 4" xfId="27903" xr:uid="{60B32EDE-202C-44CF-8146-1B4371BD8480}"/>
    <cellStyle name="Output 6 2 3 5" xfId="28767" xr:uid="{5EF3B677-D776-4E1E-8969-55191692D54E}"/>
    <cellStyle name="Output 6 2 3 6" xfId="33526" xr:uid="{96C9CCE5-B757-42BA-970A-AE315FED130D}"/>
    <cellStyle name="Output 6 2 3 7" xfId="31434" xr:uid="{00367DFC-F449-4BF4-B6A9-A22847E5F007}"/>
    <cellStyle name="Output 6 2 3 8" xfId="31689" xr:uid="{56B6837F-F850-468F-B411-D458A63ACFF9}"/>
    <cellStyle name="Output 6 2 3 9" xfId="31404" xr:uid="{21DBF38F-BEF3-4EFC-AE60-896B3B99EC22}"/>
    <cellStyle name="Output 6 2 4" xfId="24779" xr:uid="{DAD7D9D1-8642-4367-AD37-931F3B5DE0A7}"/>
    <cellStyle name="Output 6 2 4 10" xfId="38015" xr:uid="{2A3FB14B-8916-480D-AAD8-EF25974A27F2}"/>
    <cellStyle name="Output 6 2 4 2" xfId="27427" xr:uid="{0ED43C75-FCBF-4EC5-946B-D21C908FB542}"/>
    <cellStyle name="Output 6 2 4 3" xfId="25461" xr:uid="{FAEA582F-E88D-4D32-843D-92362BEA9506}"/>
    <cellStyle name="Output 6 2 4 4" xfId="30259" xr:uid="{BD4D9D0C-62AE-483B-A1BB-33351A3935C2}"/>
    <cellStyle name="Output 6 2 4 5" xfId="31140" xr:uid="{0B919323-436F-413E-90C5-C8676F54EC3C}"/>
    <cellStyle name="Output 6 2 4 6" xfId="34363" xr:uid="{3C5BB088-3927-4E9D-B6B0-2475BF675831}"/>
    <cellStyle name="Output 6 2 4 7" xfId="35135" xr:uid="{6FAFE690-0349-4F10-AD01-8680CB919825}"/>
    <cellStyle name="Output 6 2 4 8" xfId="36263" xr:uid="{8C487E4E-E42A-4A6E-A88D-03D8D9C0A585}"/>
    <cellStyle name="Output 6 2 4 9" xfId="37098" xr:uid="{8182D38B-50C5-4C94-9E71-85CD5DD99BE7}"/>
    <cellStyle name="Output 6 2 5" xfId="24951" xr:uid="{9A3A5EDD-C734-4EB5-9B0A-D6E35DC2F495}"/>
    <cellStyle name="Output 6 2 5 10" xfId="38187" xr:uid="{F38EB808-AC58-4C3A-BE96-4852E8A56A2A}"/>
    <cellStyle name="Output 6 2 5 2" xfId="27599" xr:uid="{6EFAE81B-8851-41C5-AE5B-4C3422828B04}"/>
    <cellStyle name="Output 6 2 5 3" xfId="29237" xr:uid="{8A6EF1F0-4DFC-4F33-ABFF-D221926D6551}"/>
    <cellStyle name="Output 6 2 5 4" xfId="30429" xr:uid="{5B853A6C-533C-4CA1-A56B-5D8A26CDCD2D}"/>
    <cellStyle name="Output 6 2 5 5" xfId="31312" xr:uid="{EAA8693F-28A5-47C7-A221-6CE05C67058B}"/>
    <cellStyle name="Output 6 2 5 6" xfId="34535" xr:uid="{10F8FF90-F67D-4EEE-BA34-F754AC35A999}"/>
    <cellStyle name="Output 6 2 5 7" xfId="35307" xr:uid="{5BCB4DC0-267F-44C2-AFD2-A2D810FC769A}"/>
    <cellStyle name="Output 6 2 5 8" xfId="36435" xr:uid="{74502AC9-5847-4E81-BCEE-D08BA3BD4EA5}"/>
    <cellStyle name="Output 6 2 5 9" xfId="37268" xr:uid="{75EF04EC-A033-4FD1-98FA-688388E12EB9}"/>
    <cellStyle name="Output 6 2 6" xfId="22620" xr:uid="{9D1548BD-A2DC-4FBF-AC01-F90C827E3C65}"/>
    <cellStyle name="Output 6 2 7" xfId="25139" xr:uid="{B96F72A5-0C2C-4BD9-ABCD-176E759497CE}"/>
    <cellStyle name="Output 6 2 8" xfId="21326" xr:uid="{16364750-33E9-418F-9F68-50EBD17329BD}"/>
    <cellStyle name="Output 6 3" xfId="20618" xr:uid="{00000000-0005-0000-0000-00008E500000}"/>
    <cellStyle name="Output 6 3 2" xfId="22899" xr:uid="{405C9A40-5184-4C50-9C2A-07740C99D7B2}"/>
    <cellStyle name="Output 6 3 2 2" xfId="23799" xr:uid="{F00EECD9-5259-4FD6-B956-F50FCD34D704}"/>
    <cellStyle name="Output 6 3 2 2 2" xfId="26451" xr:uid="{6214FA7A-13B2-4D5C-B37D-9A676A950C2F}"/>
    <cellStyle name="Output 6 3 2 2 3" xfId="28551" xr:uid="{6772D9F2-0B16-4DEF-8FAE-68A9136467C5}"/>
    <cellStyle name="Output 6 3 2 2 4" xfId="28076" xr:uid="{BB9CC596-319C-4D85-B97C-0A6978B34F39}"/>
    <cellStyle name="Output 6 3 2 2 5" xfId="28728" xr:uid="{392E1991-2733-4ED3-B661-C3CD61BD48B1}"/>
    <cellStyle name="Output 6 3 2 2 6" xfId="33702" xr:uid="{E797E87C-FF5A-4BCC-AE84-4DB756C4A3ED}"/>
    <cellStyle name="Output 6 3 2 2 7" xfId="34650" xr:uid="{041303B5-DC30-4694-88A8-C5764F5185E8}"/>
    <cellStyle name="Output 6 3 2 2 8" xfId="31661" xr:uid="{86937892-B3D5-49C9-BFBC-201E1079A290}"/>
    <cellStyle name="Output 6 3 2 2 9" xfId="35590" xr:uid="{69FE417C-0FF9-484A-8DB3-9C0660217AB2}"/>
    <cellStyle name="Output 6 3 2 3" xfId="25553" xr:uid="{1ED6F70A-5FF5-4412-BB10-92EAEE802CC1}"/>
    <cellStyle name="Output 6 3 2 4" xfId="32812" xr:uid="{C14F3FD9-0892-4957-BDE3-40E843711E42}"/>
    <cellStyle name="Output 6 3 3" xfId="23624" xr:uid="{39F7AA6B-B4FD-4AF5-BF9D-5CA9290EF16C}"/>
    <cellStyle name="Output 6 3 3 2" xfId="26276" xr:uid="{0CD35FA7-B118-4ABF-B5E8-663F929010D5}"/>
    <cellStyle name="Output 6 3 3 3" xfId="28376" xr:uid="{8F0F05F7-C727-4A7E-ABB9-3B6061085D71}"/>
    <cellStyle name="Output 6 3 3 4" xfId="28210" xr:uid="{7AE35F2B-FB03-4DE4-A90F-E06676A9749B}"/>
    <cellStyle name="Output 6 3 3 5" xfId="22640" xr:uid="{40DF0E36-7915-400B-9771-137D1A2B7AA1}"/>
    <cellStyle name="Output 6 3 3 6" xfId="33527" xr:uid="{4145DEB7-A74B-4BE2-9AF6-9EB26DF5B19B}"/>
    <cellStyle name="Output 6 3 3 7" xfId="31433" xr:uid="{003EF868-2420-4540-8354-1B5DB2536B6F}"/>
    <cellStyle name="Output 6 3 3 8" xfId="32245" xr:uid="{B6C7A9C6-C654-41F5-BD1C-82E8901F44C3}"/>
    <cellStyle name="Output 6 3 3 9" xfId="31947" xr:uid="{548BC1F8-7733-4DFD-AF5A-048D7EDD9E71}"/>
    <cellStyle name="Output 6 3 4" xfId="24780" xr:uid="{40B576D7-A8BC-43C6-BDF5-7F3DA523FE46}"/>
    <cellStyle name="Output 6 3 4 10" xfId="38016" xr:uid="{7F23F9A1-126C-4BDA-AABA-C088332510A6}"/>
    <cellStyle name="Output 6 3 4 2" xfId="27428" xr:uid="{55A86885-82B5-45CE-89BF-FC5D106126A0}"/>
    <cellStyle name="Output 6 3 4 3" xfId="29068" xr:uid="{4FEDBD1D-C802-4129-B275-C4007B1CA2A8}"/>
    <cellStyle name="Output 6 3 4 4" xfId="30260" xr:uid="{5CCB77CD-E4FC-4177-9CF5-D1700288D50C}"/>
    <cellStyle name="Output 6 3 4 5" xfId="31141" xr:uid="{54DF7B84-66BD-465E-A1B1-7D51F6834F85}"/>
    <cellStyle name="Output 6 3 4 6" xfId="34364" xr:uid="{58C5AF05-22B7-430A-9D93-84D5988B244D}"/>
    <cellStyle name="Output 6 3 4 7" xfId="35136" xr:uid="{680B1CF1-FE91-485B-9270-0A36BD9D7E99}"/>
    <cellStyle name="Output 6 3 4 8" xfId="36264" xr:uid="{1E507987-2130-4D61-BE2E-14BFE7D35ADC}"/>
    <cellStyle name="Output 6 3 4 9" xfId="37099" xr:uid="{00D3E74C-D33E-4DC3-AA1C-65CEAFACDD76}"/>
    <cellStyle name="Output 6 3 5" xfId="24952" xr:uid="{6BB9F8E9-08D8-45A5-8D90-AE9792B7341B}"/>
    <cellStyle name="Output 6 3 5 10" xfId="38188" xr:uid="{F2858067-7B3B-47AC-AF03-BB70658BF6A5}"/>
    <cellStyle name="Output 6 3 5 2" xfId="27600" xr:uid="{B9D19AAA-4C7A-4B80-BD40-B5DEC2CC3DA4}"/>
    <cellStyle name="Output 6 3 5 3" xfId="29238" xr:uid="{2A1DC418-F87F-4085-B08A-71DF1BE5AABE}"/>
    <cellStyle name="Output 6 3 5 4" xfId="30430" xr:uid="{49BF04DF-EBAD-43D6-8AD6-6DE2EA678D72}"/>
    <cellStyle name="Output 6 3 5 5" xfId="31313" xr:uid="{4A8968C3-60A3-4F2D-90BE-7832571FD4A1}"/>
    <cellStyle name="Output 6 3 5 6" xfId="34536" xr:uid="{2BE9D242-5C44-4EC0-8A82-846D7CDB00A6}"/>
    <cellStyle name="Output 6 3 5 7" xfId="35308" xr:uid="{0E68983E-4E37-479E-BD19-B41BE91EFE55}"/>
    <cellStyle name="Output 6 3 5 8" xfId="36436" xr:uid="{0BB7A129-0284-4251-941D-D26AD424D232}"/>
    <cellStyle name="Output 6 3 5 9" xfId="37269" xr:uid="{F7FAC852-2643-48C8-AA71-5F55A53D98E1}"/>
    <cellStyle name="Output 6 3 6" xfId="22621" xr:uid="{FC96BA3B-32B1-4EEE-89C2-1C4FF928C98F}"/>
    <cellStyle name="Output 6 3 7" xfId="25140" xr:uid="{D953BE75-1EE7-4E90-BB3D-69C754BEC837}"/>
    <cellStyle name="Output 6 3 8" xfId="21327" xr:uid="{810E8BB2-5FA9-4D3A-80C7-2A679BC16E90}"/>
    <cellStyle name="Output 6 4" xfId="22901" xr:uid="{73168F00-DB94-4423-8073-4E0EE6EF0BB2}"/>
    <cellStyle name="Output 6 4 2" xfId="23801" xr:uid="{9CAE4C55-C0F1-46C0-8F11-D0EB603A3D59}"/>
    <cellStyle name="Output 6 4 2 2" xfId="26453" xr:uid="{A3A23728-2E00-4040-98C8-A4611D18FA28}"/>
    <cellStyle name="Output 6 4 2 3" xfId="28553" xr:uid="{3B29C31D-64A1-49EA-8727-49D9913D996D}"/>
    <cellStyle name="Output 6 4 2 4" xfId="28406" xr:uid="{561BEDC1-4AB0-489C-8772-E00ED27BD52E}"/>
    <cellStyle name="Output 6 4 2 5" xfId="29438" xr:uid="{2841808B-42D6-48EF-BF1E-9FA22D9E86D0}"/>
    <cellStyle name="Output 6 4 2 6" xfId="33704" xr:uid="{5E1B0759-C041-49A8-80B1-3BA70739A5CD}"/>
    <cellStyle name="Output 6 4 2 7" xfId="34652" xr:uid="{5A98762F-DC95-45FC-AA8E-D96615A8BB3E}"/>
    <cellStyle name="Output 6 4 2 8" xfId="34982" xr:uid="{4FD93521-354A-41CE-A28D-91D544C076BA}"/>
    <cellStyle name="Output 6 4 2 9" xfId="31413" xr:uid="{B3628268-0AB7-421E-8D58-2B00F20E4969}"/>
    <cellStyle name="Output 6 4 3" xfId="25555" xr:uid="{E055EF3A-2624-4C90-BF59-F369FC973D70}"/>
    <cellStyle name="Output 6 4 4" xfId="32814" xr:uid="{664D6E46-00C5-4588-B6B1-8351620E26BE}"/>
    <cellStyle name="Output 6 5" xfId="23622" xr:uid="{990A74B1-D5B5-41CA-BE11-5B7DAF47605B}"/>
    <cellStyle name="Output 6 5 2" xfId="26274" xr:uid="{C5447A98-E4A5-4C06-8C9B-B04DB3A78BDC}"/>
    <cellStyle name="Output 6 5 3" xfId="28374" xr:uid="{2FDBE3D2-3FB0-4A9D-B0B3-C3C9F4A04DBF}"/>
    <cellStyle name="Output 6 5 4" xfId="27902" xr:uid="{5AC99FAA-90BD-4BE1-9270-760278C61C23}"/>
    <cellStyle name="Output 6 5 5" xfId="28780" xr:uid="{0DCE0B56-9C61-464B-A88F-0CB584089640}"/>
    <cellStyle name="Output 6 5 6" xfId="33525" xr:uid="{52C53BE9-082C-4489-883E-B30E2FC827B2}"/>
    <cellStyle name="Output 6 5 7" xfId="31435" xr:uid="{6010F05A-33DF-4C1B-8A4C-2055FC1FE2D4}"/>
    <cellStyle name="Output 6 5 8" xfId="34767" xr:uid="{71497F98-DA3C-47C7-B379-EEB163618FF5}"/>
    <cellStyle name="Output 6 5 9" xfId="33866" xr:uid="{D0B6AC9F-55A1-4B71-A00E-84CF55B50C28}"/>
    <cellStyle name="Output 6 6" xfId="24778" xr:uid="{B1993067-A863-4C11-B963-8D347C2578B2}"/>
    <cellStyle name="Output 6 6 10" xfId="38014" xr:uid="{FEEEAFCC-DEF8-4A2F-9F90-111D83EA14C7}"/>
    <cellStyle name="Output 6 6 2" xfId="27426" xr:uid="{893550D0-F678-4B15-A8AB-09D83EBE46F5}"/>
    <cellStyle name="Output 6 6 3" xfId="28211" xr:uid="{3301C1E6-A1BE-4339-87FF-8AA532F953C9}"/>
    <cellStyle name="Output 6 6 4" xfId="30258" xr:uid="{9C46434C-0AF7-43F1-AEC6-C0BE34DD7E30}"/>
    <cellStyle name="Output 6 6 5" xfId="31139" xr:uid="{13E3BCEE-B535-4896-A0F2-26ACBE792D22}"/>
    <cellStyle name="Output 6 6 6" xfId="34362" xr:uid="{96D61BF8-8A4B-474B-9D6D-C5200C0BE847}"/>
    <cellStyle name="Output 6 6 7" xfId="35134" xr:uid="{0750192B-6D83-4423-88FB-54FC6B5F9634}"/>
    <cellStyle name="Output 6 6 8" xfId="36262" xr:uid="{DDF58D01-F701-4229-8885-FD6CF5B73760}"/>
    <cellStyle name="Output 6 6 9" xfId="37097" xr:uid="{12EA3CE5-66B2-4794-B239-92F1C20F6C85}"/>
    <cellStyle name="Output 6 7" xfId="24950" xr:uid="{6AA4356D-968C-4457-9B6A-C3E9D3B7F66D}"/>
    <cellStyle name="Output 6 7 10" xfId="38186" xr:uid="{B599C24D-80C1-4BC0-B98E-83220844EB9D}"/>
    <cellStyle name="Output 6 7 2" xfId="27598" xr:uid="{4977DBEC-F992-4724-A016-85E83FDBEC4D}"/>
    <cellStyle name="Output 6 7 3" xfId="29236" xr:uid="{6B2882C2-7915-4A2D-AC1A-5CCC219E09D2}"/>
    <cellStyle name="Output 6 7 4" xfId="30428" xr:uid="{2DF4D448-A09E-4562-9A0B-19E645F0DCB2}"/>
    <cellStyle name="Output 6 7 5" xfId="31311" xr:uid="{1FFF094C-0D15-4491-922C-8AD591EFECF1}"/>
    <cellStyle name="Output 6 7 6" xfId="34534" xr:uid="{7E3E8581-A3FB-4D3E-B87F-3A60C27AC17C}"/>
    <cellStyle name="Output 6 7 7" xfId="35306" xr:uid="{CA480601-FCD7-4953-BC84-425E8367E07A}"/>
    <cellStyle name="Output 6 7 8" xfId="36434" xr:uid="{FD4DFAEE-E5F8-4F54-80C8-ECF027A5CCBA}"/>
    <cellStyle name="Output 6 7 9" xfId="37267" xr:uid="{F6A0F099-D656-4ECD-8781-8451599489A8}"/>
    <cellStyle name="Output 6 8" xfId="22619" xr:uid="{23A4EEBB-81FB-4CD1-8482-99A1EA102157}"/>
    <cellStyle name="Output 6 9" xfId="25138" xr:uid="{2DE3B49A-4226-49F3-B61D-BF059A15386A}"/>
    <cellStyle name="Output 7" xfId="20619" xr:uid="{00000000-0005-0000-0000-00008F500000}"/>
    <cellStyle name="Output 7 2" xfId="22898" xr:uid="{F2B26BB5-2504-4CD1-9885-F51884C00ADB}"/>
    <cellStyle name="Output 7 2 2" xfId="23798" xr:uid="{452DE542-DB75-4577-9275-C42477FF4035}"/>
    <cellStyle name="Output 7 2 2 2" xfId="26450" xr:uid="{AFB30C7C-5B69-4F92-B706-9B0A04CE3694}"/>
    <cellStyle name="Output 7 2 2 3" xfId="28550" xr:uid="{66CD3706-138A-4F73-8984-D81831D3D04D}"/>
    <cellStyle name="Output 7 2 2 4" xfId="27953" xr:uid="{6D80331E-5208-42AD-A5C9-51D2636EF634}"/>
    <cellStyle name="Output 7 2 2 5" xfId="29553" xr:uid="{4F0E9EF1-25B8-4427-B653-41CF52998700}"/>
    <cellStyle name="Output 7 2 2 6" xfId="33701" xr:uid="{4E2D2744-984F-42DF-B4D7-4EBF1B2A9C99}"/>
    <cellStyle name="Output 7 2 2 7" xfId="34649" xr:uid="{6533FAAD-9582-492A-B9B8-8296716777FB}"/>
    <cellStyle name="Output 7 2 2 8" xfId="34795" xr:uid="{938134C1-8C5F-4603-84E6-7C99B8B1D558}"/>
    <cellStyle name="Output 7 2 2 9" xfId="35091" xr:uid="{705B461D-6DDD-4935-8F75-4DFA23210C1B}"/>
    <cellStyle name="Output 7 2 3" xfId="25552" xr:uid="{94287065-ADFF-4701-8032-B7FCEB2B8CA2}"/>
    <cellStyle name="Output 7 2 4" xfId="32811" xr:uid="{4C92B72A-20C3-4813-9F9A-A93634878C1E}"/>
    <cellStyle name="Output 7 3" xfId="23625" xr:uid="{376CEB2A-0BE6-4654-B641-816AAC4F8352}"/>
    <cellStyle name="Output 7 3 2" xfId="26277" xr:uid="{B4684383-F430-4588-B509-D550BA341013}"/>
    <cellStyle name="Output 7 3 3" xfId="28377" xr:uid="{ABC44779-AB05-4927-9681-EDA0A265F9D8}"/>
    <cellStyle name="Output 7 3 4" xfId="27904" xr:uid="{19255E26-D6A7-4C28-9EAF-917BF67F918A}"/>
    <cellStyle name="Output 7 3 5" xfId="22641" xr:uid="{D7F1238A-93B6-4D5B-BB11-151E93059F5A}"/>
    <cellStyle name="Output 7 3 6" xfId="33528" xr:uid="{E7D23033-71E9-44DC-8081-40F7EFA106FA}"/>
    <cellStyle name="Output 7 3 7" xfId="31432" xr:uid="{15C65630-DAC3-45DB-87FB-F7316EFAAA8A}"/>
    <cellStyle name="Output 7 3 8" xfId="34954" xr:uid="{885C446F-7973-4552-B651-05727CF96DD8}"/>
    <cellStyle name="Output 7 3 9" xfId="31402" xr:uid="{F0F70525-B9F6-49AB-8FED-6AEC20D358CF}"/>
    <cellStyle name="Output 7 4" xfId="24781" xr:uid="{9D4E0CD8-E3A7-486A-8F9E-277884DA13EA}"/>
    <cellStyle name="Output 7 4 10" xfId="38017" xr:uid="{2A898FB4-6160-43E9-8353-787E22A8852E}"/>
    <cellStyle name="Output 7 4 2" xfId="27429" xr:uid="{604A8774-67EF-400B-82C5-B35DE2DC35BC}"/>
    <cellStyle name="Output 7 4 3" xfId="29069" xr:uid="{297CDF24-6A65-427A-BDE8-95D978F071BA}"/>
    <cellStyle name="Output 7 4 4" xfId="30261" xr:uid="{3463E9BC-2410-4019-97BA-6C137CD2799A}"/>
    <cellStyle name="Output 7 4 5" xfId="31142" xr:uid="{F514676B-ADB6-4BD2-A4F8-2B1D4D6B7043}"/>
    <cellStyle name="Output 7 4 6" xfId="34365" xr:uid="{680C9AE6-9239-4053-928F-7713960C5037}"/>
    <cellStyle name="Output 7 4 7" xfId="35137" xr:uid="{A98FDB52-FAE2-4A41-A358-805460E60F6A}"/>
    <cellStyle name="Output 7 4 8" xfId="36265" xr:uid="{EDD1DC57-07BC-44BB-B11C-935B4FF65815}"/>
    <cellStyle name="Output 7 4 9" xfId="37100" xr:uid="{2DCD73E8-FCD8-4C42-B677-2C6A853E3157}"/>
    <cellStyle name="Output 7 5" xfId="24953" xr:uid="{A6A8673D-6A37-4E1D-809F-CE3D5B6F93C1}"/>
    <cellStyle name="Output 7 5 10" xfId="38189" xr:uid="{5E6DE9CD-5DA7-4016-BE7A-F14A5746EBD8}"/>
    <cellStyle name="Output 7 5 2" xfId="27601" xr:uid="{53873E71-AC6F-41B8-B667-86A476F49CB9}"/>
    <cellStyle name="Output 7 5 3" xfId="29239" xr:uid="{A5983615-1D56-4537-B4E5-7FED02551EF4}"/>
    <cellStyle name="Output 7 5 4" xfId="30431" xr:uid="{53090C09-27E4-4404-BF5A-FBBD6C481E2B}"/>
    <cellStyle name="Output 7 5 5" xfId="31314" xr:uid="{12077D9F-E0C5-464F-BDE8-142E6DA5384C}"/>
    <cellStyle name="Output 7 5 6" xfId="34537" xr:uid="{68F22086-B398-47CD-A5E0-818C6F69C360}"/>
    <cellStyle name="Output 7 5 7" xfId="35309" xr:uid="{2C5A57AD-C5B4-482E-AE12-95D300559887}"/>
    <cellStyle name="Output 7 5 8" xfId="36437" xr:uid="{3CC4497B-FA2E-4B89-8A52-476E14C16421}"/>
    <cellStyle name="Output 7 5 9" xfId="37270" xr:uid="{85158C9B-E3D7-4018-BEB9-CDD972F6B93C}"/>
    <cellStyle name="Output 7 6" xfId="22622" xr:uid="{B723D26A-3024-487A-844D-F00C1D8A1CE2}"/>
    <cellStyle name="Output 7 7" xfId="25141" xr:uid="{4C525319-0FDF-4E1E-BB69-038721F828AD}"/>
    <cellStyle name="Output 7 8" xfId="21328" xr:uid="{29A7083F-78E2-4879-AD0D-4755CDA49B9C}"/>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Exposure 10" xfId="21329" xr:uid="{D054895F-A107-4517-A108-EFD53AFBA220}"/>
    <cellStyle name="showExposure 2" xfId="22897" xr:uid="{E0B8E021-CA51-4EA4-A628-47454718D566}"/>
    <cellStyle name="showExposure 2 2" xfId="23797" xr:uid="{87481F44-BE5B-45BF-A6A7-B1E7445842D1}"/>
    <cellStyle name="showExposure 2 2 2" xfId="26449" xr:uid="{7B6736FA-F55B-49D9-8A6C-F23E22EA46A8}"/>
    <cellStyle name="showExposure 2 2 3" xfId="28549" xr:uid="{90DB82FD-936C-4B49-94E6-C13DC654D138}"/>
    <cellStyle name="showExposure 2 2 4" xfId="29010" xr:uid="{BC61142D-BBA0-4DBE-BAA4-96127FE14662}"/>
    <cellStyle name="showExposure 2 2 5" xfId="21900" xr:uid="{1E19ECCF-180A-474A-B055-83692687934F}"/>
    <cellStyle name="showExposure 2 2 6" xfId="33700" xr:uid="{984BC296-8B37-496B-93E3-8B68CBAF77F3}"/>
    <cellStyle name="showExposure 2 2 7" xfId="34648" xr:uid="{1EDA2E41-A1CE-4BCA-A3E1-BCA9DC0CC39F}"/>
    <cellStyle name="showExposure 2 2 8" xfId="32026" xr:uid="{D3B88C02-EF67-4CB9-B6E8-629CF4D37A08}"/>
    <cellStyle name="showExposure 2 3" xfId="25551" xr:uid="{98A56F7C-FB72-4C06-959D-11637FDB555C}"/>
    <cellStyle name="showExposure 2 4" xfId="28104" xr:uid="{0EDAF092-031D-4688-9A42-A301FA466C4F}"/>
    <cellStyle name="showExposure 2 5" xfId="32810" xr:uid="{EBDE756B-51B8-4639-B53D-5D117B9BC774}"/>
    <cellStyle name="showExposure 2 6" xfId="34142" xr:uid="{A62B2032-E012-4BAA-922C-7C79751087AD}"/>
    <cellStyle name="showExposure 3" xfId="23626" xr:uid="{BE41D9FF-919E-4216-BE12-60116BC02E62}"/>
    <cellStyle name="showExposure 3 2" xfId="26278" xr:uid="{B2DECC47-5FA0-471A-8F59-1A81E0E81477}"/>
    <cellStyle name="showExposure 3 3" xfId="28378" xr:uid="{03EA7FDF-D32D-4B04-968B-FA00F69683EF}"/>
    <cellStyle name="showExposure 3 4" xfId="27905" xr:uid="{12C5F506-9D85-4244-B97B-B35CEE3A24D6}"/>
    <cellStyle name="showExposure 3 5" xfId="22127" xr:uid="{CB0A5480-441E-4404-8CF9-3E4D548E7FF8}"/>
    <cellStyle name="showExposure 3 6" xfId="33529" xr:uid="{A7B4EF37-4F57-477A-A59A-25F1B8356064}"/>
    <cellStyle name="showExposure 3 7" xfId="31431" xr:uid="{AF16A3B1-E8D7-4E00-AD4B-303C77B84E2F}"/>
    <cellStyle name="showExposure 3 8" xfId="32099" xr:uid="{CAD3259A-46E4-49DE-ABFD-EDAFB86B859A}"/>
    <cellStyle name="showExposure 4" xfId="24782" xr:uid="{0154DC77-FA79-4197-A810-2FB5BA7089F6}"/>
    <cellStyle name="showExposure 4 2" xfId="27430" xr:uid="{7077E2F5-1A72-40A1-A606-C3A0A4A80902}"/>
    <cellStyle name="showExposure 4 3" xfId="29430" xr:uid="{D578BBA2-122B-42C2-989B-AA7D73818368}"/>
    <cellStyle name="showExposure 4 4" xfId="31143" xr:uid="{43F62D50-E9C3-4315-B279-56E401E07D01}"/>
    <cellStyle name="showExposure 4 5" xfId="34366" xr:uid="{1686EF56-4893-4AB1-BAEE-90C7A4570F69}"/>
    <cellStyle name="showExposure 4 6" xfId="35037" xr:uid="{81297719-DBEC-40A7-8D2F-389BEC4A10EF}"/>
    <cellStyle name="showExposure 4 7" xfId="35138" xr:uid="{9F36C877-DCB6-4999-9487-00629F66A4E4}"/>
    <cellStyle name="showExposure 4 8" xfId="38018" xr:uid="{7FCF8FF7-9BCF-4B25-AFD1-79CC16A15E42}"/>
    <cellStyle name="showExposure 5" xfId="22657" xr:uid="{F694366D-DE53-4B07-BC55-8C301E17E9FE}"/>
    <cellStyle name="showExposure 6" xfId="25306" xr:uid="{2D193409-45B0-439C-9D56-14511023418E}"/>
    <cellStyle name="showExposure 7" xfId="27889" xr:uid="{AFED939B-BF3A-450B-8563-43774B7599BF}"/>
    <cellStyle name="showExposure 8" xfId="32564" xr:uid="{529B8842-AA9A-4CEF-939A-926A3A8952A4}"/>
    <cellStyle name="showExposure 9" xfId="31797" xr:uid="{208D0C84-DCCE-447A-8C9A-DB111917BE14}"/>
    <cellStyle name="showParameterE" xfId="20787" xr:uid="{00000000-0005-0000-0000-00003A510000}"/>
    <cellStyle name="showParameterE 10" xfId="21330" xr:uid="{500F5AB2-DCBB-4D83-BE69-D5DCC7A3A689}"/>
    <cellStyle name="showParameterE 2" xfId="22896" xr:uid="{E871F00A-7FD0-4BAD-823D-C9707A1EEB08}"/>
    <cellStyle name="showParameterE 2 2" xfId="23796" xr:uid="{8519B2EB-3CCC-41E1-9E2B-8694A2204FA1}"/>
    <cellStyle name="showParameterE 2 2 2" xfId="26448" xr:uid="{E178C06C-22DB-4CBA-8537-E2152BB0C4DC}"/>
    <cellStyle name="showParameterE 2 2 3" xfId="28548" xr:uid="{0EDED5CD-C62A-42A0-B170-64418CB085B0}"/>
    <cellStyle name="showParameterE 2 2 4" xfId="28896" xr:uid="{A709840B-40A4-48F9-BBA3-2AACA83E4181}"/>
    <cellStyle name="showParameterE 2 2 5" xfId="28709" xr:uid="{DC81DC0F-24F4-4215-8CBC-3B875D6B54B6}"/>
    <cellStyle name="showParameterE 2 2 6" xfId="33699" xr:uid="{8F564F51-2B84-4632-93B2-31C780F43248}"/>
    <cellStyle name="showParameterE 2 2 7" xfId="34647" xr:uid="{5DEE5970-4C3D-45D7-921A-562C82722B79}"/>
    <cellStyle name="showParameterE 2 2 8" xfId="32025" xr:uid="{5B85AC11-0E06-44D7-A821-39F3A49AA8C9}"/>
    <cellStyle name="showParameterE 2 3" xfId="25550" xr:uid="{644D9BFE-9C5D-4797-B2F6-30AA56C0B14F}"/>
    <cellStyle name="showParameterE 2 4" xfId="28103" xr:uid="{F9ABF6E2-BC8C-4E62-BC79-4F2E91195B7C}"/>
    <cellStyle name="showParameterE 2 5" xfId="32809" xr:uid="{36E8E7EF-5D4E-49D8-9C46-7F235D2A22ED}"/>
    <cellStyle name="showParameterE 2 6" xfId="34193" xr:uid="{6E301C98-C861-4FF4-8E9E-9B518AE73C88}"/>
    <cellStyle name="showParameterE 3" xfId="23627" xr:uid="{1AEEDA27-6A7A-4C6F-8BE4-1C8201F454DB}"/>
    <cellStyle name="showParameterE 3 2" xfId="26279" xr:uid="{B9017A69-C546-4CE4-BC46-AB7EE0485D1A}"/>
    <cellStyle name="showParameterE 3 3" xfId="28379" xr:uid="{A6C051DD-9FF3-4321-81E9-094DC18EC49A}"/>
    <cellStyle name="showParameterE 3 4" xfId="27906" xr:uid="{C47FD519-982D-406C-B68B-74F6ECBA76A5}"/>
    <cellStyle name="showParameterE 3 5" xfId="22126" xr:uid="{A8C450C2-9635-42C9-808B-0EB6B8F6ED10}"/>
    <cellStyle name="showParameterE 3 6" xfId="33530" xr:uid="{36E18B70-AFA2-4CDE-831E-F08EC08D3B0B}"/>
    <cellStyle name="showParameterE 3 7" xfId="31430" xr:uid="{CD26CF4C-6FCE-4CA7-A61F-BDD70BBABF96}"/>
    <cellStyle name="showParameterE 3 8" xfId="32100" xr:uid="{D5FBC5DC-5A58-4E98-ADE6-7106FA2B763B}"/>
    <cellStyle name="showParameterE 4" xfId="24783" xr:uid="{F5D23A57-E90A-4FF9-8537-F5EBC116F1CC}"/>
    <cellStyle name="showParameterE 4 2" xfId="27431" xr:uid="{95634F1E-0144-432C-BB02-7BE39F98EC8F}"/>
    <cellStyle name="showParameterE 4 3" xfId="29431" xr:uid="{F240D3C6-AD16-49A8-AF73-E9DE85F76B68}"/>
    <cellStyle name="showParameterE 4 4" xfId="31144" xr:uid="{9BDAF566-5DB8-45A6-8FE6-5B385AAD884B}"/>
    <cellStyle name="showParameterE 4 5" xfId="34367" xr:uid="{AA6BBB88-7445-4235-8297-9C63B7EE432A}"/>
    <cellStyle name="showParameterE 4 6" xfId="35038" xr:uid="{659F31FE-CAAB-4619-B137-C1FAEFDEB1BB}"/>
    <cellStyle name="showParameterE 4 7" xfId="35139" xr:uid="{B3909B0F-0BBA-4F3D-A49F-563C87BC9EC8}"/>
    <cellStyle name="showParameterE 4 8" xfId="38019" xr:uid="{189DABC2-61B2-4511-A292-786AC4523FCD}"/>
    <cellStyle name="showParameterE 5" xfId="22658" xr:uid="{88C4B42B-0A50-4841-8075-C9B55922ACC4}"/>
    <cellStyle name="showParameterE 6" xfId="25307" xr:uid="{D93E87CA-DD8B-49B6-A3CE-B09F42ED4919}"/>
    <cellStyle name="showParameterE 7" xfId="27890" xr:uid="{F8E8C9B1-6822-4472-B079-CA5454048DB3}"/>
    <cellStyle name="showParameterE 8" xfId="32565" xr:uid="{38AC5A20-3200-4E51-BF7A-D049DE98DDA8}"/>
    <cellStyle name="showParameterE 9" xfId="31796" xr:uid="{8612D4FC-FCC0-4D8D-BED9-6336FED9C539}"/>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Style 9" xfId="23260" xr:uid="{3A62A53F-17DA-41EB-9AE6-8288F954AF8B}"/>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2 2" xfId="22894" xr:uid="{A35D14DC-2613-492D-A6FD-BE3B0484CF27}"/>
    <cellStyle name="Total 2 10 2 2 2" xfId="23794" xr:uid="{863AAE44-2140-4E99-A71E-97BDCD01C70B}"/>
    <cellStyle name="Total 2 10 2 2 2 2" xfId="26446" xr:uid="{FA866A60-C3E9-4EF3-98D4-E445DC6B5A28}"/>
    <cellStyle name="Total 2 10 2 2 2 3" xfId="28522" xr:uid="{61F3C67C-EF2C-435F-81D6-F3DE81A97128}"/>
    <cellStyle name="Total 2 10 2 2 2 4" xfId="28272" xr:uid="{E0A75BE0-CD34-4E58-8920-9692556EDE8E}"/>
    <cellStyle name="Total 2 10 2 2 2 5" xfId="33697" xr:uid="{1F675ED7-6687-49D9-AC4B-5627BB1E660B}"/>
    <cellStyle name="Total 2 10 2 2 2 6" xfId="33419" xr:uid="{15E14294-CF74-44B7-AD9C-DFB2D670E5F4}"/>
    <cellStyle name="Total 2 10 2 2 2 7" xfId="31747" xr:uid="{D5AC3731-4BE7-4EA0-8076-63DA07A7CE88}"/>
    <cellStyle name="Total 2 10 2 2 3" xfId="25548" xr:uid="{3B7618B1-DC38-46E5-BDC2-0BC062DFFFFD}"/>
    <cellStyle name="Total 2 10 2 2 4" xfId="32807" xr:uid="{D77B0DA7-C661-485E-8B3B-CA6FE38240F7}"/>
    <cellStyle name="Total 2 10 2 3" xfId="23629" xr:uid="{BCC0E626-8F04-4DD5-AC87-AFF9028B5608}"/>
    <cellStyle name="Total 2 10 2 3 2" xfId="26281" xr:uid="{C5508699-B67B-46C8-A5A1-C58FB4F11092}"/>
    <cellStyle name="Total 2 10 2 3 3" xfId="27908" xr:uid="{893D380D-1659-45FE-8544-9CA20724FAAD}"/>
    <cellStyle name="Total 2 10 2 3 4" xfId="28798" xr:uid="{419D21BE-4CA6-4832-B970-BEA2BCE86B11}"/>
    <cellStyle name="Total 2 10 2 3 5" xfId="33532" xr:uid="{F10885E7-FAA7-45A5-BA66-7C27070F915B}"/>
    <cellStyle name="Total 2 10 2 3 6" xfId="31688" xr:uid="{8B4036A8-9F21-404B-A167-0CF9FB1F9361}"/>
    <cellStyle name="Total 2 10 2 3 7" xfId="33869" xr:uid="{25A8988E-9AF8-4C66-9FFC-FB05F5D1F159}"/>
    <cellStyle name="Total 2 10 2 4" xfId="24785" xr:uid="{306DB419-E2CE-4B57-BCA3-60DF95396353}"/>
    <cellStyle name="Total 2 10 2 4 2" xfId="27433" xr:uid="{486DFAE0-D312-449C-883A-683D1567C5CD}"/>
    <cellStyle name="Total 2 10 2 4 3" xfId="29071" xr:uid="{EADD8356-E71D-4984-94BC-C5EA971F3435}"/>
    <cellStyle name="Total 2 10 2 4 4" xfId="30263" xr:uid="{5681BF53-FE4B-471C-A8DC-A7BF870595A2}"/>
    <cellStyle name="Total 2 10 2 4 5" xfId="31146" xr:uid="{AB306633-03E5-4615-B8D7-9671F675F0A8}"/>
    <cellStyle name="Total 2 10 2 4 6" xfId="35141" xr:uid="{C0BA6F8B-50B9-43F4-AF4C-B76C2DC56C1C}"/>
    <cellStyle name="Total 2 10 2 4 7" xfId="36269" xr:uid="{79C2A4E1-30BA-4A09-9709-00CF58AAB963}"/>
    <cellStyle name="Total 2 10 2 4 8" xfId="37102" xr:uid="{98CB984D-167B-4DF4-898F-EEDB6D9DDA04}"/>
    <cellStyle name="Total 2 10 2 4 9" xfId="38021" xr:uid="{E9396C64-3252-4496-BE6B-23452A433415}"/>
    <cellStyle name="Total 2 10 2 5" xfId="24955" xr:uid="{3C345CF6-AA91-4DC9-BC07-647679B0CC5F}"/>
    <cellStyle name="Total 2 10 2 5 2" xfId="27603" xr:uid="{3118E2A0-3174-40E3-B419-70B77220B824}"/>
    <cellStyle name="Total 2 10 2 5 3" xfId="29241" xr:uid="{9DBC1BC7-8E4E-479D-9FF7-700C36A3CD62}"/>
    <cellStyle name="Total 2 10 2 5 4" xfId="30433" xr:uid="{60ABBF3C-2D77-4CE9-84B6-790F4E0A532B}"/>
    <cellStyle name="Total 2 10 2 5 5" xfId="31316" xr:uid="{E8495D51-E952-417D-98B1-C882C9E71B04}"/>
    <cellStyle name="Total 2 10 2 5 6" xfId="35311" xr:uid="{3BB8E87F-D1E2-4F97-B17E-76504EE1C3FC}"/>
    <cellStyle name="Total 2 10 2 5 7" xfId="36439" xr:uid="{C426CFEA-0948-4173-A900-D72DCBB6EAF3}"/>
    <cellStyle name="Total 2 10 2 5 8" xfId="37272" xr:uid="{C6851E0E-1710-4710-9AA6-ECD6BCB0D973}"/>
    <cellStyle name="Total 2 10 2 5 9" xfId="38191" xr:uid="{EA906D17-3292-496C-B2BC-E6459E49E1AC}"/>
    <cellStyle name="Total 2 10 2 6" xfId="22696" xr:uid="{AE0406D1-38CA-4EFC-B9CD-B4C229871365}"/>
    <cellStyle name="Total 2 10 2 7" xfId="25345" xr:uid="{E1F2C05F-2F1C-4B14-975E-A72610F1A3F8}"/>
    <cellStyle name="Total 2 10 2 8" xfId="21332" xr:uid="{92F6E947-B927-45FA-A00F-EAFE2434869B}"/>
    <cellStyle name="Total 2 10 3" xfId="20826" xr:uid="{00000000-0005-0000-0000-000061510000}"/>
    <cellStyle name="Total 2 10 3 2" xfId="22893" xr:uid="{BA6ECC14-30ED-4AAB-B469-D6C4940704E2}"/>
    <cellStyle name="Total 2 10 3 2 2" xfId="23793" xr:uid="{12E54C38-70B6-4456-883A-97F2D62D187F}"/>
    <cellStyle name="Total 2 10 3 2 2 2" xfId="26445" xr:uid="{F9DC9EE1-D40F-44AD-9E64-71081FCF6921}"/>
    <cellStyle name="Total 2 10 3 2 2 3" xfId="28077" xr:uid="{7ABEFB8E-C0B7-42EA-9DA8-4EE2845081FE}"/>
    <cellStyle name="Total 2 10 3 2 2 4" xfId="29551" xr:uid="{FC8FDA6E-D83F-4016-B353-98E5C27C77C3}"/>
    <cellStyle name="Total 2 10 3 2 2 5" xfId="33696" xr:uid="{97A3C21B-FF91-44CE-932C-4C302E7EA323}"/>
    <cellStyle name="Total 2 10 3 2 2 6" xfId="31662" xr:uid="{FC9C739B-EAA6-43AB-BF8A-4E53FFBA3B66}"/>
    <cellStyle name="Total 2 10 3 2 2 7" xfId="31845" xr:uid="{CE35B034-1AB3-4090-B740-7D473DAAD744}"/>
    <cellStyle name="Total 2 10 3 2 3" xfId="25547" xr:uid="{0CD464AA-75D9-463A-82E5-4559DBB1AC18}"/>
    <cellStyle name="Total 2 10 3 2 4" xfId="32806" xr:uid="{0AC91F46-56A8-4665-A651-F7B96D5FBF6A}"/>
    <cellStyle name="Total 2 10 3 3" xfId="23630" xr:uid="{01EBE48B-199B-45BC-A046-E89E27E40A9E}"/>
    <cellStyle name="Total 2 10 3 3 2" xfId="26282" xr:uid="{CB0F0A7E-7F49-4B23-B8B7-8481F8D92CB1}"/>
    <cellStyle name="Total 2 10 3 3 3" xfId="27909" xr:uid="{8D198684-6D10-45C1-8ACF-9655BC3D32AC}"/>
    <cellStyle name="Total 2 10 3 3 4" xfId="28749" xr:uid="{4B3AAEE0-DC8B-43D4-8AF1-53AD46331565}"/>
    <cellStyle name="Total 2 10 3 3 5" xfId="33533" xr:uid="{C4DE3FB3-6E55-44D3-A203-80F4E99690BA}"/>
    <cellStyle name="Total 2 10 3 3 6" xfId="33816" xr:uid="{22875117-3DF4-450A-8C80-B4C0ECF5176A}"/>
    <cellStyle name="Total 2 10 3 3 7" xfId="32173" xr:uid="{ED3EF9E9-DB7F-45CA-A976-8B8A4B2E1FB3}"/>
    <cellStyle name="Total 2 10 3 4" xfId="24786" xr:uid="{72350401-A49B-4C9F-84D1-ACC42C1CDB6E}"/>
    <cellStyle name="Total 2 10 3 4 2" xfId="27434" xr:uid="{F3BF0BD3-F691-4935-9B76-C722A9F32888}"/>
    <cellStyle name="Total 2 10 3 4 3" xfId="29072" xr:uid="{22715F88-AC2D-493D-B39E-56AEBD4C1464}"/>
    <cellStyle name="Total 2 10 3 4 4" xfId="30264" xr:uid="{D192E303-674F-4457-A139-9190EEB0FC27}"/>
    <cellStyle name="Total 2 10 3 4 5" xfId="31147" xr:uid="{3CD29420-F991-439D-AA61-123235AEE51F}"/>
    <cellStyle name="Total 2 10 3 4 6" xfId="35142" xr:uid="{A4C1C12C-E3DA-4423-9C0B-0779216E6AE3}"/>
    <cellStyle name="Total 2 10 3 4 7" xfId="36270" xr:uid="{A72C069F-1946-4E7F-A4B3-3CBED00238FB}"/>
    <cellStyle name="Total 2 10 3 4 8" xfId="37103" xr:uid="{A6E7CA2E-5199-47DD-8109-7550AA5B42E2}"/>
    <cellStyle name="Total 2 10 3 4 9" xfId="38022" xr:uid="{C8881120-B653-425E-BEC9-C1E7AD3B6C3F}"/>
    <cellStyle name="Total 2 10 3 5" xfId="24956" xr:uid="{2ADBC2CC-0A64-40E4-8ECB-243DF0338851}"/>
    <cellStyle name="Total 2 10 3 5 2" xfId="27604" xr:uid="{13ADDE1A-3E1C-48BB-A8FA-45C854AC9E5D}"/>
    <cellStyle name="Total 2 10 3 5 3" xfId="29242" xr:uid="{1D7EE709-1469-46F6-B057-A897C6D93653}"/>
    <cellStyle name="Total 2 10 3 5 4" xfId="30434" xr:uid="{92538A09-C08C-4378-82A1-723AD41E0C4C}"/>
    <cellStyle name="Total 2 10 3 5 5" xfId="31317" xr:uid="{1A50CE52-1ECD-466D-BA32-9255020364FC}"/>
    <cellStyle name="Total 2 10 3 5 6" xfId="35312" xr:uid="{5961A76F-D7F9-4812-83AD-A5164217D2B6}"/>
    <cellStyle name="Total 2 10 3 5 7" xfId="36440" xr:uid="{E730FF2A-F10A-40CC-B583-511A80382165}"/>
    <cellStyle name="Total 2 10 3 5 8" xfId="37273" xr:uid="{C1D505CF-389E-4618-A6BE-A8687A54B8DD}"/>
    <cellStyle name="Total 2 10 3 5 9" xfId="38192" xr:uid="{5973A0F3-82A7-413B-A59D-1189E85DDE69}"/>
    <cellStyle name="Total 2 10 3 6" xfId="22697" xr:uid="{83B74260-BB12-4C82-9E25-FADC4061BC9D}"/>
    <cellStyle name="Total 2 10 3 7" xfId="25346" xr:uid="{7EC54C39-A5C0-4461-B3DC-8A7C516D9677}"/>
    <cellStyle name="Total 2 10 3 8" xfId="21333" xr:uid="{B2715308-112A-44E0-8C68-C47EDFAA81E0}"/>
    <cellStyle name="Total 2 10 4" xfId="20827" xr:uid="{00000000-0005-0000-0000-000062510000}"/>
    <cellStyle name="Total 2 10 4 2" xfId="22892" xr:uid="{1C8C0D56-FE12-44B2-BF1E-65E80D4AAB31}"/>
    <cellStyle name="Total 2 10 4 2 2" xfId="23792" xr:uid="{11088D51-A5E8-4A7E-AFA7-3C4548973503}"/>
    <cellStyle name="Total 2 10 4 2 2 2" xfId="26444" xr:uid="{668A7AFF-5473-48A2-896E-58AD9E85DF58}"/>
    <cellStyle name="Total 2 10 4 2 2 3" xfId="27952" xr:uid="{FC198E5E-F96D-4B2A-A745-071737B948AF}"/>
    <cellStyle name="Total 2 10 4 2 2 4" xfId="29436" xr:uid="{E28CACB3-2268-498C-8F35-84C52C56DE7B}"/>
    <cellStyle name="Total 2 10 4 2 2 5" xfId="33695" xr:uid="{FC803DE9-98F1-4D2B-A7AC-91013F987CFF}"/>
    <cellStyle name="Total 2 10 4 2 2 6" xfId="34794" xr:uid="{9A2FB21D-57C8-485D-A573-64A56DCB7115}"/>
    <cellStyle name="Total 2 10 4 2 2 7" xfId="35461" xr:uid="{D0B7C7EE-BCF2-4251-9EC0-41A94A5E0E2C}"/>
    <cellStyle name="Total 2 10 4 2 3" xfId="25546" xr:uid="{3E6CC0AF-B020-46D9-8CB9-5DB060FACDDB}"/>
    <cellStyle name="Total 2 10 4 2 4" xfId="32805" xr:uid="{7092FC89-028D-498A-86D4-177083C51920}"/>
    <cellStyle name="Total 2 10 4 3" xfId="23631" xr:uid="{90BAECB4-6AE4-41B7-A733-8E5C84058621}"/>
    <cellStyle name="Total 2 10 4 3 2" xfId="26283" xr:uid="{37EAC71B-A330-49A1-8FBF-69CF6BECDA04}"/>
    <cellStyle name="Total 2 10 4 3 3" xfId="27910" xr:uid="{DF93242B-69F8-47BE-982D-E31E51ECE988}"/>
    <cellStyle name="Total 2 10 4 3 4" xfId="22642" xr:uid="{D13395C2-0620-4DFE-8ED4-4E58C3BDC79F}"/>
    <cellStyle name="Total 2 10 4 3 5" xfId="33534" xr:uid="{D82892E7-3B2F-481D-9D2E-B38C6FABFCA7}"/>
    <cellStyle name="Total 2 10 4 3 6" xfId="34955" xr:uid="{8B203B84-FCC5-417D-AE52-BA438D6156C4}"/>
    <cellStyle name="Total 2 10 4 3 7" xfId="31945" xr:uid="{81D849EA-365C-45DC-A89C-6359ADE122DD}"/>
    <cellStyle name="Total 2 10 4 4" xfId="24787" xr:uid="{691D3398-F3C3-43CD-BC37-F27ACFFC76B9}"/>
    <cellStyle name="Total 2 10 4 4 2" xfId="27435" xr:uid="{084A6977-6598-4BF7-A20D-EBDBA9F0D83C}"/>
    <cellStyle name="Total 2 10 4 4 3" xfId="29073" xr:uid="{CA44172D-497F-42F3-B4F7-737FB8AA93DF}"/>
    <cellStyle name="Total 2 10 4 4 4" xfId="30265" xr:uid="{64DE5E39-D76F-4AF2-92A3-B30BE7E960D8}"/>
    <cellStyle name="Total 2 10 4 4 5" xfId="31148" xr:uid="{6AB70148-0146-428D-98F6-F616E8430150}"/>
    <cellStyle name="Total 2 10 4 4 6" xfId="35143" xr:uid="{F688D7DF-6CD6-424C-A2FA-B171A1BF8CC1}"/>
    <cellStyle name="Total 2 10 4 4 7" xfId="36271" xr:uid="{E5387953-16B8-471F-BB92-6424028E790B}"/>
    <cellStyle name="Total 2 10 4 4 8" xfId="37104" xr:uid="{56876E95-FD9E-49BA-96BA-5CFFCD18339E}"/>
    <cellStyle name="Total 2 10 4 4 9" xfId="38023" xr:uid="{438A8916-51E0-43FB-88DE-35FCB437999F}"/>
    <cellStyle name="Total 2 10 4 5" xfId="24957" xr:uid="{EF931045-EA5E-4419-9EFA-ABDA568A8129}"/>
    <cellStyle name="Total 2 10 4 5 2" xfId="27605" xr:uid="{522F294D-0292-4735-8A4F-3EA05E2540F7}"/>
    <cellStyle name="Total 2 10 4 5 3" xfId="29243" xr:uid="{F99F7B70-8F61-4D4A-B24B-F05EEDC3D919}"/>
    <cellStyle name="Total 2 10 4 5 4" xfId="30435" xr:uid="{10556981-6E10-4667-9999-2EF769BFE34C}"/>
    <cellStyle name="Total 2 10 4 5 5" xfId="31318" xr:uid="{3F900F78-957F-4459-82EB-905AFD5BAAD0}"/>
    <cellStyle name="Total 2 10 4 5 6" xfId="35313" xr:uid="{9FE54DF9-81F7-49D9-834B-272453437449}"/>
    <cellStyle name="Total 2 10 4 5 7" xfId="36441" xr:uid="{5E68B0FE-187B-4BFA-BCC9-998AAE85EDF4}"/>
    <cellStyle name="Total 2 10 4 5 8" xfId="37274" xr:uid="{BB3A2EE5-297B-49D4-960E-B41FDF869105}"/>
    <cellStyle name="Total 2 10 4 5 9" xfId="38193" xr:uid="{46BEF292-9F06-45E1-84E9-88C65C87640E}"/>
    <cellStyle name="Total 2 10 4 6" xfId="22698" xr:uid="{C5DA3775-D491-4059-A36E-E3C7C19C4FE7}"/>
    <cellStyle name="Total 2 10 4 7" xfId="25347" xr:uid="{DD5D8D14-3966-4B7B-ABAB-A6380ED2994F}"/>
    <cellStyle name="Total 2 10 4 8" xfId="21334" xr:uid="{F00ECEB2-6A84-4634-AD3C-A46D07EC3CE2}"/>
    <cellStyle name="Total 2 10 5" xfId="20828" xr:uid="{00000000-0005-0000-0000-000063510000}"/>
    <cellStyle name="Total 2 10 5 2" xfId="22891" xr:uid="{C9799837-983D-4586-B5B2-27A248BF3BAD}"/>
    <cellStyle name="Total 2 10 5 2 2" xfId="23791" xr:uid="{6AEB193E-AF04-479E-BDC7-A78CEE57F942}"/>
    <cellStyle name="Total 2 10 5 2 2 2" xfId="26443" xr:uid="{37F86732-6468-433C-BBDA-3EF547D4A1D9}"/>
    <cellStyle name="Total 2 10 5 2 2 3" xfId="29009" xr:uid="{B87A72C8-EDC2-4FB0-BE5B-1E58EF3789A7}"/>
    <cellStyle name="Total 2 10 5 2 2 4" xfId="27706" xr:uid="{27D5313F-9180-4CEA-B008-EBDEA8C00CA4}"/>
    <cellStyle name="Total 2 10 5 2 2 5" xfId="33694" xr:uid="{6C37EAF0-CE3E-401A-A2A9-6A9E9F08DC5C}"/>
    <cellStyle name="Total 2 10 5 2 2 6" xfId="31576" xr:uid="{3B9D6B4D-E845-4B69-8B66-22DC39109BEC}"/>
    <cellStyle name="Total 2 10 5 2 2 7" xfId="35592" xr:uid="{358CA21D-14C7-456D-BB3D-FD81C223A5FF}"/>
    <cellStyle name="Total 2 10 5 2 3" xfId="25545" xr:uid="{3D4A6316-DB1D-43A1-9B6C-A90A3B7FD3BA}"/>
    <cellStyle name="Total 2 10 5 2 4" xfId="32804" xr:uid="{FA19F43D-E408-4988-85EE-C491774BAD19}"/>
    <cellStyle name="Total 2 10 5 3" xfId="23632" xr:uid="{521F9E9C-D413-4E95-8B86-FADA2BB093DF}"/>
    <cellStyle name="Total 2 10 5 3 2" xfId="26284" xr:uid="{DD1DAD22-CEA6-4544-BF4E-A36DA3CE7BF2}"/>
    <cellStyle name="Total 2 10 5 3 3" xfId="27911" xr:uid="{09A74784-84ED-48CD-B62E-863DC8B13A32}"/>
    <cellStyle name="Total 2 10 5 3 4" xfId="28171" xr:uid="{775E5FD8-80A6-4F91-B0C3-4D6FB8BD528F}"/>
    <cellStyle name="Total 2 10 5 3 5" xfId="33535" xr:uid="{D5553AF7-B692-49C1-9BD0-1056EFF73A09}"/>
    <cellStyle name="Total 2 10 5 3 6" xfId="34902" xr:uid="{ACC07EF2-8038-4782-82D5-27169146D46E}"/>
    <cellStyle name="Total 2 10 5 3 7" xfId="32174" xr:uid="{DBBDE556-4435-418A-9F30-02AE08990CB6}"/>
    <cellStyle name="Total 2 10 5 4" xfId="24788" xr:uid="{E25ADB3E-459E-4688-974D-8D41A466FB90}"/>
    <cellStyle name="Total 2 10 5 4 2" xfId="27436" xr:uid="{8F422F46-7722-4D7E-9275-8DB054A51A03}"/>
    <cellStyle name="Total 2 10 5 4 3" xfId="29074" xr:uid="{94C98BCA-C84F-4F13-B4A5-3601EB210AA1}"/>
    <cellStyle name="Total 2 10 5 4 4" xfId="30266" xr:uid="{A9921C6C-F044-4AD8-BF67-BD993D58DE20}"/>
    <cellStyle name="Total 2 10 5 4 5" xfId="31149" xr:uid="{04BBD06C-B4AA-4889-A7CC-F782375A712E}"/>
    <cellStyle name="Total 2 10 5 4 6" xfId="35144" xr:uid="{0EB9F319-7403-4B8F-95A9-CB0499A1BB59}"/>
    <cellStyle name="Total 2 10 5 4 7" xfId="36272" xr:uid="{3AB0D17C-84A3-4D51-92A3-64B26F439372}"/>
    <cellStyle name="Total 2 10 5 4 8" xfId="37105" xr:uid="{332DB2FF-38E8-4C19-B95E-57710B4BF7B8}"/>
    <cellStyle name="Total 2 10 5 4 9" xfId="38024" xr:uid="{306B868A-8DFD-40F1-BFEB-28EAD829F652}"/>
    <cellStyle name="Total 2 10 5 5" xfId="24958" xr:uid="{F49D9EBE-90CA-466C-BCC4-40FC081A1B13}"/>
    <cellStyle name="Total 2 10 5 5 2" xfId="27606" xr:uid="{B9956A70-2E39-4EC3-A580-45A17C79F35F}"/>
    <cellStyle name="Total 2 10 5 5 3" xfId="29244" xr:uid="{908EC325-E5B5-4825-B6E0-CB565C539726}"/>
    <cellStyle name="Total 2 10 5 5 4" xfId="30436" xr:uid="{EFEF1B60-4082-4FFA-A1E9-1FD0EFED4B05}"/>
    <cellStyle name="Total 2 10 5 5 5" xfId="31319" xr:uid="{AF1F82CD-6F23-449F-B49E-2E119FDC8534}"/>
    <cellStyle name="Total 2 10 5 5 6" xfId="35314" xr:uid="{2D77BB1E-446D-46F9-B769-FF89F237AEDE}"/>
    <cellStyle name="Total 2 10 5 5 7" xfId="36442" xr:uid="{5AE0E4BE-4A8B-4022-97E0-FE51357EDDA9}"/>
    <cellStyle name="Total 2 10 5 5 8" xfId="37275" xr:uid="{29D1232B-A47A-41D6-8BF2-50B3C66D0C1A}"/>
    <cellStyle name="Total 2 10 5 5 9" xfId="38194" xr:uid="{F59BD5CF-E5BC-425B-9D04-A2FE97626A86}"/>
    <cellStyle name="Total 2 10 5 6" xfId="22699" xr:uid="{A30B04DD-0D9D-4D38-BE94-75C0866E1EFC}"/>
    <cellStyle name="Total 2 10 5 7" xfId="25348" xr:uid="{A5D1577B-E694-44E6-9570-D31A370F68B4}"/>
    <cellStyle name="Total 2 10 5 8" xfId="21335" xr:uid="{385F6BD5-29B9-46C2-81A5-DD97FCA93074}"/>
    <cellStyle name="Total 2 11" xfId="20829" xr:uid="{00000000-0005-0000-0000-000064510000}"/>
    <cellStyle name="Total 2 11 10" xfId="22700" xr:uid="{73538626-8CDD-4EC1-AD25-EE551B123351}"/>
    <cellStyle name="Total 2 11 11" xfId="25349" xr:uid="{323627CB-F825-4878-A808-A6271540E731}"/>
    <cellStyle name="Total 2 11 12" xfId="21336" xr:uid="{0ED13D9F-B70F-4EE8-A145-B86959056DAB}"/>
    <cellStyle name="Total 2 11 2" xfId="20830" xr:uid="{00000000-0005-0000-0000-000065510000}"/>
    <cellStyle name="Total 2 11 2 2" xfId="22889" xr:uid="{CD9F066F-A828-4916-897E-248213FD5654}"/>
    <cellStyle name="Total 2 11 2 2 2" xfId="23789" xr:uid="{48D4ECB7-6402-4C6A-9C16-7F1C9C81251C}"/>
    <cellStyle name="Total 2 11 2 2 2 2" xfId="26441" xr:uid="{33C5CBDF-FA92-419C-B407-BA4423100735}"/>
    <cellStyle name="Total 2 11 2 2 2 3" xfId="28404" xr:uid="{D18BBE3A-5C8C-48EB-BBFB-F3D2FFE0FD36}"/>
    <cellStyle name="Total 2 11 2 2 2 4" xfId="29550" xr:uid="{2F40B7E3-6140-4AC8-9E5A-7B7046746C8C}"/>
    <cellStyle name="Total 2 11 2 2 2 5" xfId="33692" xr:uid="{45F59162-23D1-49E3-A3CD-90714DD45D83}"/>
    <cellStyle name="Total 2 11 2 2 2 6" xfId="34980" xr:uid="{73E01E04-CF82-45F9-8CC7-22D876A9706D}"/>
    <cellStyle name="Total 2 11 2 2 2 7" xfId="31846" xr:uid="{E9E8322F-2D3B-407B-B7FB-98F8B1AC2D96}"/>
    <cellStyle name="Total 2 11 2 2 3" xfId="25543" xr:uid="{95C5F00C-D8B7-444D-9315-64964BA15820}"/>
    <cellStyle name="Total 2 11 2 2 4" xfId="32802" xr:uid="{519E961B-D80C-4BCE-B49C-CEF249377EC4}"/>
    <cellStyle name="Total 2 11 2 3" xfId="23634" xr:uid="{267F7C62-D8EF-46DC-A6F3-4CEAC853F73C}"/>
    <cellStyle name="Total 2 11 2 3 2" xfId="26286" xr:uid="{94ABC162-E683-4B6C-8CE1-79B6ED723A55}"/>
    <cellStyle name="Total 2 11 2 3 3" xfId="27913" xr:uid="{51A3B9A3-70B5-4671-B22E-3F9D32B8C8D5}"/>
    <cellStyle name="Total 2 11 2 3 4" xfId="28252" xr:uid="{434C5777-877D-4439-8FE8-6531AF9CBC74}"/>
    <cellStyle name="Total 2 11 2 3 5" xfId="33537" xr:uid="{0F1CBCCC-A8DD-4843-8BBF-6F02EB7EBB1A}"/>
    <cellStyle name="Total 2 11 2 3 6" xfId="34769" xr:uid="{73755D95-F2FA-4995-AC45-58DAF62DB64C}"/>
    <cellStyle name="Total 2 11 2 3 7" xfId="32175" xr:uid="{C8DD6430-61D5-4017-972A-2B06C493ED00}"/>
    <cellStyle name="Total 2 11 2 4" xfId="24790" xr:uid="{4B7B0DDD-7157-4A73-9253-A496195C0C44}"/>
    <cellStyle name="Total 2 11 2 4 2" xfId="27438" xr:uid="{41BCA4C7-8EAC-4067-A305-D26D238B0D61}"/>
    <cellStyle name="Total 2 11 2 4 3" xfId="29076" xr:uid="{BA4AE8E4-4EDA-4F94-B706-D3C59F077B77}"/>
    <cellStyle name="Total 2 11 2 4 4" xfId="30268" xr:uid="{86196C6F-1D48-48D3-BC47-76BE1ADD5F6A}"/>
    <cellStyle name="Total 2 11 2 4 5" xfId="31151" xr:uid="{43EB161F-87A3-42B2-91BD-A9277BBF88E8}"/>
    <cellStyle name="Total 2 11 2 4 6" xfId="35146" xr:uid="{223C0201-CEF6-4AB7-A0B4-2479D23D9775}"/>
    <cellStyle name="Total 2 11 2 4 7" xfId="36274" xr:uid="{E8E8D8AE-E16D-4BDB-8A22-CA2654783049}"/>
    <cellStyle name="Total 2 11 2 4 8" xfId="37107" xr:uid="{C0835AC4-C0E0-408E-AB1B-E5E97193A53C}"/>
    <cellStyle name="Total 2 11 2 4 9" xfId="38026" xr:uid="{163CD66E-8A3E-4C08-91FF-89DA6B0EE48D}"/>
    <cellStyle name="Total 2 11 2 5" xfId="24960" xr:uid="{312120E8-D2BF-409D-BDF8-2B29BFF867DA}"/>
    <cellStyle name="Total 2 11 2 5 2" xfId="27608" xr:uid="{1C9D3BF4-07BD-45D4-9764-3F0480FF1435}"/>
    <cellStyle name="Total 2 11 2 5 3" xfId="29246" xr:uid="{15EA732C-F634-4119-B897-B5AAC99DAC20}"/>
    <cellStyle name="Total 2 11 2 5 4" xfId="30438" xr:uid="{3D9D4DB0-5437-4F5A-91CD-8D9FB1B218BE}"/>
    <cellStyle name="Total 2 11 2 5 5" xfId="31321" xr:uid="{3A6C3D43-5D0B-4570-98F1-12C61CDCD38F}"/>
    <cellStyle name="Total 2 11 2 5 6" xfId="35316" xr:uid="{B96B5A90-EE97-4CD0-830B-C75C57592F31}"/>
    <cellStyle name="Total 2 11 2 5 7" xfId="36444" xr:uid="{DE191AFD-5AD0-4F4D-8610-3E9251F495E9}"/>
    <cellStyle name="Total 2 11 2 5 8" xfId="37277" xr:uid="{93EF0562-067B-4CC2-B796-8539E66DC218}"/>
    <cellStyle name="Total 2 11 2 5 9" xfId="38196" xr:uid="{375AEC89-D52B-422C-B663-33A9232E41E6}"/>
    <cellStyle name="Total 2 11 2 6" xfId="22701" xr:uid="{F0F0849F-8DBE-41E6-8F24-79BF7E2FA32B}"/>
    <cellStyle name="Total 2 11 2 7" xfId="25350" xr:uid="{CF46AAAA-998C-4587-A03D-45C8678FBBB5}"/>
    <cellStyle name="Total 2 11 2 8" xfId="21337" xr:uid="{2C79A64A-C4E1-4C78-8580-A3AA94631B83}"/>
    <cellStyle name="Total 2 11 3" xfId="20831" xr:uid="{00000000-0005-0000-0000-000066510000}"/>
    <cellStyle name="Total 2 11 3 2" xfId="22888" xr:uid="{3A9E58F1-3493-4490-AEEF-85F3603658F6}"/>
    <cellStyle name="Total 2 11 3 2 2" xfId="23788" xr:uid="{E59F70AF-7205-4709-B67B-63B61EE7C65A}"/>
    <cellStyle name="Total 2 11 3 2 2 2" xfId="26440" xr:uid="{B1F2B0B3-1659-45CC-8DF2-B90FBF08C95B}"/>
    <cellStyle name="Total 2 11 3 2 2 3" xfId="28523" xr:uid="{716157BF-577C-4C3A-B776-41F8BDA4333B}"/>
    <cellStyle name="Total 2 11 3 2 2 4" xfId="29435" xr:uid="{FF7B8227-021E-4BD0-987B-DFE0AB740F8C}"/>
    <cellStyle name="Total 2 11 3 2 2 5" xfId="33691" xr:uid="{753F1F42-F63A-45A4-9AA5-FBCBC1C1CD10}"/>
    <cellStyle name="Total 2 11 3 2 2 6" xfId="35022" xr:uid="{28EE60B6-68AD-4091-96E1-569AFBE69293}"/>
    <cellStyle name="Total 2 11 3 2 2 7" xfId="35460" xr:uid="{5892C2D7-4371-4BC9-A6C7-25BA0A913F27}"/>
    <cellStyle name="Total 2 11 3 2 3" xfId="25542" xr:uid="{156D3872-ECB1-4A50-863F-BEE932DCD85F}"/>
    <cellStyle name="Total 2 11 3 2 4" xfId="32801" xr:uid="{A2F061A6-C8F2-475A-8D50-87D0CA2C65F5}"/>
    <cellStyle name="Total 2 11 3 3" xfId="23635" xr:uid="{AD83C8BC-9263-4999-A6AE-A646110F4604}"/>
    <cellStyle name="Total 2 11 3 3 2" xfId="26287" xr:uid="{61C80621-A97C-4471-A6DA-008439D175FD}"/>
    <cellStyle name="Total 2 11 3 3 3" xfId="27914" xr:uid="{489125CD-BF76-4319-9790-4E8AB804D672}"/>
    <cellStyle name="Total 2 11 3 3 4" xfId="28799" xr:uid="{780887FC-4FD4-474D-AF20-24105EAC2B08}"/>
    <cellStyle name="Total 2 11 3 3 5" xfId="33538" xr:uid="{709109E9-9E5A-4AFD-9263-BDE77FFFD48C}"/>
    <cellStyle name="Total 2 11 3 3 6" xfId="31687" xr:uid="{BB995A37-387A-4C76-AF69-D6EBDA2B67EE}"/>
    <cellStyle name="Total 2 11 3 3 7" xfId="31943" xr:uid="{0CCD32E2-FA22-4790-AE61-721A2D08D1EB}"/>
    <cellStyle name="Total 2 11 3 4" xfId="24791" xr:uid="{26AC4000-30B6-48C5-9AA0-C8C06BD63191}"/>
    <cellStyle name="Total 2 11 3 4 2" xfId="27439" xr:uid="{5E0277BB-F92D-400C-98FE-CE7CEBDBE2C2}"/>
    <cellStyle name="Total 2 11 3 4 3" xfId="29077" xr:uid="{0798F8BE-303D-4809-9DCD-0CEFA074F06D}"/>
    <cellStyle name="Total 2 11 3 4 4" xfId="30269" xr:uid="{792D0E6F-4757-4905-B34A-44EBA18CFFDE}"/>
    <cellStyle name="Total 2 11 3 4 5" xfId="31152" xr:uid="{6FEA5230-AD65-423A-A65B-7E44F18402F3}"/>
    <cellStyle name="Total 2 11 3 4 6" xfId="35147" xr:uid="{7842CBCA-CC20-4126-AFE6-01EE8E3F13A0}"/>
    <cellStyle name="Total 2 11 3 4 7" xfId="36275" xr:uid="{25BEF787-8FDF-4678-99A8-EB675F7DE769}"/>
    <cellStyle name="Total 2 11 3 4 8" xfId="37108" xr:uid="{C2ACB0AD-CD8C-488E-B9AD-A0A49F630D12}"/>
    <cellStyle name="Total 2 11 3 4 9" xfId="38027" xr:uid="{9207BEDD-DDE1-425A-A14A-6814039E6B4E}"/>
    <cellStyle name="Total 2 11 3 5" xfId="24961" xr:uid="{942A7D53-88E1-422C-B7F0-588AFFB5EE5D}"/>
    <cellStyle name="Total 2 11 3 5 2" xfId="27609" xr:uid="{3FD7F0D4-C29D-493B-8BC0-A2E5C1EBF1AC}"/>
    <cellStyle name="Total 2 11 3 5 3" xfId="29247" xr:uid="{A5A9A80E-A60F-44CC-9B28-AEC0F7AD1226}"/>
    <cellStyle name="Total 2 11 3 5 4" xfId="30439" xr:uid="{AFA5DFDC-7742-4319-9C37-4F9646F5563F}"/>
    <cellStyle name="Total 2 11 3 5 5" xfId="31322" xr:uid="{3534AE53-F635-4165-8D99-6082061ED220}"/>
    <cellStyle name="Total 2 11 3 5 6" xfId="35317" xr:uid="{EB6AF25F-1A34-41D5-B0EA-9AEC6621B1BF}"/>
    <cellStyle name="Total 2 11 3 5 7" xfId="36445" xr:uid="{9AF2C3AC-B71F-4149-AD12-C6492E832590}"/>
    <cellStyle name="Total 2 11 3 5 8" xfId="37278" xr:uid="{97426D5A-17D2-4C14-8EFE-C67ADB4E18A6}"/>
    <cellStyle name="Total 2 11 3 5 9" xfId="38197" xr:uid="{54D5AEF0-C651-43E7-8840-2335EBCFF3B6}"/>
    <cellStyle name="Total 2 11 3 6" xfId="22702" xr:uid="{4E1E5C3C-E535-4ABA-8B89-FA5C5BF6CB68}"/>
    <cellStyle name="Total 2 11 3 7" xfId="25351" xr:uid="{8D7F4F3A-F3FA-4503-B6AE-5D27A1CCC7BC}"/>
    <cellStyle name="Total 2 11 3 8" xfId="21338" xr:uid="{5CA4CE6E-8136-4870-96E6-FFBDBAC2BAA2}"/>
    <cellStyle name="Total 2 11 4" xfId="20832" xr:uid="{00000000-0005-0000-0000-000067510000}"/>
    <cellStyle name="Total 2 11 4 2" xfId="22887" xr:uid="{117E1040-6117-418C-9D57-291D0C09B0C4}"/>
    <cellStyle name="Total 2 11 4 2 2" xfId="23787" xr:uid="{DBAB3844-D70B-4432-A081-F4B3A6716060}"/>
    <cellStyle name="Total 2 11 4 2 2 2" xfId="26439" xr:uid="{FBFABD1F-1DE0-4E48-B346-8C920892CB6A}"/>
    <cellStyle name="Total 2 11 4 2 2 3" xfId="28078" xr:uid="{34818E1B-6165-449D-91EA-BA3D04D8B8A6}"/>
    <cellStyle name="Total 2 11 4 2 2 4" xfId="28119" xr:uid="{E0330CCA-483E-4A26-B3AE-2771381119BE}"/>
    <cellStyle name="Total 2 11 4 2 2 5" xfId="33690" xr:uid="{334FFE77-3872-42C7-923B-AF00174EDC3A}"/>
    <cellStyle name="Total 2 11 4 2 2 6" xfId="33811" xr:uid="{9D3540B1-7C1F-4899-9E50-77E2A1E5D1AC}"/>
    <cellStyle name="Total 2 11 4 2 2 7" xfId="35593" xr:uid="{5C16035D-C2F4-47F1-8011-A89BEC577FB6}"/>
    <cellStyle name="Total 2 11 4 2 3" xfId="25541" xr:uid="{302EE02B-7804-4219-9686-367838D31068}"/>
    <cellStyle name="Total 2 11 4 2 4" xfId="32800" xr:uid="{CB352C88-671B-4952-A0A6-C45203AB9E7B}"/>
    <cellStyle name="Total 2 11 4 3" xfId="23636" xr:uid="{CFC2DF0D-C593-40AD-8DFF-941055D2903C}"/>
    <cellStyle name="Total 2 11 4 3 2" xfId="26288" xr:uid="{544209E7-77D3-46CF-856A-529AE71A6195}"/>
    <cellStyle name="Total 2 11 4 3 3" xfId="27915" xr:uid="{29A253EE-0694-4359-BCA7-8C3B8FFC70B9}"/>
    <cellStyle name="Total 2 11 4 3 4" xfId="28748" xr:uid="{D3F8BF6E-13C9-4E83-8C0E-2FC9FAE65AFD}"/>
    <cellStyle name="Total 2 11 4 3 5" xfId="33539" xr:uid="{9C11A3D8-211D-4646-8C1E-10DFB6A93CA7}"/>
    <cellStyle name="Total 2 11 4 3 6" xfId="33414" xr:uid="{98A18394-50BC-4E2C-80FD-44C0216BD263}"/>
    <cellStyle name="Total 2 11 4 3 7" xfId="31942" xr:uid="{2283E982-7461-4436-8F26-B01552022658}"/>
    <cellStyle name="Total 2 11 4 4" xfId="24792" xr:uid="{FBC7B686-826A-4C3C-98AB-D9E222B7A933}"/>
    <cellStyle name="Total 2 11 4 4 2" xfId="27440" xr:uid="{80242142-89D4-4774-9229-6252E62CC509}"/>
    <cellStyle name="Total 2 11 4 4 3" xfId="29078" xr:uid="{BA14FD3F-2CE2-4944-BFBF-97C0055A0BBF}"/>
    <cellStyle name="Total 2 11 4 4 4" xfId="30270" xr:uid="{4599456C-A9F6-46F3-9232-8C04FFA272F9}"/>
    <cellStyle name="Total 2 11 4 4 5" xfId="31153" xr:uid="{29D71281-18F6-46E7-A6F2-D7B63975E323}"/>
    <cellStyle name="Total 2 11 4 4 6" xfId="35148" xr:uid="{1121ABA9-27F6-4772-90D2-4551D55DAAF8}"/>
    <cellStyle name="Total 2 11 4 4 7" xfId="36276" xr:uid="{4C6C1B70-0C3D-4753-A01C-DD2AC1D9086B}"/>
    <cellStyle name="Total 2 11 4 4 8" xfId="37109" xr:uid="{1181C079-C7B9-48D5-9ACC-6F097D65E3EA}"/>
    <cellStyle name="Total 2 11 4 4 9" xfId="38028" xr:uid="{0924B336-FB8F-4B2F-BB2C-650CFECC925A}"/>
    <cellStyle name="Total 2 11 4 5" xfId="24962" xr:uid="{8EEF416D-CE44-424C-90B9-DF31A9A80F29}"/>
    <cellStyle name="Total 2 11 4 5 2" xfId="27610" xr:uid="{01EF486D-89CC-4FD2-9142-21D22572C05F}"/>
    <cellStyle name="Total 2 11 4 5 3" xfId="29248" xr:uid="{93492177-65B0-445A-96DC-BB1F52C88A8F}"/>
    <cellStyle name="Total 2 11 4 5 4" xfId="30440" xr:uid="{9481E248-AB46-4A47-9BB6-259520A5E0C1}"/>
    <cellStyle name="Total 2 11 4 5 5" xfId="31323" xr:uid="{985AFAD3-0FD6-4001-9450-24EB31FD810E}"/>
    <cellStyle name="Total 2 11 4 5 6" xfId="35318" xr:uid="{FA32AF03-9F0D-486F-9EEA-1FE42CF05EF5}"/>
    <cellStyle name="Total 2 11 4 5 7" xfId="36446" xr:uid="{2A86907F-05E3-4A30-8CD3-1629B8675CA1}"/>
    <cellStyle name="Total 2 11 4 5 8" xfId="37279" xr:uid="{7788AC07-50B7-44E4-99A1-046E1EE146B1}"/>
    <cellStyle name="Total 2 11 4 5 9" xfId="38198" xr:uid="{8A834B1F-9C96-4B39-BE31-A40CDAB609CB}"/>
    <cellStyle name="Total 2 11 4 6" xfId="22703" xr:uid="{BC8C9AFF-860E-48D0-AA1F-FB081A4BCC8D}"/>
    <cellStyle name="Total 2 11 4 7" xfId="25352" xr:uid="{8417037C-E5E6-4425-9DCB-00628CBE2B34}"/>
    <cellStyle name="Total 2 11 4 8" xfId="21339" xr:uid="{DD7A01E2-332F-4AD5-8E5C-222B1D7EA1B6}"/>
    <cellStyle name="Total 2 11 5" xfId="20833" xr:uid="{00000000-0005-0000-0000-000068510000}"/>
    <cellStyle name="Total 2 11 5 2" xfId="22886" xr:uid="{6DD3E05F-8BBC-4E70-8566-1FA0842816BF}"/>
    <cellStyle name="Total 2 11 5 2 2" xfId="23786" xr:uid="{80315A3B-AD86-47FC-AA4D-0677AD72E811}"/>
    <cellStyle name="Total 2 11 5 2 2 2" xfId="26438" xr:uid="{9AB261D5-DF8A-42E3-8EDC-710BFF2B4679}"/>
    <cellStyle name="Total 2 11 5 2 2 3" xfId="27951" xr:uid="{505BD651-2EE0-4199-9121-D6A71591AD96}"/>
    <cellStyle name="Total 2 11 5 2 2 4" xfId="28152" xr:uid="{D76CA227-4AE1-4F34-8CD3-C80BD9A9857A}"/>
    <cellStyle name="Total 2 11 5 2 2 5" xfId="33689" xr:uid="{1404FDBD-33D7-4E53-9A32-4C078B9F8596}"/>
    <cellStyle name="Total 2 11 5 2 2 6" xfId="32257" xr:uid="{90C3D142-6B7C-45AB-B868-B07D9F63A58A}"/>
    <cellStyle name="Total 2 11 5 2 2 7" xfId="34630" xr:uid="{6F4805D8-CD2A-4079-ACF9-9C2283C4E56B}"/>
    <cellStyle name="Total 2 11 5 2 3" xfId="25540" xr:uid="{C556FB53-D65E-433C-A497-D48FA8E6D527}"/>
    <cellStyle name="Total 2 11 5 2 4" xfId="32799" xr:uid="{C4C8CACB-B47C-4A34-9AAD-BC3994E96A53}"/>
    <cellStyle name="Total 2 11 5 3" xfId="23637" xr:uid="{E0D38D5A-6F00-464F-B908-8CD64CFC2B55}"/>
    <cellStyle name="Total 2 11 5 3 2" xfId="26289" xr:uid="{087E5979-CE13-4E08-8BA6-309A1B146B24}"/>
    <cellStyle name="Total 2 11 5 3 3" xfId="27916" xr:uid="{A2AD8D15-DDB5-413A-9182-A5EE52D0D5B1}"/>
    <cellStyle name="Total 2 11 5 3 4" xfId="22643" xr:uid="{44DE3A2E-8231-4748-8CB0-9D951479A1C2}"/>
    <cellStyle name="Total 2 11 5 3 5" xfId="33540" xr:uid="{75E15353-BB44-49F9-A13D-A12DC7C46D2A}"/>
    <cellStyle name="Total 2 11 5 3 6" xfId="34251" xr:uid="{F940C7DD-1DA5-4F17-BD6D-33E106A73CE2}"/>
    <cellStyle name="Total 2 11 5 3 7" xfId="33868" xr:uid="{539ACF64-6806-4A9E-A750-D6256365661C}"/>
    <cellStyle name="Total 2 11 5 4" xfId="24793" xr:uid="{CBA36B05-0A55-4F1E-8E4A-5163CBFC6F2F}"/>
    <cellStyle name="Total 2 11 5 4 2" xfId="27441" xr:uid="{53AC6A1F-5743-4FF1-AF83-E4908E371E87}"/>
    <cellStyle name="Total 2 11 5 4 3" xfId="29079" xr:uid="{934D7AB3-E6CC-4DB2-9ADB-ED421106FF16}"/>
    <cellStyle name="Total 2 11 5 4 4" xfId="30271" xr:uid="{4F43568F-730A-4354-808D-6CD1DB459AAA}"/>
    <cellStyle name="Total 2 11 5 4 5" xfId="31154" xr:uid="{BCECC7E0-0712-4B3E-99B1-4624DB0B3D7B}"/>
    <cellStyle name="Total 2 11 5 4 6" xfId="35149" xr:uid="{A379BBF5-6BC0-4889-95CD-181FBBAAA4B5}"/>
    <cellStyle name="Total 2 11 5 4 7" xfId="36277" xr:uid="{411BA838-EA1C-48E9-AACD-C5DBB5F78A2A}"/>
    <cellStyle name="Total 2 11 5 4 8" xfId="37110" xr:uid="{33A4CF05-AB05-4F3C-ABA1-658894FEB7EE}"/>
    <cellStyle name="Total 2 11 5 4 9" xfId="38029" xr:uid="{ABF7B65A-C62F-4269-90F6-B4B69BFF7D85}"/>
    <cellStyle name="Total 2 11 5 5" xfId="24963" xr:uid="{3854FD10-C705-465A-97F8-0FFB56D5FA33}"/>
    <cellStyle name="Total 2 11 5 5 2" xfId="27611" xr:uid="{0CE12B98-C9C2-43F4-946E-293B6478A6A0}"/>
    <cellStyle name="Total 2 11 5 5 3" xfId="29249" xr:uid="{73A98465-F745-43AF-A701-15B07627D714}"/>
    <cellStyle name="Total 2 11 5 5 4" xfId="30441" xr:uid="{F744DAC2-0BF6-44A2-8948-5840F39A2EA4}"/>
    <cellStyle name="Total 2 11 5 5 5" xfId="31324" xr:uid="{B57EB225-6C2E-44F7-AC8C-A402A2C0A313}"/>
    <cellStyle name="Total 2 11 5 5 6" xfId="35319" xr:uid="{F964B024-737A-41AE-BE5A-EC8CC3F652E1}"/>
    <cellStyle name="Total 2 11 5 5 7" xfId="36447" xr:uid="{3C4DA917-914F-44EA-BE96-A85AE5929A09}"/>
    <cellStyle name="Total 2 11 5 5 8" xfId="37280" xr:uid="{F0B75BB5-A403-4408-B6D8-1F74B1424F00}"/>
    <cellStyle name="Total 2 11 5 5 9" xfId="38199" xr:uid="{EED3C5E6-83C8-4F94-81D4-867DB951DEC0}"/>
    <cellStyle name="Total 2 11 5 6" xfId="22704" xr:uid="{F41AA805-603A-4EAF-9EB7-39513780B919}"/>
    <cellStyle name="Total 2 11 5 7" xfId="25353" xr:uid="{4A564F7D-F379-4524-82AC-D1342E4E27AE}"/>
    <cellStyle name="Total 2 11 5 8" xfId="21340" xr:uid="{157EC578-8ED1-4242-BA8E-24AF309635A5}"/>
    <cellStyle name="Total 2 11 6" xfId="22890" xr:uid="{5F6CAD2F-AF40-4013-AC79-8A715E0DA2F6}"/>
    <cellStyle name="Total 2 11 6 2" xfId="23790" xr:uid="{1B0ABBFA-2FD5-4B20-8CCE-178AB1A6A814}"/>
    <cellStyle name="Total 2 11 6 2 2" xfId="26442" xr:uid="{E171E88B-3830-4C0D-B878-41E571189E7A}"/>
    <cellStyle name="Total 2 11 6 2 3" xfId="28895" xr:uid="{636377CE-1947-4EBA-9231-338F00EE01AA}"/>
    <cellStyle name="Total 2 11 6 2 4" xfId="28655" xr:uid="{F7AE1C24-8329-41ED-9666-EFD0992D12C5}"/>
    <cellStyle name="Total 2 11 6 2 5" xfId="33693" xr:uid="{7AAC2718-906B-4171-9D8F-1B49A6F2E727}"/>
    <cellStyle name="Total 2 11 6 2 6" xfId="34877" xr:uid="{1C41802A-8CF6-4D59-8BF8-4C477CBB71D4}"/>
    <cellStyle name="Total 2 11 6 2 7" xfId="34187" xr:uid="{1FA5954B-FD74-478B-B388-F875D8144E0B}"/>
    <cellStyle name="Total 2 11 6 3" xfId="25544" xr:uid="{8AE55336-B33C-45EF-8B62-81ACBBD98E54}"/>
    <cellStyle name="Total 2 11 6 4" xfId="32803" xr:uid="{44B2983A-A6DB-4DAB-BCB1-DFEC0BAAAE7A}"/>
    <cellStyle name="Total 2 11 7" xfId="23633" xr:uid="{8D5C7720-D6AB-4D99-9F77-4306CD1B5A64}"/>
    <cellStyle name="Total 2 11 7 2" xfId="26285" xr:uid="{E90BBCF8-787A-42D4-AE5E-583224C92715}"/>
    <cellStyle name="Total 2 11 7 3" xfId="27912" xr:uid="{A6F40C3A-76DA-4F02-B6A4-9AC4681C9D3F}"/>
    <cellStyle name="Total 2 11 7 4" xfId="28675" xr:uid="{A2C686CA-423D-4D5C-B83A-CE9559A43034}"/>
    <cellStyle name="Total 2 11 7 5" xfId="33536" xr:uid="{5988F0D4-EB9B-4D14-9B4D-B049A990A8D6}"/>
    <cellStyle name="Total 2 11 7 6" xfId="31551" xr:uid="{C814777F-2648-4930-B160-70DB8D19F45B}"/>
    <cellStyle name="Total 2 11 7 7" xfId="31944" xr:uid="{16C8F0B8-93F8-420C-AF39-5C39F5EFCF43}"/>
    <cellStyle name="Total 2 11 8" xfId="24789" xr:uid="{60E83FD5-AA36-4104-9CA5-19CFD0C3D383}"/>
    <cellStyle name="Total 2 11 8 2" xfId="27437" xr:uid="{61D9FA1C-F730-44C6-9A0B-E3369982B8B5}"/>
    <cellStyle name="Total 2 11 8 3" xfId="29075" xr:uid="{17B18B56-2BB3-49E0-8C3D-B8B95892A52A}"/>
    <cellStyle name="Total 2 11 8 4" xfId="30267" xr:uid="{C58BBFCA-AB19-42DE-AA57-66F5D6C2876E}"/>
    <cellStyle name="Total 2 11 8 5" xfId="31150" xr:uid="{8AF9E4DD-8303-4DFC-8518-1C96B5D7DF75}"/>
    <cellStyle name="Total 2 11 8 6" xfId="35145" xr:uid="{EB45E8A9-3502-4230-A99B-94B7F1183AEF}"/>
    <cellStyle name="Total 2 11 8 7" xfId="36273" xr:uid="{8F499134-6656-472E-B8F2-9960D15F3963}"/>
    <cellStyle name="Total 2 11 8 8" xfId="37106" xr:uid="{57FAC4AC-0D51-4253-8A44-A0F4D8C1EEB4}"/>
    <cellStyle name="Total 2 11 8 9" xfId="38025" xr:uid="{D6039D34-A412-495E-A7D9-1D8453740030}"/>
    <cellStyle name="Total 2 11 9" xfId="24959" xr:uid="{E06F0665-3E25-4856-8CEC-C7968A056C64}"/>
    <cellStyle name="Total 2 11 9 2" xfId="27607" xr:uid="{E3023789-387B-4C84-B828-9D036E60C945}"/>
    <cellStyle name="Total 2 11 9 3" xfId="29245" xr:uid="{B60ECB5D-6AB7-4066-9F4A-B157FCCE3774}"/>
    <cellStyle name="Total 2 11 9 4" xfId="30437" xr:uid="{61B66D91-AB63-4B46-860E-0FE022923F45}"/>
    <cellStyle name="Total 2 11 9 5" xfId="31320" xr:uid="{4471741D-358B-4A4D-A476-8B8EC0B4C175}"/>
    <cellStyle name="Total 2 11 9 6" xfId="35315" xr:uid="{748C20C2-3C9E-4D5C-8497-F2F3363700A3}"/>
    <cellStyle name="Total 2 11 9 7" xfId="36443" xr:uid="{C247E131-E416-4A82-A4F6-99726CDD348E}"/>
    <cellStyle name="Total 2 11 9 8" xfId="37276" xr:uid="{CAF542FC-C7A2-4B54-8DB5-AA0ABD0ED55B}"/>
    <cellStyle name="Total 2 11 9 9" xfId="38195" xr:uid="{B6AEC184-1A09-4520-93A0-96308B26F412}"/>
    <cellStyle name="Total 2 12" xfId="20834" xr:uid="{00000000-0005-0000-0000-000069510000}"/>
    <cellStyle name="Total 2 12 10" xfId="22705" xr:uid="{7B593FE9-B200-457F-893C-FEB6587FB9BF}"/>
    <cellStyle name="Total 2 12 11" xfId="25354" xr:uid="{CD1D07E4-2237-4A4D-B242-7EA98693A693}"/>
    <cellStyle name="Total 2 12 12" xfId="21341" xr:uid="{A58988F0-78FE-4E02-8B33-B462AE309FD2}"/>
    <cellStyle name="Total 2 12 2" xfId="20835" xr:uid="{00000000-0005-0000-0000-00006A510000}"/>
    <cellStyle name="Total 2 12 2 2" xfId="22884" xr:uid="{192EE770-19A6-457F-88AF-EFD69E8699FE}"/>
    <cellStyle name="Total 2 12 2 2 2" xfId="23784" xr:uid="{D6C9979E-E823-45CD-8A70-CB1D4882A962}"/>
    <cellStyle name="Total 2 12 2 2 2 2" xfId="26436" xr:uid="{331F0866-1A50-4671-BBB4-9464F47B2AC6}"/>
    <cellStyle name="Total 2 12 2 2 2 3" xfId="29007" xr:uid="{AA6A7079-970F-40B7-9220-4C63312EB8D8}"/>
    <cellStyle name="Total 2 12 2 2 2 4" xfId="29434" xr:uid="{E9C30353-0E2B-46D6-94CB-0720A51B1B3C}"/>
    <cellStyle name="Total 2 12 2 2 2 5" xfId="33687" xr:uid="{F74C42E2-2F60-47F1-AE16-AA66D5237273}"/>
    <cellStyle name="Total 2 12 2 2 2 6" xfId="34793" xr:uid="{FC2511AA-1B62-4629-B1E5-B6266D2FA978}"/>
    <cellStyle name="Total 2 12 2 2 2 7" xfId="31847" xr:uid="{33B2A64B-1F9F-4A8D-8573-3059A066A920}"/>
    <cellStyle name="Total 2 12 2 2 3" xfId="25538" xr:uid="{475403CE-768A-4058-8CDA-C2F29FD355BB}"/>
    <cellStyle name="Total 2 12 2 2 4" xfId="32797" xr:uid="{BCE91559-CFB0-4141-946E-2BD597C98587}"/>
    <cellStyle name="Total 2 12 2 3" xfId="23639" xr:uid="{CCEAB056-6010-4D90-BC43-75849D96307B}"/>
    <cellStyle name="Total 2 12 2 3 2" xfId="26291" xr:uid="{6C18979F-DEEE-4079-BA4A-2D5D6B146E6A}"/>
    <cellStyle name="Total 2 12 2 3 3" xfId="27918" xr:uid="{F1A6298E-6456-436D-9387-313312508948}"/>
    <cellStyle name="Total 2 12 2 3 4" xfId="22120" xr:uid="{0BE68C8E-4056-42F7-B760-CB707438F714}"/>
    <cellStyle name="Total 2 12 2 3 5" xfId="33542" xr:uid="{CE877ED4-06EC-4806-8F0C-E4C445BF87F0}"/>
    <cellStyle name="Total 2 12 2 3 6" xfId="34901" xr:uid="{097B486D-50DD-4542-8598-1580D0ADCAD5}"/>
    <cellStyle name="Total 2 12 2 3 7" xfId="31941" xr:uid="{CCBF5208-3A79-4DD2-9B3E-D0A72F7B3E4D}"/>
    <cellStyle name="Total 2 12 2 4" xfId="24795" xr:uid="{C5BB25ED-796A-4813-A3DB-5CE53D29013F}"/>
    <cellStyle name="Total 2 12 2 4 2" xfId="27443" xr:uid="{BAD93F61-F84D-43D2-A806-0777835FAD0A}"/>
    <cellStyle name="Total 2 12 2 4 3" xfId="29081" xr:uid="{8B400252-F0AB-40AE-B592-D4E32433DC75}"/>
    <cellStyle name="Total 2 12 2 4 4" xfId="30273" xr:uid="{8A95A872-9EAA-497C-9845-017636E003B7}"/>
    <cellStyle name="Total 2 12 2 4 5" xfId="31156" xr:uid="{EAD021F1-B0D5-4170-813E-053BBA3BA8E5}"/>
    <cellStyle name="Total 2 12 2 4 6" xfId="35151" xr:uid="{534607A1-40D9-417E-ACF3-33D6233D6A7E}"/>
    <cellStyle name="Total 2 12 2 4 7" xfId="36279" xr:uid="{5CD603CB-AFE9-4B62-91E1-0C99298F5D88}"/>
    <cellStyle name="Total 2 12 2 4 8" xfId="37112" xr:uid="{63C24397-3A24-4A9D-910B-704B2BF070DB}"/>
    <cellStyle name="Total 2 12 2 4 9" xfId="38031" xr:uid="{41391DDD-2C0D-430F-A414-836137A84099}"/>
    <cellStyle name="Total 2 12 2 5" xfId="24965" xr:uid="{9012127E-451A-4995-A498-25C9A299D9A9}"/>
    <cellStyle name="Total 2 12 2 5 2" xfId="27613" xr:uid="{8E9080DF-68EA-4468-A2CC-4FD93C628E8F}"/>
    <cellStyle name="Total 2 12 2 5 3" xfId="29251" xr:uid="{F1405050-36E0-4490-AE4E-CEEEB69B4B08}"/>
    <cellStyle name="Total 2 12 2 5 4" xfId="30443" xr:uid="{F62E2C4B-084A-49FD-B568-83BA9BE53219}"/>
    <cellStyle name="Total 2 12 2 5 5" xfId="31326" xr:uid="{22D27ABB-344B-411D-A2BF-3E0D47BB6C48}"/>
    <cellStyle name="Total 2 12 2 5 6" xfId="35321" xr:uid="{378DC836-8E49-4B98-9C16-D8CDEF451420}"/>
    <cellStyle name="Total 2 12 2 5 7" xfId="36449" xr:uid="{B6AF9B7E-592A-4E94-AEC3-29DDC39E53B1}"/>
    <cellStyle name="Total 2 12 2 5 8" xfId="37282" xr:uid="{3488F7FC-2B03-4E81-B74E-625197708FA1}"/>
    <cellStyle name="Total 2 12 2 5 9" xfId="38201" xr:uid="{3B2CC558-1FEC-4C10-B7C6-DF59746ACFCF}"/>
    <cellStyle name="Total 2 12 2 6" xfId="22706" xr:uid="{02905D45-06A0-49EF-AC9D-2F63D49F3F9C}"/>
    <cellStyle name="Total 2 12 2 7" xfId="25355" xr:uid="{213CCCB7-A35E-4EBA-B20D-6C28CC88D12C}"/>
    <cellStyle name="Total 2 12 2 8" xfId="21342" xr:uid="{C95455E5-7AD2-4DF3-B723-48F3FF6DEBF7}"/>
    <cellStyle name="Total 2 12 3" xfId="20836" xr:uid="{00000000-0005-0000-0000-00006B510000}"/>
    <cellStyle name="Total 2 12 3 2" xfId="22883" xr:uid="{0CE7E300-7B68-4AF1-92B7-D72BC22BD9BC}"/>
    <cellStyle name="Total 2 12 3 2 2" xfId="23783" xr:uid="{54A9A5BA-E3D2-42F1-934E-F13EF37FEF40}"/>
    <cellStyle name="Total 2 12 3 2 2 2" xfId="26435" xr:uid="{D64D0617-5894-499D-BA1F-DF4E05DB2B0A}"/>
    <cellStyle name="Total 2 12 3 2 2 3" xfId="28893" xr:uid="{4D9CA2BA-8FCD-47CB-ACA7-93E06A042967}"/>
    <cellStyle name="Total 2 12 3 2 2 4" xfId="28851" xr:uid="{7FFC9439-02A2-4A25-B7EE-E7F116110F9D}"/>
    <cellStyle name="Total 2 12 3 2 2 5" xfId="33686" xr:uid="{7B178E29-29D0-4D46-8763-6C94475C97A4}"/>
    <cellStyle name="Total 2 12 3 2 2 6" xfId="31575" xr:uid="{262911BB-3093-4FD6-898E-4D283377BDA1}"/>
    <cellStyle name="Total 2 12 3 2 2 7" xfId="35454" xr:uid="{2BCA8FCA-0FA2-414D-9240-18A51A65EF2C}"/>
    <cellStyle name="Total 2 12 3 2 3" xfId="25537" xr:uid="{9027E04B-B44F-4F95-B85E-7F442453D8D3}"/>
    <cellStyle name="Total 2 12 3 2 4" xfId="32796" xr:uid="{09561AE1-48B0-47E0-8ADB-1A5377934B84}"/>
    <cellStyle name="Total 2 12 3 3" xfId="23640" xr:uid="{56E1BA23-7BC0-42FD-865E-180B406D9B57}"/>
    <cellStyle name="Total 2 12 3 3 2" xfId="26292" xr:uid="{49C75102-11DF-4EBD-BE69-AAC094DB4DB8}"/>
    <cellStyle name="Total 2 12 3 3 3" xfId="27919" xr:uid="{CBDB771B-E26F-4C2D-9D91-D5252213E5FF}"/>
    <cellStyle name="Total 2 12 3 3 4" xfId="28674" xr:uid="{D0632696-3C60-4D5F-868D-44B0AD9CC408}"/>
    <cellStyle name="Total 2 12 3 3 5" xfId="33543" xr:uid="{FCADC914-AA96-4ECA-95A8-A70A8BA449EC}"/>
    <cellStyle name="Total 2 12 3 3 6" xfId="31552" xr:uid="{EBD4BA83-33C9-4058-95A7-2E577CE68EF4}"/>
    <cellStyle name="Total 2 12 3 3 7" xfId="34200" xr:uid="{6AB893A8-0389-43E0-B0A5-2D2EB272A57F}"/>
    <cellStyle name="Total 2 12 3 4" xfId="24796" xr:uid="{7215EA51-B630-46F6-B971-E4041C69196E}"/>
    <cellStyle name="Total 2 12 3 4 2" xfId="27444" xr:uid="{5C98EA53-7847-4007-A2F9-A35D4E92C7F9}"/>
    <cellStyle name="Total 2 12 3 4 3" xfId="29082" xr:uid="{38B86907-0089-46EC-89E0-FE15F9351CC0}"/>
    <cellStyle name="Total 2 12 3 4 4" xfId="30274" xr:uid="{036382E7-CC0A-4791-A5D6-50A39BE491E6}"/>
    <cellStyle name="Total 2 12 3 4 5" xfId="31157" xr:uid="{A1A16623-23EC-4AF9-A57D-9B0F878CB091}"/>
    <cellStyle name="Total 2 12 3 4 6" xfId="35152" xr:uid="{D3259B75-7F19-4811-8C88-8B347485947C}"/>
    <cellStyle name="Total 2 12 3 4 7" xfId="36280" xr:uid="{50D1D0D2-235D-4083-99D9-7A11222F5B50}"/>
    <cellStyle name="Total 2 12 3 4 8" xfId="37113" xr:uid="{1D07FBD1-BCF4-4634-BB63-A85BBDD0EB9E}"/>
    <cellStyle name="Total 2 12 3 4 9" xfId="38032" xr:uid="{F2FDC588-AB83-4BEA-AB20-E607CA761A57}"/>
    <cellStyle name="Total 2 12 3 5" xfId="24966" xr:uid="{FC586F5B-7EB1-4B7A-A598-5992016A2D94}"/>
    <cellStyle name="Total 2 12 3 5 2" xfId="27614" xr:uid="{CC779388-CD07-48D0-8644-9D82F80D0B6D}"/>
    <cellStyle name="Total 2 12 3 5 3" xfId="29252" xr:uid="{AD298EC7-76B1-48F5-9378-6282ABB4E751}"/>
    <cellStyle name="Total 2 12 3 5 4" xfId="30444" xr:uid="{906FDC4D-9E36-4C0B-AB5F-FD337CBAACA8}"/>
    <cellStyle name="Total 2 12 3 5 5" xfId="31327" xr:uid="{9F050E77-B4FB-40C0-8E13-2D3017027583}"/>
    <cellStyle name="Total 2 12 3 5 6" xfId="35322" xr:uid="{385089A3-F696-411C-A7D4-9F274B2ACDD4}"/>
    <cellStyle name="Total 2 12 3 5 7" xfId="36450" xr:uid="{39FEF415-3301-477F-820A-C7F0E8C4A73B}"/>
    <cellStyle name="Total 2 12 3 5 8" xfId="37283" xr:uid="{5FEF0FB3-6A89-411A-A0D1-00C5156EBAD3}"/>
    <cellStyle name="Total 2 12 3 5 9" xfId="38202" xr:uid="{E07456FC-807C-4BE3-879D-B336B4F4DEC4}"/>
    <cellStyle name="Total 2 12 3 6" xfId="22707" xr:uid="{C99FA5D5-4528-4E5C-AC93-53106BC11104}"/>
    <cellStyle name="Total 2 12 3 7" xfId="25356" xr:uid="{30D6948F-13E7-453B-BBA2-C76E53C02D07}"/>
    <cellStyle name="Total 2 12 3 8" xfId="21343" xr:uid="{553F20D8-B2E8-40BF-88B7-E4C1465A7D26}"/>
    <cellStyle name="Total 2 12 4" xfId="20837" xr:uid="{00000000-0005-0000-0000-00006C510000}"/>
    <cellStyle name="Total 2 12 4 2" xfId="22882" xr:uid="{332C7C6F-0ED8-436E-9D6E-C6943E62756F}"/>
    <cellStyle name="Total 2 12 4 2 2" xfId="23782" xr:uid="{E63C497F-460D-4F06-AFB0-698CA8095B99}"/>
    <cellStyle name="Total 2 12 4 2 2 2" xfId="26434" xr:uid="{719DCD8F-4D87-4184-8A9F-61DDF17E2DF1}"/>
    <cellStyle name="Total 2 12 4 2 2 3" xfId="28402" xr:uid="{F6B0CA30-8E58-4FFD-AE16-0E4AC65AC045}"/>
    <cellStyle name="Total 2 12 4 2 2 4" xfId="22689" xr:uid="{FB2A0997-65F5-4E88-B0B1-537441A7D66A}"/>
    <cellStyle name="Total 2 12 4 2 2 5" xfId="33685" xr:uid="{5771EEF6-4774-4463-B3EA-643A6997F0F8}"/>
    <cellStyle name="Total 2 12 4 2 2 6" xfId="34878" xr:uid="{F2D9FECF-37B8-45C3-A0E5-F588FDAE9F94}"/>
    <cellStyle name="Total 2 12 4 2 2 7" xfId="35599" xr:uid="{18029577-229E-434E-B7AB-4E150C0C7D8A}"/>
    <cellStyle name="Total 2 12 4 2 3" xfId="25536" xr:uid="{7C0128BD-EA5E-4F2A-8F0B-985D90116469}"/>
    <cellStyle name="Total 2 12 4 2 4" xfId="32795" xr:uid="{7EB3B737-DFBA-4AC1-A6DC-B0B452068F86}"/>
    <cellStyle name="Total 2 12 4 3" xfId="23641" xr:uid="{32651315-9547-4386-AC0B-2C7333E3A71F}"/>
    <cellStyle name="Total 2 12 4 3 2" xfId="26293" xr:uid="{A71C6E9C-9293-4353-97D4-4A06F92E4874}"/>
    <cellStyle name="Total 2 12 4 3 3" xfId="27920" xr:uid="{F69CCE27-3A48-40C1-B5D8-C75DBA8B37E7}"/>
    <cellStyle name="Total 2 12 4 3 4" xfId="28253" xr:uid="{9722BA1F-A2D7-415F-A9AB-BFB3B733BF8B}"/>
    <cellStyle name="Total 2 12 4 3 5" xfId="33544" xr:uid="{252C915D-7645-495F-9B49-6799F258A3E4}"/>
    <cellStyle name="Total 2 12 4 3 6" xfId="34770" xr:uid="{DEC21898-5DCA-4B35-920D-8FBB13BAD4D5}"/>
    <cellStyle name="Total 2 12 4 3 7" xfId="31940" xr:uid="{286CEE35-A91E-4FAF-8434-9B9D6B52311F}"/>
    <cellStyle name="Total 2 12 4 4" xfId="24797" xr:uid="{7BA95EDA-7438-43F5-BED2-75BD9D2E8BD1}"/>
    <cellStyle name="Total 2 12 4 4 2" xfId="27445" xr:uid="{6E345CA8-533B-4C48-BB9E-E41B98163027}"/>
    <cellStyle name="Total 2 12 4 4 3" xfId="29083" xr:uid="{B1F7B7B2-D61B-47DA-AB84-8C02D53FB109}"/>
    <cellStyle name="Total 2 12 4 4 4" xfId="30275" xr:uid="{4546F57C-C97F-4A19-A2ED-965BA1B2FF5E}"/>
    <cellStyle name="Total 2 12 4 4 5" xfId="31158" xr:uid="{35BB79D6-21EF-4704-8ED4-063B9251300C}"/>
    <cellStyle name="Total 2 12 4 4 6" xfId="35153" xr:uid="{99AE96D0-9F15-40A3-A30F-51FC9615B4CE}"/>
    <cellStyle name="Total 2 12 4 4 7" xfId="36281" xr:uid="{99D1A5F0-AC3C-400C-992F-FF62DE422704}"/>
    <cellStyle name="Total 2 12 4 4 8" xfId="37114" xr:uid="{3B3D8C3E-422A-4065-9B96-43A3BC350CC3}"/>
    <cellStyle name="Total 2 12 4 4 9" xfId="38033" xr:uid="{75FE2A68-0ACB-4317-84A8-DE3625957C86}"/>
    <cellStyle name="Total 2 12 4 5" xfId="24967" xr:uid="{1599CE16-2D19-44B6-ADBC-2AB6AB8A1702}"/>
    <cellStyle name="Total 2 12 4 5 2" xfId="27615" xr:uid="{E2CA2A92-6E70-4DCD-B951-D0A6AF3B4022}"/>
    <cellStyle name="Total 2 12 4 5 3" xfId="29253" xr:uid="{41D0BA41-A5D3-47C8-B419-A021D53530C8}"/>
    <cellStyle name="Total 2 12 4 5 4" xfId="30445" xr:uid="{533D0E12-53C9-43C4-B450-14411BEA6226}"/>
    <cellStyle name="Total 2 12 4 5 5" xfId="31328" xr:uid="{C7922AC4-AB90-4CC1-8E92-5BE766CD3953}"/>
    <cellStyle name="Total 2 12 4 5 6" xfId="35323" xr:uid="{394EAB4E-71E1-4B0A-835A-58EB37C377EF}"/>
    <cellStyle name="Total 2 12 4 5 7" xfId="36451" xr:uid="{F4205F45-8867-4831-9DBF-AE74A7673735}"/>
    <cellStyle name="Total 2 12 4 5 8" xfId="37284" xr:uid="{9DBB7980-A50C-41FA-848E-8715C8E59329}"/>
    <cellStyle name="Total 2 12 4 5 9" xfId="38203" xr:uid="{149F1CE6-6A57-43FF-AD64-A95BAF24F793}"/>
    <cellStyle name="Total 2 12 4 6" xfId="22708" xr:uid="{BAD06BDA-AE7E-4353-8E72-D82159D4E308}"/>
    <cellStyle name="Total 2 12 4 7" xfId="25357" xr:uid="{50D220B8-9088-482A-AD5A-1C237439482F}"/>
    <cellStyle name="Total 2 12 4 8" xfId="21344" xr:uid="{F2CDF068-FA76-4D8C-A3A2-18B3015CFADD}"/>
    <cellStyle name="Total 2 12 5" xfId="20838" xr:uid="{00000000-0005-0000-0000-00006D510000}"/>
    <cellStyle name="Total 2 12 5 2" xfId="22881" xr:uid="{0E4CB551-2B6B-4C26-9BEB-C15D322453FA}"/>
    <cellStyle name="Total 2 12 5 2 2" xfId="23781" xr:uid="{07F2A3C1-89F7-4279-8B8A-6A8924E5B78F}"/>
    <cellStyle name="Total 2 12 5 2 2 2" xfId="26433" xr:uid="{DCBA9381-51C2-45F3-BDAC-B57202BAA45B}"/>
    <cellStyle name="Total 2 12 5 2 2 3" xfId="28525" xr:uid="{1BDF5B95-1CAA-4748-97C8-3A78673E7221}"/>
    <cellStyle name="Total 2 12 5 2 2 4" xfId="29548" xr:uid="{A3B9825D-5669-4DB4-A4D9-9253D3FD8F43}"/>
    <cellStyle name="Total 2 12 5 2 2 5" xfId="33684" xr:uid="{6B59C6CE-94A7-415F-8841-0A36BEE1F938}"/>
    <cellStyle name="Total 2 12 5 2 2 6" xfId="34979" xr:uid="{4D29DB9C-E424-44FB-8E0D-C904977CBB12}"/>
    <cellStyle name="Total 2 12 5 2 2 7" xfId="34629" xr:uid="{F4F077A9-4C7A-4FA6-9FC8-8F0DF2A3CE21}"/>
    <cellStyle name="Total 2 12 5 2 3" xfId="25535" xr:uid="{A1B22412-5CA9-41A8-98A8-A4946DD1B7D8}"/>
    <cellStyle name="Total 2 12 5 2 4" xfId="32794" xr:uid="{4F2D7F40-31A5-415D-977A-42C5AB208ABE}"/>
    <cellStyle name="Total 2 12 5 3" xfId="23642" xr:uid="{E37CD902-0631-4F00-B165-A5E4AA83CD4E}"/>
    <cellStyle name="Total 2 12 5 3 2" xfId="26294" xr:uid="{8761B7F9-0DE0-4979-AF6D-002AC3A539FB}"/>
    <cellStyle name="Total 2 12 5 3 3" xfId="27921" xr:uid="{20EC45DB-B18D-4BDE-A40A-66CEF9E099BC}"/>
    <cellStyle name="Total 2 12 5 3 4" xfId="28800" xr:uid="{E20357D1-A67C-4AE5-A7C4-661C2BC7A3AB}"/>
    <cellStyle name="Total 2 12 5 3 5" xfId="33545" xr:uid="{1EE9EC88-7ABB-43AF-B4D0-4FE124294884}"/>
    <cellStyle name="Total 2 12 5 3 6" xfId="31686" xr:uid="{BF49A28B-1437-4AE8-8B7B-85C6B3427BCB}"/>
    <cellStyle name="Total 2 12 5 3 7" xfId="34136" xr:uid="{B0888B08-7046-4B23-A588-693794CA3C29}"/>
    <cellStyle name="Total 2 12 5 4" xfId="24798" xr:uid="{C63E0A2C-0512-4468-AF1D-D99405FCBFD2}"/>
    <cellStyle name="Total 2 12 5 4 2" xfId="27446" xr:uid="{AD87E96B-E82D-44B4-9080-ABA1D3BD54F9}"/>
    <cellStyle name="Total 2 12 5 4 3" xfId="29084" xr:uid="{6DF58442-9372-4660-9AAE-56ADA186E1FF}"/>
    <cellStyle name="Total 2 12 5 4 4" xfId="30276" xr:uid="{BCB22880-2AB8-4F77-B89D-155926257E1B}"/>
    <cellStyle name="Total 2 12 5 4 5" xfId="31159" xr:uid="{0F1AD7DE-6A8D-4D95-AE03-819693F97020}"/>
    <cellStyle name="Total 2 12 5 4 6" xfId="35154" xr:uid="{31A08C64-EA5A-4A09-8025-1EF1EFD6C43A}"/>
    <cellStyle name="Total 2 12 5 4 7" xfId="36282" xr:uid="{3F7406A7-3C58-4FCB-990E-F2E893BF34C3}"/>
    <cellStyle name="Total 2 12 5 4 8" xfId="37115" xr:uid="{8E0536E4-0138-4FEE-932C-2E57878A8027}"/>
    <cellStyle name="Total 2 12 5 4 9" xfId="38034" xr:uid="{EE0958C1-C4BD-4C08-A009-F120F7120FEA}"/>
    <cellStyle name="Total 2 12 5 5" xfId="24968" xr:uid="{1C7D4967-6AB7-4154-9908-36C44DE0862E}"/>
    <cellStyle name="Total 2 12 5 5 2" xfId="27616" xr:uid="{33F4C3E6-3EAA-4B05-B331-49A83215CEF5}"/>
    <cellStyle name="Total 2 12 5 5 3" xfId="29254" xr:uid="{7175BC31-80BB-455B-AB4E-226C2559CA77}"/>
    <cellStyle name="Total 2 12 5 5 4" xfId="30446" xr:uid="{CD90E41C-E4B2-4D78-A6AC-84AAB752FDBA}"/>
    <cellStyle name="Total 2 12 5 5 5" xfId="31329" xr:uid="{396B0ED2-EE21-439F-82BB-350724D945BC}"/>
    <cellStyle name="Total 2 12 5 5 6" xfId="35324" xr:uid="{5AE76D5C-8A9D-4F45-9826-16F2B1C1D78F}"/>
    <cellStyle name="Total 2 12 5 5 7" xfId="36452" xr:uid="{EA8A4244-0D88-4FB3-98D6-CC156FD22103}"/>
    <cellStyle name="Total 2 12 5 5 8" xfId="37285" xr:uid="{3BC67645-3657-4DC1-8239-1DC762E4FBBC}"/>
    <cellStyle name="Total 2 12 5 5 9" xfId="38204" xr:uid="{92864776-82E7-42D1-817F-F2B612F2FEAB}"/>
    <cellStyle name="Total 2 12 5 6" xfId="22709" xr:uid="{9250C574-60DE-40D9-A90C-7B9EA95A2155}"/>
    <cellStyle name="Total 2 12 5 7" xfId="25358" xr:uid="{9349A8DE-677C-4472-9A01-74AC4FCF048F}"/>
    <cellStyle name="Total 2 12 5 8" xfId="21345" xr:uid="{36BFF11A-A696-41A5-9996-C5F60D8C10C1}"/>
    <cellStyle name="Total 2 12 6" xfId="22885" xr:uid="{84D7A238-70BD-4A70-B8E7-721C10670895}"/>
    <cellStyle name="Total 2 12 6 2" xfId="23785" xr:uid="{A7D4D4DF-B10A-4805-BDEE-2C20D8EC40CD}"/>
    <cellStyle name="Total 2 12 6 2 2" xfId="26437" xr:uid="{ACFE18D3-5B35-4BE3-BEE8-408D212446CF}"/>
    <cellStyle name="Total 2 12 6 2 3" xfId="27950" xr:uid="{E935B64C-430C-425A-A978-524E7F0A2783}"/>
    <cellStyle name="Total 2 12 6 2 4" xfId="29549" xr:uid="{949A58D3-BCC1-41E6-B5B7-DBE16D74C1A9}"/>
    <cellStyle name="Total 2 12 6 2 5" xfId="33688" xr:uid="{2D16DDCB-BF8F-473D-BE4C-E879176A557E}"/>
    <cellStyle name="Total 2 12 6 2 6" xfId="31663" xr:uid="{C33B0720-AB94-4704-854C-A9764C9EFC37}"/>
    <cellStyle name="Total 2 12 6 2 7" xfId="31400" xr:uid="{8E958FF7-CBDE-4E95-9F86-C772C39DBB47}"/>
    <cellStyle name="Total 2 12 6 3" xfId="25539" xr:uid="{5AF70125-276B-4CA5-82B6-00CD25348170}"/>
    <cellStyle name="Total 2 12 6 4" xfId="32798" xr:uid="{70E5D8EF-A6AD-4186-AAF7-D66FF2169665}"/>
    <cellStyle name="Total 2 12 7" xfId="23638" xr:uid="{61809CAA-2A49-469C-BBBF-8C762866A330}"/>
    <cellStyle name="Total 2 12 7 2" xfId="26290" xr:uid="{7AE46EAF-C769-43C9-93A5-A14422330BCC}"/>
    <cellStyle name="Total 2 12 7 3" xfId="27917" xr:uid="{DD806FA0-DA12-40CE-84CF-2A580C32F619}"/>
    <cellStyle name="Total 2 12 7 4" xfId="28170" xr:uid="{329305E8-061F-48F9-8A0C-BDB484A2C48C}"/>
    <cellStyle name="Total 2 12 7 5" xfId="33541" xr:uid="{C9D85AD6-D371-44AE-94EF-00B066C2D060}"/>
    <cellStyle name="Total 2 12 7 6" xfId="34956" xr:uid="{EC8DC64E-F75E-47D1-81AA-888BFFC11147}"/>
    <cellStyle name="Total 2 12 7 7" xfId="33362" xr:uid="{72A7636F-A16E-4159-90F5-2CB47D597B39}"/>
    <cellStyle name="Total 2 12 8" xfId="24794" xr:uid="{CE25AEF7-15E9-4486-80A9-CA5884EF73BD}"/>
    <cellStyle name="Total 2 12 8 2" xfId="27442" xr:uid="{52EE0E53-1B10-4654-B7C2-FDAAEB81F8B0}"/>
    <cellStyle name="Total 2 12 8 3" xfId="29080" xr:uid="{A4B35C6A-C566-4DDD-B5D4-E7C1FAC24522}"/>
    <cellStyle name="Total 2 12 8 4" xfId="30272" xr:uid="{0E0AA1B8-F736-4C9D-BB9C-64298254B359}"/>
    <cellStyle name="Total 2 12 8 5" xfId="31155" xr:uid="{40A24DD6-7DEE-42D2-B112-B15D271B2CC7}"/>
    <cellStyle name="Total 2 12 8 6" xfId="35150" xr:uid="{FCFA2EBE-9530-4C34-8074-9D59CFF76A8C}"/>
    <cellStyle name="Total 2 12 8 7" xfId="36278" xr:uid="{B769D535-10DA-42A4-AEB6-0D7E95C545F3}"/>
    <cellStyle name="Total 2 12 8 8" xfId="37111" xr:uid="{BA3A65A6-BF20-4F66-8DE5-6719E8B28169}"/>
    <cellStyle name="Total 2 12 8 9" xfId="38030" xr:uid="{7684CD85-7001-4BE6-94C8-24ED204D52CC}"/>
    <cellStyle name="Total 2 12 9" xfId="24964" xr:uid="{C7B2F16E-67D7-4838-9796-D17F132D6244}"/>
    <cellStyle name="Total 2 12 9 2" xfId="27612" xr:uid="{4EDB6328-6201-4F2F-BFC4-538CFC6B5D41}"/>
    <cellStyle name="Total 2 12 9 3" xfId="29250" xr:uid="{080E82D0-E46D-44E6-8B36-3AE1A588BB93}"/>
    <cellStyle name="Total 2 12 9 4" xfId="30442" xr:uid="{97CD278E-C763-4E4F-9039-D44710014E6A}"/>
    <cellStyle name="Total 2 12 9 5" xfId="31325" xr:uid="{5F54DC2E-9BF7-498C-9822-5D43210209AE}"/>
    <cellStyle name="Total 2 12 9 6" xfId="35320" xr:uid="{F398CCC9-C4F0-4BEC-9221-A244AFE11B96}"/>
    <cellStyle name="Total 2 12 9 7" xfId="36448" xr:uid="{45426A91-68D3-41C6-BC18-E88081BA6005}"/>
    <cellStyle name="Total 2 12 9 8" xfId="37281" xr:uid="{3B3BA50E-201B-452F-9CCB-37AD8CB52D28}"/>
    <cellStyle name="Total 2 12 9 9" xfId="38200" xr:uid="{9DE1051B-3FCA-4695-95BD-320828EDA97F}"/>
    <cellStyle name="Total 2 13" xfId="20839" xr:uid="{00000000-0005-0000-0000-00006E510000}"/>
    <cellStyle name="Total 2 13 10" xfId="25359" xr:uid="{D8D5EC33-7945-48F3-9B70-13094E6A2C45}"/>
    <cellStyle name="Total 2 13 11" xfId="21346" xr:uid="{E665588F-8EC7-4610-AAEE-75DBECD23E73}"/>
    <cellStyle name="Total 2 13 2" xfId="20840" xr:uid="{00000000-0005-0000-0000-00006F510000}"/>
    <cellStyle name="Total 2 13 2 2" xfId="22879" xr:uid="{31863AF4-2F7C-4C36-B770-AC2F9F24452E}"/>
    <cellStyle name="Total 2 13 2 2 2" xfId="23779" xr:uid="{71F3C682-D35C-4A95-A291-C0AD2E25B4C0}"/>
    <cellStyle name="Total 2 13 2 2 2 2" xfId="26431" xr:uid="{53394468-9376-469E-8BC2-019EF20CBFCF}"/>
    <cellStyle name="Total 2 13 2 2 2 3" xfId="27949" xr:uid="{035B3B87-ADC3-4620-93A9-22504202BA7C}"/>
    <cellStyle name="Total 2 13 2 2 2 4" xfId="28968" xr:uid="{29527271-650D-45B4-8313-362B920FBAB1}"/>
    <cellStyle name="Total 2 13 2 2 2 5" xfId="33682" xr:uid="{73DADE96-CDA5-4E4C-9E58-123C2A6598BF}"/>
    <cellStyle name="Total 2 13 2 2 2 6" xfId="31664" xr:uid="{08B94D85-AA6E-4D04-A990-C56AB47EC49C}"/>
    <cellStyle name="Total 2 13 2 2 2 7" xfId="35595" xr:uid="{5644F5DC-A860-44C4-B893-6E03AAD9C9D6}"/>
    <cellStyle name="Total 2 13 2 2 3" xfId="25533" xr:uid="{1E795116-F7DE-4739-963F-CDF97DE8E159}"/>
    <cellStyle name="Total 2 13 2 2 4" xfId="32792" xr:uid="{2D91669A-2AE5-4361-B233-3E3E55CA0D14}"/>
    <cellStyle name="Total 2 13 2 3" xfId="23644" xr:uid="{77BE7EA9-9679-4AE3-BACC-EF23259E1AFC}"/>
    <cellStyle name="Total 2 13 2 3 2" xfId="26296" xr:uid="{1EB337C1-A789-425F-9741-44F24719D972}"/>
    <cellStyle name="Total 2 13 2 3 3" xfId="27923" xr:uid="{8BDAAC7F-6304-4218-986A-1D46592E2B68}"/>
    <cellStyle name="Total 2 13 2 3 4" xfId="22644" xr:uid="{73DF218C-0283-47A3-9389-3811E0B69C37}"/>
    <cellStyle name="Total 2 13 2 3 5" xfId="33547" xr:uid="{DEC3DC23-D7E5-47EE-AF29-F1FFA5088C99}"/>
    <cellStyle name="Total 2 13 2 3 6" xfId="34957" xr:uid="{85435E6D-1B8F-4DCF-997A-02C6FC13F758}"/>
    <cellStyle name="Total 2 13 2 3 7" xfId="32176" xr:uid="{D9AA914C-EEA6-4E5A-BB99-9919FECA90BA}"/>
    <cellStyle name="Total 2 13 2 4" xfId="24800" xr:uid="{64BFCDF7-B76E-4D3F-AA5D-503C5061BF36}"/>
    <cellStyle name="Total 2 13 2 4 2" xfId="27448" xr:uid="{75A8671B-EB8D-4C3C-98F4-1ADFF467163B}"/>
    <cellStyle name="Total 2 13 2 4 3" xfId="29086" xr:uid="{C3812F2E-197A-4ADD-8BAF-72694B0A5F52}"/>
    <cellStyle name="Total 2 13 2 4 4" xfId="30278" xr:uid="{B8A9CF9A-EA1B-46A0-B226-07A8E2B1AC4F}"/>
    <cellStyle name="Total 2 13 2 4 5" xfId="31161" xr:uid="{F92F6DB0-C185-4CA9-918A-B015117A8A11}"/>
    <cellStyle name="Total 2 13 2 4 6" xfId="35156" xr:uid="{14DE2BE5-EAAA-4232-9A39-D2A767E14AED}"/>
    <cellStyle name="Total 2 13 2 4 7" xfId="36284" xr:uid="{1A47617D-DD97-4BB1-89DD-C4F58718F897}"/>
    <cellStyle name="Total 2 13 2 4 8" xfId="37117" xr:uid="{43539CA7-6657-45D7-ABD5-DE50A5BD6F5D}"/>
    <cellStyle name="Total 2 13 2 4 9" xfId="38036" xr:uid="{1D451907-5E40-40A6-9F61-1DE686604674}"/>
    <cellStyle name="Total 2 13 2 5" xfId="24970" xr:uid="{00504D36-3A9A-4B18-9173-C4E1C5230D65}"/>
    <cellStyle name="Total 2 13 2 5 2" xfId="27618" xr:uid="{00205512-6434-469F-90A6-A68A955460DD}"/>
    <cellStyle name="Total 2 13 2 5 3" xfId="29256" xr:uid="{221BB02A-4A8E-4205-8121-BBCD04DB02F4}"/>
    <cellStyle name="Total 2 13 2 5 4" xfId="30448" xr:uid="{D3F9D7DC-F8A2-4625-9BAA-06FE46400840}"/>
    <cellStyle name="Total 2 13 2 5 5" xfId="31331" xr:uid="{9C1E36B1-6206-42F2-824F-B24D1FA25850}"/>
    <cellStyle name="Total 2 13 2 5 6" xfId="35326" xr:uid="{5CB42018-6707-42EA-ABAB-A4D1C67401CA}"/>
    <cellStyle name="Total 2 13 2 5 7" xfId="36454" xr:uid="{C406CD26-BF0F-4A72-AF1E-00F0D5A8E769}"/>
    <cellStyle name="Total 2 13 2 5 8" xfId="37287" xr:uid="{E5B1E43A-34D1-4DE9-AC9E-023649DD8742}"/>
    <cellStyle name="Total 2 13 2 5 9" xfId="38206" xr:uid="{DB9A9C4F-370C-4729-9841-E3895EC56EFA}"/>
    <cellStyle name="Total 2 13 2 6" xfId="22711" xr:uid="{59D2031E-725E-4269-9E30-11E46D663370}"/>
    <cellStyle name="Total 2 13 2 7" xfId="25360" xr:uid="{36AB2F21-0740-4CC2-9C1A-267C915DD2EB}"/>
    <cellStyle name="Total 2 13 2 8" xfId="21347" xr:uid="{BA6C00D7-C861-4BE8-841C-8FA690E93E9E}"/>
    <cellStyle name="Total 2 13 3" xfId="20841" xr:uid="{00000000-0005-0000-0000-000070510000}"/>
    <cellStyle name="Total 2 13 3 2" xfId="22878" xr:uid="{78BB0F60-CEED-4FA4-999A-0E2B79AD79DB}"/>
    <cellStyle name="Total 2 13 3 2 2" xfId="23778" xr:uid="{C34F9254-8610-430A-881C-8DB70A35ABAC}"/>
    <cellStyle name="Total 2 13 3 2 2 2" xfId="26430" xr:uid="{209E01BB-8630-46DF-9AB2-8575266CC420}"/>
    <cellStyle name="Total 2 13 3 2 2 3" xfId="28871" xr:uid="{0C5E202E-D7B7-4CB7-8359-4F68034FDC1C}"/>
    <cellStyle name="Total 2 13 3 2 2 4" xfId="28729" xr:uid="{B5CF3FA7-644B-4E7F-BB2D-0409085CA30F}"/>
    <cellStyle name="Total 2 13 3 2 2 5" xfId="33681" xr:uid="{81DACE55-10A1-4CA7-9673-59BE53CA7153}"/>
    <cellStyle name="Total 2 13 3 2 2 6" xfId="34792" xr:uid="{38BC37FD-DE9D-457C-82C2-F70700F734E7}"/>
    <cellStyle name="Total 2 13 3 2 2 7" xfId="35054" xr:uid="{8B4F8CF8-0DF7-4474-8C24-C18C6D4D42E3}"/>
    <cellStyle name="Total 2 13 3 2 3" xfId="25532" xr:uid="{ED87D561-BDCA-4706-9F9D-AC94B1BBBF16}"/>
    <cellStyle name="Total 2 13 3 2 4" xfId="32791" xr:uid="{E138AB8E-1F56-4406-9918-2C915258CE64}"/>
    <cellStyle name="Total 2 13 3 3" xfId="23645" xr:uid="{A5842EF0-787F-4400-98ED-41643A0092B3}"/>
    <cellStyle name="Total 2 13 3 3 2" xfId="26297" xr:uid="{7C838924-0908-4C79-85AA-D13E04D3C63A}"/>
    <cellStyle name="Total 2 13 3 3 3" xfId="27924" xr:uid="{1BAE7211-C499-4E25-B2C5-24C2C78A9F64}"/>
    <cellStyle name="Total 2 13 3 3 4" xfId="28169" xr:uid="{06985B09-B46C-4194-AE37-0E8205574E6A}"/>
    <cellStyle name="Total 2 13 3 3 5" xfId="33548" xr:uid="{6DF55EC6-4136-4ECF-BB8A-89D61FFFCE8B}"/>
    <cellStyle name="Total 2 13 3 3 6" xfId="34900" xr:uid="{4D3A15B3-5D99-4D58-9E24-12A4FD9219FD}"/>
    <cellStyle name="Total 2 13 3 3 7" xfId="32722" xr:uid="{A2FE785A-967C-480E-9A07-5B57DD8791FC}"/>
    <cellStyle name="Total 2 13 3 4" xfId="24801" xr:uid="{B148807A-DB1F-4C43-A540-8F93E5DCF5A2}"/>
    <cellStyle name="Total 2 13 3 4 2" xfId="27449" xr:uid="{0404D525-FD49-4FB3-9302-E2608B0B76A9}"/>
    <cellStyle name="Total 2 13 3 4 3" xfId="29087" xr:uid="{A6D974F0-52C9-4DE4-A0FB-8062A16B0643}"/>
    <cellStyle name="Total 2 13 3 4 4" xfId="30279" xr:uid="{5433FEE2-5469-4180-ADC2-A8895EE9863E}"/>
    <cellStyle name="Total 2 13 3 4 5" xfId="31162" xr:uid="{8D063507-099B-4B4D-97CC-A70C45A66568}"/>
    <cellStyle name="Total 2 13 3 4 6" xfId="35157" xr:uid="{62797A86-CBB1-4017-A852-37A4F75EA460}"/>
    <cellStyle name="Total 2 13 3 4 7" xfId="36285" xr:uid="{78402794-7229-486B-B4A1-11EC1AD1D7D8}"/>
    <cellStyle name="Total 2 13 3 4 8" xfId="37118" xr:uid="{C76A6334-DDD3-4BBB-8109-A8170FD1EF20}"/>
    <cellStyle name="Total 2 13 3 4 9" xfId="38037" xr:uid="{DCD99AAE-F2B2-4F07-B63F-70F4D7447FBD}"/>
    <cellStyle name="Total 2 13 3 5" xfId="24971" xr:uid="{FBFFEE0A-4550-424A-92BC-9C2C1E159EBB}"/>
    <cellStyle name="Total 2 13 3 5 2" xfId="27619" xr:uid="{A03EB6DB-8B69-4D39-8C45-96022FDE4DD4}"/>
    <cellStyle name="Total 2 13 3 5 3" xfId="29257" xr:uid="{4A6EEA70-A329-45EF-9A70-4DDB87BFDE35}"/>
    <cellStyle name="Total 2 13 3 5 4" xfId="30449" xr:uid="{54996740-D936-4004-81B9-ECA078550118}"/>
    <cellStyle name="Total 2 13 3 5 5" xfId="31332" xr:uid="{C77FD9E9-CA53-412B-BA1C-D7D5B5F94189}"/>
    <cellStyle name="Total 2 13 3 5 6" xfId="35327" xr:uid="{845E5A91-E695-4072-AE13-FD39680CEA3B}"/>
    <cellStyle name="Total 2 13 3 5 7" xfId="36455" xr:uid="{16F62A46-608B-4893-AEC4-9E5C40EF70EA}"/>
    <cellStyle name="Total 2 13 3 5 8" xfId="37288" xr:uid="{7050264D-7A2E-4EA6-A65F-2AE7AFDA35A0}"/>
    <cellStyle name="Total 2 13 3 5 9" xfId="38207" xr:uid="{FF5CC536-2A13-4605-A0F1-5DCFAB10C9AF}"/>
    <cellStyle name="Total 2 13 3 6" xfId="22712" xr:uid="{33B2E890-17DF-46A6-B555-FB0BA1CF3DBF}"/>
    <cellStyle name="Total 2 13 3 7" xfId="25361" xr:uid="{ADD9B4F6-617F-464F-A7AD-2B252229DB99}"/>
    <cellStyle name="Total 2 13 3 8" xfId="21348" xr:uid="{C593E581-29DB-4EA3-92D8-93F53C4FDD46}"/>
    <cellStyle name="Total 2 13 4" xfId="20842" xr:uid="{00000000-0005-0000-0000-000071510000}"/>
    <cellStyle name="Total 2 13 4 2" xfId="22877" xr:uid="{4E790B63-CBFE-48BE-974F-0874B5171394}"/>
    <cellStyle name="Total 2 13 4 2 2" xfId="23777" xr:uid="{83B0A8A2-D545-4549-A5E8-BBEAF0511A8E}"/>
    <cellStyle name="Total 2 13 4 2 2 2" xfId="26429" xr:uid="{D5C6F281-48C2-4238-82B3-029E8F0B6D84}"/>
    <cellStyle name="Total 2 13 4 2 2 3" xfId="28380" xr:uid="{2B73C430-AB2E-4E9A-B966-85BBFA7311F4}"/>
    <cellStyle name="Total 2 13 4 2 2 4" xfId="28818" xr:uid="{46307F17-8BCA-45A3-AFDF-B7D9BCB510E0}"/>
    <cellStyle name="Total 2 13 4 2 2 5" xfId="33680" xr:uid="{4E401967-452B-40BC-AC0B-D7CC730745BC}"/>
    <cellStyle name="Total 2 13 4 2 2 6" xfId="31574" xr:uid="{2C29FDF6-F996-41AE-BBE6-C7961A086D6C}"/>
    <cellStyle name="Total 2 13 4 2 2 7" xfId="31848" xr:uid="{29FD2936-28D5-4BC9-B682-B74711A59C5B}"/>
    <cellStyle name="Total 2 13 4 2 3" xfId="25531" xr:uid="{3A8EE3C9-6155-481A-B589-F5F48F94005E}"/>
    <cellStyle name="Total 2 13 4 2 4" xfId="32790" xr:uid="{FFBB4BA9-A000-4C62-9870-045338F7C43D}"/>
    <cellStyle name="Total 2 13 4 3" xfId="23646" xr:uid="{D7CA5005-2A67-4D77-9C91-CE173A79B6AC}"/>
    <cellStyle name="Total 2 13 4 3 2" xfId="26298" xr:uid="{45F3C3BD-7BA1-46D5-B1C7-693034091539}"/>
    <cellStyle name="Total 2 13 4 3 3" xfId="27925" xr:uid="{993389C6-5657-48C8-A0AF-587311F8F506}"/>
    <cellStyle name="Total 2 13 4 3 4" xfId="28673" xr:uid="{BB3E46B8-D89A-4C14-91F5-219555EC4762}"/>
    <cellStyle name="Total 2 13 4 3 5" xfId="33549" xr:uid="{5AB42141-F3F2-4F56-8EBB-54ACFABE00B9}"/>
    <cellStyle name="Total 2 13 4 3 6" xfId="31553" xr:uid="{B7D04659-746B-467F-8250-3DE78E9B0C3E}"/>
    <cellStyle name="Total 2 13 4 3 7" xfId="31938" xr:uid="{272C6B30-9CCE-4E45-942E-79F075A8339E}"/>
    <cellStyle name="Total 2 13 4 4" xfId="24802" xr:uid="{35712408-1169-4DF9-B6D5-B8652D2B2F25}"/>
    <cellStyle name="Total 2 13 4 4 2" xfId="27450" xr:uid="{DAC7ECB9-1289-492E-95A8-13A4B266144C}"/>
    <cellStyle name="Total 2 13 4 4 3" xfId="29088" xr:uid="{DDC23388-F902-46DA-A0F0-81A789B0BE8E}"/>
    <cellStyle name="Total 2 13 4 4 4" xfId="30280" xr:uid="{0041883D-A4AC-4EF0-9B50-D9EC6E87B6CC}"/>
    <cellStyle name="Total 2 13 4 4 5" xfId="31163" xr:uid="{CA8B162E-EA67-4D59-838A-A1656223BB42}"/>
    <cellStyle name="Total 2 13 4 4 6" xfId="35158" xr:uid="{E5A489E6-FEE2-4788-AF0C-4DC0A1C80809}"/>
    <cellStyle name="Total 2 13 4 4 7" xfId="36286" xr:uid="{D65E39AA-83C4-4198-83A8-275C5A1F8C04}"/>
    <cellStyle name="Total 2 13 4 4 8" xfId="37119" xr:uid="{9521F997-A888-43D0-806D-14707B41E3F9}"/>
    <cellStyle name="Total 2 13 4 4 9" xfId="38038" xr:uid="{4B4E4B39-2FBE-49A8-AB82-FA4E76D665FC}"/>
    <cellStyle name="Total 2 13 4 5" xfId="24972" xr:uid="{3968EFD3-C423-4E62-A84C-D82279806722}"/>
    <cellStyle name="Total 2 13 4 5 2" xfId="27620" xr:uid="{768F5B80-1AFF-4672-AA7C-73A103A708AD}"/>
    <cellStyle name="Total 2 13 4 5 3" xfId="29258" xr:uid="{A13B4E87-4066-4A2E-B024-B6484B58F707}"/>
    <cellStyle name="Total 2 13 4 5 4" xfId="30450" xr:uid="{400726C0-1432-4CA0-80E1-CE3FB6857147}"/>
    <cellStyle name="Total 2 13 4 5 5" xfId="31333" xr:uid="{967C0A65-CE7A-439B-97C5-2E0BE34A7A62}"/>
    <cellStyle name="Total 2 13 4 5 6" xfId="35328" xr:uid="{C04FCF3A-F033-49BC-A58A-6358DB76BD84}"/>
    <cellStyle name="Total 2 13 4 5 7" xfId="36456" xr:uid="{5F2B4ABE-2BD0-4130-B66A-ADAD90210A4D}"/>
    <cellStyle name="Total 2 13 4 5 8" xfId="37289" xr:uid="{557D164D-4604-4AF5-B849-25A4096C5EAF}"/>
    <cellStyle name="Total 2 13 4 5 9" xfId="38208" xr:uid="{0394C6F2-0C7E-4390-940A-6C522C206CA3}"/>
    <cellStyle name="Total 2 13 4 6" xfId="22713" xr:uid="{D55E2911-2471-489F-98D0-DF52B7D70C71}"/>
    <cellStyle name="Total 2 13 4 7" xfId="25362" xr:uid="{E3CE5595-D8D7-41DF-8A05-237469114080}"/>
    <cellStyle name="Total 2 13 4 8" xfId="21349" xr:uid="{D66B993A-63C6-4827-B7E0-29863EA6D58E}"/>
    <cellStyle name="Total 2 13 5" xfId="22880" xr:uid="{93A72DEE-957D-4EA9-809C-26F77C56102E}"/>
    <cellStyle name="Total 2 13 5 2" xfId="23780" xr:uid="{5632C439-6EE8-4425-8B81-6179E705A212}"/>
    <cellStyle name="Total 2 13 5 2 2" xfId="26432" xr:uid="{97541BE6-FD53-4F92-A2B0-25012A036137}"/>
    <cellStyle name="Total 2 13 5 2 3" xfId="28080" xr:uid="{650F3897-E2F4-4C04-B698-53E479BF81CB}"/>
    <cellStyle name="Total 2 13 5 2 4" xfId="29433" xr:uid="{6291A916-40AB-479B-A64A-DE3246E6684B}"/>
    <cellStyle name="Total 2 13 5 2 5" xfId="33683" xr:uid="{94687C86-6EF3-4475-BA06-983DCDA7ECF3}"/>
    <cellStyle name="Total 2 13 5 2 6" xfId="32256" xr:uid="{0AEA64C3-D664-48DB-B64D-8E08943AF559}"/>
    <cellStyle name="Total 2 13 5 2 7" xfId="35458" xr:uid="{949D3269-4D72-4BF2-BFE8-497B0170CEC3}"/>
    <cellStyle name="Total 2 13 5 3" xfId="25534" xr:uid="{A9124B23-4782-4A51-A32F-0BE1D234CC59}"/>
    <cellStyle name="Total 2 13 5 4" xfId="32793" xr:uid="{521163FA-D9B4-483E-9790-393B5F79BAB9}"/>
    <cellStyle name="Total 2 13 6" xfId="23643" xr:uid="{696D18BD-5B1F-49D2-B84B-FC6B8470B0A8}"/>
    <cellStyle name="Total 2 13 6 2" xfId="26295" xr:uid="{1430F224-5105-4E62-8BED-582C9B316BF8}"/>
    <cellStyle name="Total 2 13 6 3" xfId="27922" xr:uid="{750F3C74-B32E-4AB2-9EF5-D7C072DDA80F}"/>
    <cellStyle name="Total 2 13 6 4" xfId="28747" xr:uid="{AEE5840B-26C3-4550-ABA0-47DC06E9DF8E}"/>
    <cellStyle name="Total 2 13 6 5" xfId="33546" xr:uid="{936356D2-878E-44B4-8D16-8384D641798C}"/>
    <cellStyle name="Total 2 13 6 6" xfId="34084" xr:uid="{8C0842AB-8110-4930-913D-D79C6848B8A3}"/>
    <cellStyle name="Total 2 13 6 7" xfId="31939" xr:uid="{87A66677-F643-4154-BAD2-B76E6F929F3A}"/>
    <cellStyle name="Total 2 13 7" xfId="24799" xr:uid="{CAE147BC-5D88-4EC1-9DBA-9DC9A0E10C09}"/>
    <cellStyle name="Total 2 13 7 2" xfId="27447" xr:uid="{9D78D309-2C6C-4857-98E3-3B90212F3AC5}"/>
    <cellStyle name="Total 2 13 7 3" xfId="29085" xr:uid="{8E53AC0C-23D1-45BB-9CC9-D6A8375656FB}"/>
    <cellStyle name="Total 2 13 7 4" xfId="30277" xr:uid="{810C5E99-29B5-4BFC-B490-A994A1A96456}"/>
    <cellStyle name="Total 2 13 7 5" xfId="31160" xr:uid="{453A2819-8BA9-4F44-8488-505838C6742F}"/>
    <cellStyle name="Total 2 13 7 6" xfId="35155" xr:uid="{48FAADE6-EB8E-40C9-87BC-18BE863AD98A}"/>
    <cellStyle name="Total 2 13 7 7" xfId="36283" xr:uid="{D6F1ECFF-3B0E-400C-81AE-6E3115A701FA}"/>
    <cellStyle name="Total 2 13 7 8" xfId="37116" xr:uid="{A4747F18-2DA7-4FEF-BEBF-DB8DE956D2C6}"/>
    <cellStyle name="Total 2 13 7 9" xfId="38035" xr:uid="{191976B9-91D5-4590-8C4C-05704EA31FC9}"/>
    <cellStyle name="Total 2 13 8" xfId="24969" xr:uid="{20833F06-5F3A-4B4D-A679-BDD66F68D8CB}"/>
    <cellStyle name="Total 2 13 8 2" xfId="27617" xr:uid="{1417534C-F247-4914-8177-78CFC21AA016}"/>
    <cellStyle name="Total 2 13 8 3" xfId="29255" xr:uid="{87A6FAC1-D9A3-4297-9DBA-9D1255390704}"/>
    <cellStyle name="Total 2 13 8 4" xfId="30447" xr:uid="{D19A879A-4F1B-4A2A-8A65-D20877634D40}"/>
    <cellStyle name="Total 2 13 8 5" xfId="31330" xr:uid="{11B7BFD3-1275-4B83-9776-D1A5B2A3E4CB}"/>
    <cellStyle name="Total 2 13 8 6" xfId="35325" xr:uid="{C5E4B618-2851-4EEA-8EEA-086A41FA7547}"/>
    <cellStyle name="Total 2 13 8 7" xfId="36453" xr:uid="{766400B9-81A2-44F1-90AA-84D237572269}"/>
    <cellStyle name="Total 2 13 8 8" xfId="37286" xr:uid="{7BA8FA56-B290-45FA-9FFF-246FF95D733B}"/>
    <cellStyle name="Total 2 13 8 9" xfId="38205" xr:uid="{69FEE1AD-12CA-4B95-B5AA-1BEFF61BCB5F}"/>
    <cellStyle name="Total 2 13 9" xfId="22710" xr:uid="{43BDF4CC-D7CB-4335-9296-2BA49A8EBF2A}"/>
    <cellStyle name="Total 2 14" xfId="20843" xr:uid="{00000000-0005-0000-0000-000072510000}"/>
    <cellStyle name="Total 2 14 2" xfId="22876" xr:uid="{34F68282-0E53-491C-9B0F-13C38E37BF3D}"/>
    <cellStyle name="Total 2 14 2 2" xfId="23776" xr:uid="{F415A9AE-07C1-44B7-855C-0D38C5736640}"/>
    <cellStyle name="Total 2 14 2 2 2" xfId="26428" xr:uid="{6DEA0EBC-E9B5-4854-AC2F-BF523497B992}"/>
    <cellStyle name="Total 2 14 2 2 3" xfId="28547" xr:uid="{56C707F4-EFD5-4FB9-B474-815C47ED8A4F}"/>
    <cellStyle name="Total 2 14 2 2 4" xfId="28271" xr:uid="{989C66F3-4BB3-4826-B9CF-1F3F42198557}"/>
    <cellStyle name="Total 2 14 2 2 5" xfId="33679" xr:uid="{0FA2B25E-B450-4319-A772-5B1CCDD22D99}"/>
    <cellStyle name="Total 2 14 2 2 6" xfId="34879" xr:uid="{F3B4EAC5-2FCC-441A-91A5-9337D3EE19B5}"/>
    <cellStyle name="Total 2 14 2 2 7" xfId="35457" xr:uid="{E3E6A440-B868-4B76-A589-3F3F514DD5F9}"/>
    <cellStyle name="Total 2 14 2 3" xfId="25530" xr:uid="{9BBB1E46-A446-47E8-BF94-1695642DCDF4}"/>
    <cellStyle name="Total 2 14 2 4" xfId="32789" xr:uid="{29B871CD-F406-437F-B094-D933560CA2C2}"/>
    <cellStyle name="Total 2 14 3" xfId="23647" xr:uid="{E6580526-66CB-45F6-99B4-BFD973DFB330}"/>
    <cellStyle name="Total 2 14 3 2" xfId="26299" xr:uid="{8727FD8E-3E4C-404D-9F8D-5F3E386A969F}"/>
    <cellStyle name="Total 2 14 3 3" xfId="27926" xr:uid="{666E5EB3-68DE-416A-A106-0DBD9A58E0BC}"/>
    <cellStyle name="Total 2 14 3 4" xfId="28254" xr:uid="{F24B17B6-3975-4F9D-B933-86FF5E77AEE6}"/>
    <cellStyle name="Total 2 14 3 5" xfId="33550" xr:uid="{0EC73C8B-84B9-4AC5-84D9-9F374BA11093}"/>
    <cellStyle name="Total 2 14 3 6" xfId="34771" xr:uid="{B258F68E-4060-4F82-88DF-A25620297800}"/>
    <cellStyle name="Total 2 14 3 7" xfId="33867" xr:uid="{36757289-D8D6-491E-A164-B9B8ED56B281}"/>
    <cellStyle name="Total 2 14 4" xfId="24803" xr:uid="{55B28F36-AD64-4CD5-B573-55D9560ACD0C}"/>
    <cellStyle name="Total 2 14 4 2" xfId="27451" xr:uid="{FE76D068-77C2-4C87-B246-3E6392271BF2}"/>
    <cellStyle name="Total 2 14 4 3" xfId="29089" xr:uid="{E341B465-9ECB-4F67-9E55-7BF0E9C121CB}"/>
    <cellStyle name="Total 2 14 4 4" xfId="30281" xr:uid="{DF994DC6-0D72-4EAF-8BD5-7C0DCB11E803}"/>
    <cellStyle name="Total 2 14 4 5" xfId="31164" xr:uid="{A16E9889-D227-4861-A108-D138F07083C1}"/>
    <cellStyle name="Total 2 14 4 6" xfId="35159" xr:uid="{0B22C7BE-3326-442D-A926-66C91F7835DB}"/>
    <cellStyle name="Total 2 14 4 7" xfId="36287" xr:uid="{900BC845-3A14-4738-ADE8-BD97C7C86296}"/>
    <cellStyle name="Total 2 14 4 8" xfId="37120" xr:uid="{362E75A8-5EE1-4C7D-8B27-2F723AE90F4D}"/>
    <cellStyle name="Total 2 14 4 9" xfId="38039" xr:uid="{127E7E93-D113-4E86-BC01-50EA494634BB}"/>
    <cellStyle name="Total 2 14 5" xfId="24973" xr:uid="{525763EF-8CF2-430F-96DD-B3235255E9C0}"/>
    <cellStyle name="Total 2 14 5 2" xfId="27621" xr:uid="{5CC4C362-94B4-4608-B11F-DA64F0CEE93D}"/>
    <cellStyle name="Total 2 14 5 3" xfId="29259" xr:uid="{1D360D63-7832-4B58-9FE1-0EF6CB5B43AA}"/>
    <cellStyle name="Total 2 14 5 4" xfId="30451" xr:uid="{94011352-6976-4B87-9972-BCA9B72D78C1}"/>
    <cellStyle name="Total 2 14 5 5" xfId="31334" xr:uid="{B8FBC918-3783-4871-807C-62846DB17C93}"/>
    <cellStyle name="Total 2 14 5 6" xfId="35329" xr:uid="{8FBBD8E7-B177-4A37-9B19-8FF59921C27E}"/>
    <cellStyle name="Total 2 14 5 7" xfId="36457" xr:uid="{C13CB50A-1B97-47BD-8499-240C5E39F20C}"/>
    <cellStyle name="Total 2 14 5 8" xfId="37290" xr:uid="{9DBBC85D-4739-49C9-8428-5AF1C51FD49D}"/>
    <cellStyle name="Total 2 14 5 9" xfId="38209" xr:uid="{BA1CC334-9F7E-457B-B616-FE38230C6995}"/>
    <cellStyle name="Total 2 14 6" xfId="22714" xr:uid="{A74A1C17-3404-440C-883F-8FF4BBE884AD}"/>
    <cellStyle name="Total 2 14 7" xfId="25363" xr:uid="{271BBBDF-CA3C-4FEE-96A1-59A2B39EDE03}"/>
    <cellStyle name="Total 2 14 8" xfId="21350" xr:uid="{5A476E4C-FD17-4707-8B3D-C12035EA58C1}"/>
    <cellStyle name="Total 2 15" xfId="20844" xr:uid="{00000000-0005-0000-0000-000073510000}"/>
    <cellStyle name="Total 2 15 2" xfId="22875" xr:uid="{3A04E0EE-9382-4FAD-A246-180AB46E1204}"/>
    <cellStyle name="Total 2 15 2 2" xfId="23775" xr:uid="{74889689-06AC-4268-AA7D-B44EF55B37AF}"/>
    <cellStyle name="Total 2 15 2 2 2" xfId="26427" xr:uid="{9A35A262-0422-466D-87AB-A94103FDDCA3}"/>
    <cellStyle name="Total 2 15 2 2 3" xfId="28102" xr:uid="{4C1DE444-48AA-4653-AFB1-3461591B2F91}"/>
    <cellStyle name="Total 2 15 2 2 4" xfId="28656" xr:uid="{9E25E9FF-2616-4D69-AC98-2C66CD3D5B8C}"/>
    <cellStyle name="Total 2 15 2 2 5" xfId="33678" xr:uid="{93E3BAAD-BEB5-4D7E-B1C0-AEF80563868B}"/>
    <cellStyle name="Total 2 15 2 2 6" xfId="34978" xr:uid="{1673FB90-EF29-4E01-B2B8-D1181CBB06E2}"/>
    <cellStyle name="Total 2 15 2 2 7" xfId="35596" xr:uid="{5ECBE7AE-5931-4771-B11B-0EE35CC14579}"/>
    <cellStyle name="Total 2 15 2 3" xfId="25529" xr:uid="{9E80B403-E276-4EE6-A112-1927FD396D68}"/>
    <cellStyle name="Total 2 15 2 4" xfId="32788" xr:uid="{7A267067-B7B6-461F-858D-522117D9B235}"/>
    <cellStyle name="Total 2 15 3" xfId="23648" xr:uid="{E03D90B5-65DC-405B-B77E-B9452972B7E4}"/>
    <cellStyle name="Total 2 15 3 2" xfId="26300" xr:uid="{0E035833-5B7B-40A5-80AC-32B40D4F425C}"/>
    <cellStyle name="Total 2 15 3 3" xfId="27927" xr:uid="{E6967364-828C-4482-B9D3-8980802835DA}"/>
    <cellStyle name="Total 2 15 3 4" xfId="28801" xr:uid="{1F0E2820-BA2E-4D41-92E7-B30D5FB4F16F}"/>
    <cellStyle name="Total 2 15 3 5" xfId="33551" xr:uid="{382C71F0-643A-401C-9B48-D5F721E87183}"/>
    <cellStyle name="Total 2 15 3 6" xfId="31685" xr:uid="{F6588EC8-63FD-4216-86E4-68878763A6AF}"/>
    <cellStyle name="Total 2 15 3 7" xfId="33363" xr:uid="{68882EEB-B9F4-4F3F-8065-95573789319D}"/>
    <cellStyle name="Total 2 15 4" xfId="24804" xr:uid="{8CED5513-8ADC-4C3E-9C5D-B6D2543F3DD3}"/>
    <cellStyle name="Total 2 15 4 2" xfId="27452" xr:uid="{17C458B1-2090-4786-A4C5-2E77284FB5F2}"/>
    <cellStyle name="Total 2 15 4 3" xfId="29090" xr:uid="{32729FAF-29B6-46FE-8AD3-CE03A48AA8B7}"/>
    <cellStyle name="Total 2 15 4 4" xfId="30282" xr:uid="{C1FD43FF-9C7F-43FC-8672-B83D2902D5C9}"/>
    <cellStyle name="Total 2 15 4 5" xfId="31165" xr:uid="{8167E342-EA98-4EFA-89EE-5F74701C6323}"/>
    <cellStyle name="Total 2 15 4 6" xfId="35160" xr:uid="{95A66158-AAFF-4CB6-AB5B-9C49A6584702}"/>
    <cellStyle name="Total 2 15 4 7" xfId="36288" xr:uid="{53252D8A-459C-4166-ACD0-FC8C1E81C62C}"/>
    <cellStyle name="Total 2 15 4 8" xfId="37121" xr:uid="{3204D7DD-D565-45CA-AC30-648D03E91426}"/>
    <cellStyle name="Total 2 15 4 9" xfId="38040" xr:uid="{1F0A6B82-C67C-47AC-9C39-BBBE3BFCC8F6}"/>
    <cellStyle name="Total 2 15 5" xfId="24974" xr:uid="{7221748C-BE11-4DC9-AEB8-A60A9C40D8C3}"/>
    <cellStyle name="Total 2 15 5 2" xfId="27622" xr:uid="{DAEF262E-838F-4397-A987-A7306CA2998E}"/>
    <cellStyle name="Total 2 15 5 3" xfId="29260" xr:uid="{76695591-313E-4AD3-835E-9EDF0DE099BD}"/>
    <cellStyle name="Total 2 15 5 4" xfId="30452" xr:uid="{57E4816A-61F8-4980-81BB-AAF6951E9F14}"/>
    <cellStyle name="Total 2 15 5 5" xfId="31335" xr:uid="{8CC74F96-6C76-45DE-BD52-092BA4C7E47A}"/>
    <cellStyle name="Total 2 15 5 6" xfId="35330" xr:uid="{A5BB4EBF-D65E-45E2-A82B-60DDC0104755}"/>
    <cellStyle name="Total 2 15 5 7" xfId="36458" xr:uid="{CA8BC35D-7429-4860-AFE0-983D7EB306F2}"/>
    <cellStyle name="Total 2 15 5 8" xfId="37291" xr:uid="{1ADE3FB4-5575-4678-9BF2-1923A4F3215B}"/>
    <cellStyle name="Total 2 15 5 9" xfId="38210" xr:uid="{808E460C-FBBB-49C1-8E3C-7E41CAE1CF89}"/>
    <cellStyle name="Total 2 15 6" xfId="22715" xr:uid="{BC7D4093-2730-42CF-ADE2-A8A530CD2BDD}"/>
    <cellStyle name="Total 2 15 7" xfId="25364" xr:uid="{319BB842-95F0-4E26-B304-2D548231DA48}"/>
    <cellStyle name="Total 2 15 8" xfId="21351" xr:uid="{BFAA65E3-A55D-4C74-B587-D5E1FFACC3DB}"/>
    <cellStyle name="Total 2 16" xfId="20845" xr:uid="{00000000-0005-0000-0000-000074510000}"/>
    <cellStyle name="Total 2 16 2" xfId="22874" xr:uid="{3F2F7648-F195-4935-AB7B-761AA7E0E4DA}"/>
    <cellStyle name="Total 2 16 2 2" xfId="23774" xr:uid="{EFFC4469-F383-4324-B080-2D6FEDBBC6B8}"/>
    <cellStyle name="Total 2 16 2 2 2" xfId="26426" xr:uid="{6B5DAFC1-8791-416F-B014-BDF2C09BA48B}"/>
    <cellStyle name="Total 2 16 2 2 3" xfId="29006" xr:uid="{7AB361F5-CD9E-4918-9330-310BF425CF0B}"/>
    <cellStyle name="Total 2 16 2 2 4" xfId="28153" xr:uid="{6A8E4AAA-0BAC-485B-AE94-FCB92DE67974}"/>
    <cellStyle name="Total 2 16 2 2 5" xfId="33677" xr:uid="{CE2B6B65-3C92-4521-959E-A97D8759E879}"/>
    <cellStyle name="Total 2 16 2 2 6" xfId="34080" xr:uid="{2BBB6E6C-1BE0-4CD4-8F4D-3F2274A2F99A}"/>
    <cellStyle name="Total 2 16 2 2 7" xfId="35095" xr:uid="{5B6A2C0B-4D91-47F9-BD3C-9C6EBF34A58F}"/>
    <cellStyle name="Total 2 16 2 3" xfId="25528" xr:uid="{C3CC4537-9BA5-4CE6-9684-00FF6D095810}"/>
    <cellStyle name="Total 2 16 2 4" xfId="32787" xr:uid="{F886A178-1DC1-42AA-8D0F-E6BC5C093316}"/>
    <cellStyle name="Total 2 16 3" xfId="23649" xr:uid="{53DAA25D-F38B-4305-9F43-CDA34256FF82}"/>
    <cellStyle name="Total 2 16 3 2" xfId="26301" xr:uid="{D4278CAE-841A-41DB-9CFA-6CA3CC493312}"/>
    <cellStyle name="Total 2 16 3 3" xfId="27928" xr:uid="{EA7D16DB-A365-4E0F-8AD7-0BEC855EECA5}"/>
    <cellStyle name="Total 2 16 3 4" xfId="28746" xr:uid="{8F43BA4D-2291-43CD-9933-E2AD5453E31A}"/>
    <cellStyle name="Total 2 16 3 5" xfId="33552" xr:uid="{697B63CB-EC7B-45BC-9C3A-B00DC0D58F55}"/>
    <cellStyle name="Total 2 16 3 6" xfId="32246" xr:uid="{DB057EEE-EDFF-4D9D-8BBD-827D165B5906}"/>
    <cellStyle name="Total 2 16 3 7" xfId="31937" xr:uid="{2211B190-0CB9-4816-92F1-9FA1B4980FAB}"/>
    <cellStyle name="Total 2 16 4" xfId="24805" xr:uid="{4E61380B-D049-4415-A06D-A3713036647D}"/>
    <cellStyle name="Total 2 16 4 2" xfId="27453" xr:uid="{0F9943AB-16CB-40C3-A76B-7B2AADAE1F9B}"/>
    <cellStyle name="Total 2 16 4 3" xfId="29091" xr:uid="{6A15C5B5-4A7B-4C7E-A30F-E0151B521886}"/>
    <cellStyle name="Total 2 16 4 4" xfId="30283" xr:uid="{5651FE20-DDD7-41B7-B595-40884EDEBE84}"/>
    <cellStyle name="Total 2 16 4 5" xfId="31166" xr:uid="{9D10E1AA-3116-4097-BB2C-F07006DBC3AC}"/>
    <cellStyle name="Total 2 16 4 6" xfId="35161" xr:uid="{5CE4115E-992B-4594-8076-A1DD3E4C8124}"/>
    <cellStyle name="Total 2 16 4 7" xfId="36289" xr:uid="{92034CEB-800D-42F1-94BA-9AE18807CB37}"/>
    <cellStyle name="Total 2 16 4 8" xfId="37122" xr:uid="{597327EE-F148-4F7E-AB5A-65AAD24A5A21}"/>
    <cellStyle name="Total 2 16 4 9" xfId="38041" xr:uid="{06B94D1A-4728-4B65-A2E8-B7FAC7AD0C5B}"/>
    <cellStyle name="Total 2 16 5" xfId="24975" xr:uid="{9D742823-4DCC-4DF6-B1C7-6B8CB5830DC3}"/>
    <cellStyle name="Total 2 16 5 2" xfId="27623" xr:uid="{AABEF39A-DB8B-4298-AD9C-E9A076EA47BD}"/>
    <cellStyle name="Total 2 16 5 3" xfId="29261" xr:uid="{35CAF73E-A36B-47EA-B4E4-B80E5E7C3401}"/>
    <cellStyle name="Total 2 16 5 4" xfId="30453" xr:uid="{F61CDD30-4CFF-43EC-AC09-2AF066FE31EF}"/>
    <cellStyle name="Total 2 16 5 5" xfId="31336" xr:uid="{659E410B-8FD9-41C5-8AC8-30ED3B245550}"/>
    <cellStyle name="Total 2 16 5 6" xfId="35331" xr:uid="{BF3AE6E9-B76F-4085-9B9E-A42EB1C90C77}"/>
    <cellStyle name="Total 2 16 5 7" xfId="36459" xr:uid="{282BACB2-C381-4615-AC57-FD54D8DFD508}"/>
    <cellStyle name="Total 2 16 5 8" xfId="37292" xr:uid="{0AC600D0-FC43-495A-B0B6-EE23B62C2865}"/>
    <cellStyle name="Total 2 16 5 9" xfId="38211" xr:uid="{56E2C173-90E4-4450-AA41-D83A4467F1C9}"/>
    <cellStyle name="Total 2 16 6" xfId="22716" xr:uid="{179B2C2E-D048-42F5-836F-EDA750E74F87}"/>
    <cellStyle name="Total 2 16 7" xfId="25365" xr:uid="{18299406-C43F-4B79-83EE-8FC41D218C84}"/>
    <cellStyle name="Total 2 16 8" xfId="21352" xr:uid="{9AEB8E74-A675-4663-93B6-233ADAD9E783}"/>
    <cellStyle name="Total 2 17" xfId="22895" xr:uid="{105B7DB1-05AE-45E4-A87B-321095F7243E}"/>
    <cellStyle name="Total 2 17 2" xfId="23795" xr:uid="{641BD8E7-3E86-4C54-BE1B-48060B11DC20}"/>
    <cellStyle name="Total 2 17 2 2" xfId="26447" xr:uid="{8077020A-30D5-445E-86C2-A496F9198467}"/>
    <cellStyle name="Total 2 17 2 3" xfId="28405" xr:uid="{9C6AB0AE-4A99-4268-9079-FCD697BF40EE}"/>
    <cellStyle name="Total 2 17 2 4" xfId="28819" xr:uid="{8A59663E-0CEB-4632-A19F-61C2824A8EF3}"/>
    <cellStyle name="Total 2 17 2 5" xfId="33698" xr:uid="{2CF301D7-782F-40DB-A95E-102BF4A02554}"/>
    <cellStyle name="Total 2 17 2 6" xfId="34981" xr:uid="{3FF0697A-2F3B-49B6-8D1F-C40DCA60EC58}"/>
    <cellStyle name="Total 2 17 2 7" xfId="35591" xr:uid="{3F052067-B7B8-42B3-8644-573679E8DCBC}"/>
    <cellStyle name="Total 2 17 3" xfId="25549" xr:uid="{01D611D8-B0C7-4055-91C2-F3A464EDCD45}"/>
    <cellStyle name="Total 2 17 4" xfId="32808" xr:uid="{4F396A46-DC08-4EF4-A86D-B57AFDD5AC0E}"/>
    <cellStyle name="Total 2 18" xfId="23628" xr:uid="{3159F621-104F-4E97-B436-5D334C41C19C}"/>
    <cellStyle name="Total 2 18 2" xfId="26280" xr:uid="{5A616BE7-B1F4-4F86-BAC4-C37ADE96F8E2}"/>
    <cellStyle name="Total 2 18 3" xfId="27907" xr:uid="{7C047D15-8EE3-40E4-A788-4387A7C9AD40}"/>
    <cellStyle name="Total 2 18 4" xfId="28251" xr:uid="{37F0D4E7-388D-4F1C-926B-CC27ECE3A78C}"/>
    <cellStyle name="Total 2 18 5" xfId="33531" xr:uid="{00AEC42C-542A-4932-9C14-8D81702D615B}"/>
    <cellStyle name="Total 2 18 6" xfId="34768" xr:uid="{7EB35A1F-30C8-4A8A-8D9A-093C7F719D4B}"/>
    <cellStyle name="Total 2 18 7" xfId="31946" xr:uid="{D0CBC8FD-5989-48FD-8ECF-6BAC994E4A82}"/>
    <cellStyle name="Total 2 19" xfId="24784" xr:uid="{700E8740-476F-4569-AFD9-CA766F44AC08}"/>
    <cellStyle name="Total 2 19 2" xfId="27432" xr:uid="{8F6B0C07-B6BD-4D07-B20B-98E52334E788}"/>
    <cellStyle name="Total 2 19 3" xfId="29070" xr:uid="{AFAD0664-EE19-4FA0-96A7-A296B3D9424B}"/>
    <cellStyle name="Total 2 19 4" xfId="30262" xr:uid="{F92C5A59-3206-4A05-A7F7-67D257D4E408}"/>
    <cellStyle name="Total 2 19 5" xfId="31145" xr:uid="{AC88516E-E08C-42C3-BEFB-3EBA7A11550C}"/>
    <cellStyle name="Total 2 19 6" xfId="35140" xr:uid="{4708F155-792A-4255-9A52-EE1F3C8BD9E7}"/>
    <cellStyle name="Total 2 19 7" xfId="36268" xr:uid="{64845893-5267-4F8A-B9BC-FCF001BE5FB2}"/>
    <cellStyle name="Total 2 19 8" xfId="37101" xr:uid="{C8EECA92-F501-4124-A1CE-BE8AB47FBC6F}"/>
    <cellStyle name="Total 2 19 9" xfId="38020" xr:uid="{6BB83D37-3604-4BAE-9F1C-3DE287725E04}"/>
    <cellStyle name="Total 2 2" xfId="20846" xr:uid="{00000000-0005-0000-0000-000075510000}"/>
    <cellStyle name="Total 2 2 10" xfId="22873" xr:uid="{E31FDFEF-A3F1-4D53-B553-7F614AAAC9D6}"/>
    <cellStyle name="Total 2 2 10 2" xfId="23773" xr:uid="{C7570AA4-FF9A-4B75-A855-D274EAE53E5D}"/>
    <cellStyle name="Total 2 2 10 2 2" xfId="26425" xr:uid="{CEE6B49D-F93A-4FC2-B2B4-7BA29AE59690}"/>
    <cellStyle name="Total 2 2 10 2 3" xfId="28892" xr:uid="{206187AE-8E6F-4017-9CD7-320E354236FB}"/>
    <cellStyle name="Total 2 2 10 2 4" xfId="22688" xr:uid="{7A9F5138-9E9D-4AF5-97D8-2F5F7DB8A2B0}"/>
    <cellStyle name="Total 2 2 10 2 5" xfId="33676" xr:uid="{38BA5D45-A698-49F7-9963-5BE6A1B99D5E}"/>
    <cellStyle name="Total 2 2 10 2 6" xfId="31665" xr:uid="{5DA6985F-075A-4B9E-9DEC-99957B44BC3B}"/>
    <cellStyle name="Total 2 2 10 2 7" xfId="31849" xr:uid="{0E0AB250-956E-49E4-96F9-50A819A1F84D}"/>
    <cellStyle name="Total 2 2 10 3" xfId="25527" xr:uid="{AC36C782-88B7-41D2-8DCC-156DDAEF43F6}"/>
    <cellStyle name="Total 2 2 10 4" xfId="32786" xr:uid="{10D41116-687C-4DE9-8C93-EE964AA538AD}"/>
    <cellStyle name="Total 2 2 11" xfId="23650" xr:uid="{077DC665-06F9-4E0F-A83C-CE8118CF264D}"/>
    <cellStyle name="Total 2 2 11 2" xfId="26302" xr:uid="{CE0A545C-B13B-4067-B828-2471F8A09958}"/>
    <cellStyle name="Total 2 2 11 3" xfId="28101" xr:uid="{7DBEB593-E14F-43A1-9451-54AA9B907E40}"/>
    <cellStyle name="Total 2 2 11 4" xfId="22645" xr:uid="{D6BFB7E6-228D-4DA7-858E-3D465BE02AFD}"/>
    <cellStyle name="Total 2 2 11 5" xfId="33553" xr:uid="{58A3A6E3-5996-4505-8E0C-4E304703A697}"/>
    <cellStyle name="Total 2 2 11 6" xfId="34958" xr:uid="{5FBA70E4-6AC6-4938-90F9-18E1F7CD1EBE}"/>
    <cellStyle name="Total 2 2 11 7" xfId="34201" xr:uid="{E6F82D4C-FC6D-4B9B-AE74-CD92B0CF3501}"/>
    <cellStyle name="Total 2 2 12" xfId="24806" xr:uid="{023E494A-C8AE-46A2-BEE1-D37012B58E36}"/>
    <cellStyle name="Total 2 2 12 2" xfId="27454" xr:uid="{CAEDF529-987E-4FF3-88F8-FEC36D75608A}"/>
    <cellStyle name="Total 2 2 12 3" xfId="29092" xr:uid="{3DF8EBC1-1984-437D-9058-8C9ECFD9B21B}"/>
    <cellStyle name="Total 2 2 12 4" xfId="30284" xr:uid="{623E01BA-FBC6-488A-80F3-C0C03CFADB5E}"/>
    <cellStyle name="Total 2 2 12 5" xfId="31167" xr:uid="{077A703C-71DB-4F70-98A7-035C65A1635C}"/>
    <cellStyle name="Total 2 2 12 6" xfId="35162" xr:uid="{EB0EC6F7-E913-4B1D-85A1-DF7E9A207269}"/>
    <cellStyle name="Total 2 2 12 7" xfId="36290" xr:uid="{FA8FE6D2-DF40-4D20-9885-441192DAC81E}"/>
    <cellStyle name="Total 2 2 12 8" xfId="37123" xr:uid="{DA34F4DD-46D5-4D66-AF82-85EEE75D1A66}"/>
    <cellStyle name="Total 2 2 12 9" xfId="38042" xr:uid="{01C8C37E-38C2-4CB6-AB72-8E1E70FB90B1}"/>
    <cellStyle name="Total 2 2 13" xfId="24976" xr:uid="{04893065-7235-48EC-8046-2A5F87D92017}"/>
    <cellStyle name="Total 2 2 13 2" xfId="27624" xr:uid="{5FB649F1-E4A4-4DC6-BFEE-C3B9D00E7FF5}"/>
    <cellStyle name="Total 2 2 13 3" xfId="29262" xr:uid="{AF96D8BE-F2BC-419B-B510-D95A5B9196C2}"/>
    <cellStyle name="Total 2 2 13 4" xfId="30454" xr:uid="{DD3246F9-C089-430F-AA40-F59AB86044D9}"/>
    <cellStyle name="Total 2 2 13 5" xfId="31337" xr:uid="{DBA5BD89-E2E0-458A-89DA-6B31F137B290}"/>
    <cellStyle name="Total 2 2 13 6" xfId="35332" xr:uid="{9DE8154B-9B96-4630-BA9D-657A6914CA2F}"/>
    <cellStyle name="Total 2 2 13 7" xfId="36460" xr:uid="{F84E16A2-74C5-40FE-B7BB-E07783C28BA1}"/>
    <cellStyle name="Total 2 2 13 8" xfId="37293" xr:uid="{B86198DA-5782-4922-801E-750401CE9042}"/>
    <cellStyle name="Total 2 2 13 9" xfId="38212" xr:uid="{B74A714E-1C4A-43E6-A2F4-8678BB5532B6}"/>
    <cellStyle name="Total 2 2 14" xfId="22717" xr:uid="{1D8EAE5D-EB13-435A-B14E-2B55D1B20A4F}"/>
    <cellStyle name="Total 2 2 15" xfId="25366" xr:uid="{52D527FA-6465-40D8-8FDE-9963D07D4E89}"/>
    <cellStyle name="Total 2 2 16" xfId="21353" xr:uid="{ED2B27B5-05CE-4761-B736-83D110F5ADD3}"/>
    <cellStyle name="Total 2 2 2" xfId="20847" xr:uid="{00000000-0005-0000-0000-000076510000}"/>
    <cellStyle name="Total 2 2 2 10" xfId="25367" xr:uid="{F98493AB-1E0A-4D15-9EBE-2D7921C1D921}"/>
    <cellStyle name="Total 2 2 2 11" xfId="21354" xr:uid="{49179812-6B4B-40BD-8183-EC2674CC2B73}"/>
    <cellStyle name="Total 2 2 2 2" xfId="20848" xr:uid="{00000000-0005-0000-0000-000077510000}"/>
    <cellStyle name="Total 2 2 2 2 2" xfId="22871" xr:uid="{BB74CCB3-B6C6-49EF-8CBE-D60078EE3B39}"/>
    <cellStyle name="Total 2 2 2 2 2 2" xfId="23771" xr:uid="{C8823DFB-0E94-4680-9E6B-DA6A1605762A}"/>
    <cellStyle name="Total 2 2 2 2 2 2 2" xfId="26423" xr:uid="{BFE667AD-6583-4936-8985-768A5BA9BC94}"/>
    <cellStyle name="Total 2 2 2 2 2 2 3" xfId="28526" xr:uid="{8C76435B-62AD-41DE-8A1D-C81F300D2260}"/>
    <cellStyle name="Total 2 2 2 2 2 2 4" xfId="28730" xr:uid="{1F225A5C-266B-4660-8303-E584DD51DA42}"/>
    <cellStyle name="Total 2 2 2 2 2 2 5" xfId="33674" xr:uid="{BB92E83F-906A-4321-835E-804B2DC0EB0D}"/>
    <cellStyle name="Total 2 2 2 2 2 2 6" xfId="31573" xr:uid="{A6B47C9A-A303-4492-B70E-CE323A281B45}"/>
    <cellStyle name="Total 2 2 2 2 2 2 7" xfId="35597" xr:uid="{5174405E-86DC-4E96-99FE-557250BB50E8}"/>
    <cellStyle name="Total 2 2 2 2 2 3" xfId="25525" xr:uid="{322DA18A-0659-4828-A00B-F5AA40916AF2}"/>
    <cellStyle name="Total 2 2 2 2 2 4" xfId="32784" xr:uid="{74CB089A-E3CC-4794-B322-37D3D04D67D9}"/>
    <cellStyle name="Total 2 2 2 2 3" xfId="23652" xr:uid="{287BD3DC-4213-4ADC-AC98-876525B88196}"/>
    <cellStyle name="Total 2 2 2 2 3 2" xfId="26304" xr:uid="{E5EC72F8-D3F5-420F-BCC9-5C7DF4D72304}"/>
    <cellStyle name="Total 2 2 2 2 3 3" xfId="28381" xr:uid="{F0BC350C-0D73-4B3A-890E-C3F8B79FC5D5}"/>
    <cellStyle name="Total 2 2 2 2 3 4" xfId="22647" xr:uid="{2AFE54DB-2885-4018-A11D-4C8F0F163261}"/>
    <cellStyle name="Total 2 2 2 2 3 5" xfId="33555" xr:uid="{A6F063AD-3180-4E50-8784-3CF4C131F70E}"/>
    <cellStyle name="Total 2 2 2 2 3 6" xfId="31554" xr:uid="{9594F8D7-6A8D-4854-B957-AB42B3E15F04}"/>
    <cellStyle name="Total 2 2 2 2 3 7" xfId="34135" xr:uid="{FC842C45-C39E-4319-8A24-73D789ECCA94}"/>
    <cellStyle name="Total 2 2 2 2 4" xfId="24808" xr:uid="{E733A77C-494B-4A8B-859D-17F1F3FF991F}"/>
    <cellStyle name="Total 2 2 2 2 4 2" xfId="27456" xr:uid="{C5442215-2249-44A9-91E3-D8D4410E3D5E}"/>
    <cellStyle name="Total 2 2 2 2 4 3" xfId="29094" xr:uid="{19DCFC2E-7A8D-41F7-928E-325353F18BD0}"/>
    <cellStyle name="Total 2 2 2 2 4 4" xfId="30286" xr:uid="{686D138C-7BE6-41ED-9C7D-A977880BF6B9}"/>
    <cellStyle name="Total 2 2 2 2 4 5" xfId="31169" xr:uid="{1B31CD8A-E1B9-4DAB-930F-73D41475E8CB}"/>
    <cellStyle name="Total 2 2 2 2 4 6" xfId="35164" xr:uid="{E7D67325-B61A-4BF9-A021-577ACAE3F617}"/>
    <cellStyle name="Total 2 2 2 2 4 7" xfId="36292" xr:uid="{804A4F57-8997-481F-BBE3-DF9211E65600}"/>
    <cellStyle name="Total 2 2 2 2 4 8" xfId="37125" xr:uid="{F322C77D-050B-4D40-9D11-2D63F9370522}"/>
    <cellStyle name="Total 2 2 2 2 4 9" xfId="38044" xr:uid="{2ABD8F9D-D059-44BB-BBBD-A64088D77B6B}"/>
    <cellStyle name="Total 2 2 2 2 5" xfId="24978" xr:uid="{D8FEC11B-1ED3-4C04-82EC-A6B4DE86C209}"/>
    <cellStyle name="Total 2 2 2 2 5 2" xfId="27626" xr:uid="{40C2F22B-73EE-4BAC-A87D-EE6A2528A48A}"/>
    <cellStyle name="Total 2 2 2 2 5 3" xfId="29264" xr:uid="{FD85832E-AE54-435C-88E4-F3CEB046F7C0}"/>
    <cellStyle name="Total 2 2 2 2 5 4" xfId="30456" xr:uid="{8AF6E842-C509-4F13-9462-1FAEC3FC596A}"/>
    <cellStyle name="Total 2 2 2 2 5 5" xfId="31339" xr:uid="{CF736871-21DD-46FC-BC20-78D1B6E99268}"/>
    <cellStyle name="Total 2 2 2 2 5 6" xfId="35334" xr:uid="{1BDF42CC-40FD-4AC0-846B-084DDE20457B}"/>
    <cellStyle name="Total 2 2 2 2 5 7" xfId="36462" xr:uid="{1291B55C-C0F4-406D-9855-B8343C9A878A}"/>
    <cellStyle name="Total 2 2 2 2 5 8" xfId="37295" xr:uid="{7F707C5E-449A-48D8-BF5D-E07F60309E86}"/>
    <cellStyle name="Total 2 2 2 2 5 9" xfId="38214" xr:uid="{6CC2FD9F-CA84-460D-8140-62B445D1794A}"/>
    <cellStyle name="Total 2 2 2 2 6" xfId="22719" xr:uid="{49189A17-BE0C-4CE7-8D89-640815046579}"/>
    <cellStyle name="Total 2 2 2 2 7" xfId="25368" xr:uid="{FD29BBAD-9EBB-4085-9276-B4A3850EF9E1}"/>
    <cellStyle name="Total 2 2 2 2 8" xfId="21355" xr:uid="{42898AA9-7145-43B8-BB05-D2A4C93E3846}"/>
    <cellStyle name="Total 2 2 2 3" xfId="20849" xr:uid="{00000000-0005-0000-0000-000078510000}"/>
    <cellStyle name="Total 2 2 2 3 2" xfId="22870" xr:uid="{3F4465DE-074C-4121-8F23-C0DC59978003}"/>
    <cellStyle name="Total 2 2 2 3 2 2" xfId="23770" xr:uid="{A74FCA34-C4C9-4FF6-8419-6FD4A3B01534}"/>
    <cellStyle name="Total 2 2 2 3 2 2 2" xfId="26422" xr:uid="{6FD3F8AF-73FF-4EF6-8BE3-693602DE9099}"/>
    <cellStyle name="Total 2 2 2 3 2 2 3" xfId="28081" xr:uid="{59D5731B-A70C-4230-8B9F-F636AA233827}"/>
    <cellStyle name="Total 2 2 2 3 2 2 4" xfId="28817" xr:uid="{5DE6F3D2-D87F-4A05-99A3-8727F4F27B1B}"/>
    <cellStyle name="Total 2 2 2 3 2 2 5" xfId="33673" xr:uid="{D79B6F37-FE81-470D-B637-B335ED9D969C}"/>
    <cellStyle name="Total 2 2 2 3 2 2 6" xfId="34880" xr:uid="{1D6BB39B-BDC3-4BB9-BD82-2DBB3F463B59}"/>
    <cellStyle name="Total 2 2 2 3 2 2 7" xfId="31746" xr:uid="{E0489D96-B045-4A3E-A9F3-80C2F5E32B16}"/>
    <cellStyle name="Total 2 2 2 3 2 3" xfId="25524" xr:uid="{01023B10-C8DD-4AEA-AD75-BEA032397849}"/>
    <cellStyle name="Total 2 2 2 3 2 4" xfId="32783" xr:uid="{2775725E-A5CD-4D71-B2DD-4281D9F28DE3}"/>
    <cellStyle name="Total 2 2 2 3 3" xfId="23653" xr:uid="{9459889B-4F99-4F66-A24F-AA6A9EB18409}"/>
    <cellStyle name="Total 2 2 2 3 3 2" xfId="26305" xr:uid="{21CE0F7B-0F19-47F3-BB9A-B50BFB12C85E}"/>
    <cellStyle name="Total 2 2 2 3 3 3" xfId="28872" xr:uid="{425636A5-3620-4426-82F6-D277D17652C3}"/>
    <cellStyle name="Total 2 2 2 3 3 4" xfId="28168" xr:uid="{5B5C4CE4-3F68-4683-8468-8515E50CDCB5}"/>
    <cellStyle name="Total 2 2 2 3 3 5" xfId="33556" xr:uid="{04997DB4-53EF-42B8-9F3F-9EBFC3FE3EA8}"/>
    <cellStyle name="Total 2 2 2 3 3 6" xfId="34772" xr:uid="{F22BBDBE-8547-42E2-8892-30ACEB189514}"/>
    <cellStyle name="Total 2 2 2 3 3 7" xfId="31935" xr:uid="{3851AEE9-95E7-4738-BF78-F03AC1C0C314}"/>
    <cellStyle name="Total 2 2 2 3 4" xfId="24809" xr:uid="{FE03EEAB-04EC-4D13-A2D1-E9676C5C4E04}"/>
    <cellStyle name="Total 2 2 2 3 4 2" xfId="27457" xr:uid="{AE95BB60-CF7A-42A7-8BF4-DFF587E1E9D5}"/>
    <cellStyle name="Total 2 2 2 3 4 3" xfId="29095" xr:uid="{60B2E863-868D-4950-9F3C-95FEFCF68D84}"/>
    <cellStyle name="Total 2 2 2 3 4 4" xfId="30287" xr:uid="{70F10D32-B376-4563-87B2-7FA0EE0B2BD7}"/>
    <cellStyle name="Total 2 2 2 3 4 5" xfId="31170" xr:uid="{D476299E-A662-46B9-B72C-0A2275610672}"/>
    <cellStyle name="Total 2 2 2 3 4 6" xfId="35165" xr:uid="{F1DC4D4D-4C3F-42FF-B991-3A3CC8F60F41}"/>
    <cellStyle name="Total 2 2 2 3 4 7" xfId="36293" xr:uid="{9473952B-B160-449C-BA70-803A99970BE5}"/>
    <cellStyle name="Total 2 2 2 3 4 8" xfId="37126" xr:uid="{81A2002C-0EA3-4D2C-ADCD-BB75CCE20626}"/>
    <cellStyle name="Total 2 2 2 3 4 9" xfId="38045" xr:uid="{2BA5F7D7-0805-4BA4-8178-7623FB0F007F}"/>
    <cellStyle name="Total 2 2 2 3 5" xfId="24979" xr:uid="{95989F5D-230F-433C-A8D7-A7B26E74461C}"/>
    <cellStyle name="Total 2 2 2 3 5 2" xfId="27627" xr:uid="{7E631989-3873-44B1-866A-6CB7ABDE7687}"/>
    <cellStyle name="Total 2 2 2 3 5 3" xfId="29265" xr:uid="{70994415-FCC3-4124-84A3-82EC170BB658}"/>
    <cellStyle name="Total 2 2 2 3 5 4" xfId="30457" xr:uid="{B557038F-8483-4073-B1E7-1E8F78FD1B7E}"/>
    <cellStyle name="Total 2 2 2 3 5 5" xfId="31340" xr:uid="{A0FF1F76-C7C6-428F-A409-840DEEA1BE22}"/>
    <cellStyle name="Total 2 2 2 3 5 6" xfId="35335" xr:uid="{9CED35FE-4049-47B2-8423-005EBD3F9E2F}"/>
    <cellStyle name="Total 2 2 2 3 5 7" xfId="36463" xr:uid="{82024846-C6E2-4E91-9D10-3C8C6B947FB3}"/>
    <cellStyle name="Total 2 2 2 3 5 8" xfId="37296" xr:uid="{D496B7CE-027A-4AA0-9102-7714E3B69704}"/>
    <cellStyle name="Total 2 2 2 3 5 9" xfId="38215" xr:uid="{4B7E30A6-3D4D-497E-89FA-E8CB8776689F}"/>
    <cellStyle name="Total 2 2 2 3 6" xfId="22720" xr:uid="{673E87BE-ED45-4301-B6CD-9DD96C5C760C}"/>
    <cellStyle name="Total 2 2 2 3 7" xfId="25369" xr:uid="{F7967518-F754-4D0F-B4BC-98089D9BD37E}"/>
    <cellStyle name="Total 2 2 2 3 8" xfId="21356" xr:uid="{299F2BB5-8115-4E95-BB51-029B8320C64E}"/>
    <cellStyle name="Total 2 2 2 4" xfId="20850" xr:uid="{00000000-0005-0000-0000-000079510000}"/>
    <cellStyle name="Total 2 2 2 4 2" xfId="22869" xr:uid="{50C90845-4A0D-40DF-9377-C4D6CD2D0FA3}"/>
    <cellStyle name="Total 2 2 2 4 2 2" xfId="23769" xr:uid="{8281C7DF-7F74-49FC-A44E-975493899EB2}"/>
    <cellStyle name="Total 2 2 2 4 2 2 2" xfId="26421" xr:uid="{CBF2C658-32CC-4741-82C0-A53B0B54CD3C}"/>
    <cellStyle name="Total 2 2 2 4 2 2 3" xfId="27948" xr:uid="{6CB96E7F-1E4F-4E77-86AE-ECA98832E501}"/>
    <cellStyle name="Total 2 2 2 4 2 2 4" xfId="28270" xr:uid="{550D4B9C-3F46-4FC0-A15C-281F4574DD7E}"/>
    <cellStyle name="Total 2 2 2 4 2 2 5" xfId="33672" xr:uid="{81A1EBA1-068E-4F3B-BC0E-661C3AFF6876}"/>
    <cellStyle name="Total 2 2 2 4 2 2 6" xfId="34977" xr:uid="{62496B8B-778E-4273-A080-9018E31E3B66}"/>
    <cellStyle name="Total 2 2 2 4 2 2 7" xfId="31850" xr:uid="{6243BDB2-D455-4DDF-BE96-E3F1B9360E33}"/>
    <cellStyle name="Total 2 2 2 4 2 3" xfId="25523" xr:uid="{75AF5FE5-CE45-42D5-AEF9-39D3EA6FCBEB}"/>
    <cellStyle name="Total 2 2 2 4 2 4" xfId="32782" xr:uid="{12FBA523-6160-47CA-B0E0-E88C4154BA5B}"/>
    <cellStyle name="Total 2 2 2 4 3" xfId="23654" xr:uid="{A1746B7B-55FE-4EE2-9F22-A1D7F606DD3B}"/>
    <cellStyle name="Total 2 2 2 4 3 2" xfId="26306" xr:uid="{1B40509F-9039-463A-BF4E-3CD7B15D6C57}"/>
    <cellStyle name="Total 2 2 2 4 3 3" xfId="28986" xr:uid="{E9113503-35FA-474B-B76A-A38F0756937F}"/>
    <cellStyle name="Total 2 2 2 4 3 4" xfId="28672" xr:uid="{F29D6CD6-8160-4489-A74F-D94EF07E7672}"/>
    <cellStyle name="Total 2 2 2 4 3 5" xfId="33557" xr:uid="{DEB3CFB8-144C-407A-BC09-1771133F80EE}"/>
    <cellStyle name="Total 2 2 2 4 3 6" xfId="31684" xr:uid="{E228A816-9658-4C77-9413-0ACC01ADF011}"/>
    <cellStyle name="Total 2 2 2 4 3 7" xfId="32177" xr:uid="{8FCA1460-BE93-436C-B169-14F66BA344B7}"/>
    <cellStyle name="Total 2 2 2 4 4" xfId="24810" xr:uid="{1E7AAFAE-4ACA-4B6A-AF05-C9729C5A7A7E}"/>
    <cellStyle name="Total 2 2 2 4 4 2" xfId="27458" xr:uid="{BF8849FB-5A8D-431C-B628-D0FBDC81F3E5}"/>
    <cellStyle name="Total 2 2 2 4 4 3" xfId="29096" xr:uid="{F1FB03A9-FABA-45F5-8F42-FB2ADCC20467}"/>
    <cellStyle name="Total 2 2 2 4 4 4" xfId="30288" xr:uid="{CABF1387-5EE4-4F4B-B63D-94B20527A249}"/>
    <cellStyle name="Total 2 2 2 4 4 5" xfId="31171" xr:uid="{A010983D-34D4-45BA-A715-751E5B22C36C}"/>
    <cellStyle name="Total 2 2 2 4 4 6" xfId="35166" xr:uid="{7FB3EC4D-663D-4192-A355-0BD9893A225C}"/>
    <cellStyle name="Total 2 2 2 4 4 7" xfId="36294" xr:uid="{850DD239-76D3-4697-82CA-CE5FF2D9CE19}"/>
    <cellStyle name="Total 2 2 2 4 4 8" xfId="37127" xr:uid="{9A2A6B20-8275-41D5-B376-617161CC7531}"/>
    <cellStyle name="Total 2 2 2 4 4 9" xfId="38046" xr:uid="{A88C8825-2518-428F-9ED9-52755AF97A4B}"/>
    <cellStyle name="Total 2 2 2 4 5" xfId="24980" xr:uid="{D88E9081-305E-4CC6-8467-8D6F6F83A8DF}"/>
    <cellStyle name="Total 2 2 2 4 5 2" xfId="27628" xr:uid="{A4A3DE88-B52A-4EE5-8D85-C768CA9731C1}"/>
    <cellStyle name="Total 2 2 2 4 5 3" xfId="29266" xr:uid="{D2ABAD6D-E2F2-4713-A034-37ED5221B67C}"/>
    <cellStyle name="Total 2 2 2 4 5 4" xfId="30458" xr:uid="{D02B387E-57F3-423A-88D9-26DEF816743E}"/>
    <cellStyle name="Total 2 2 2 4 5 5" xfId="31341" xr:uid="{1D26A0B9-1C75-4A8C-8BB8-3F1CE9B2A04B}"/>
    <cellStyle name="Total 2 2 2 4 5 6" xfId="35336" xr:uid="{DCE20EA0-3D7C-4010-8027-0560DA4DF3B9}"/>
    <cellStyle name="Total 2 2 2 4 5 7" xfId="36464" xr:uid="{FE8D3C73-6073-4582-9780-0A2AB44D2A96}"/>
    <cellStyle name="Total 2 2 2 4 5 8" xfId="37297" xr:uid="{1342951A-3E66-4F06-AA53-B57AE017A9B1}"/>
    <cellStyle name="Total 2 2 2 4 5 9" xfId="38216" xr:uid="{3AC11970-5E29-4C83-A61B-A08113DD5271}"/>
    <cellStyle name="Total 2 2 2 4 6" xfId="22721" xr:uid="{0D885E46-FBF7-4314-952B-F75B8951D9B2}"/>
    <cellStyle name="Total 2 2 2 4 7" xfId="25370" xr:uid="{B6AFE927-56D6-46EF-98A8-5B187D7F565D}"/>
    <cellStyle name="Total 2 2 2 4 8" xfId="21357" xr:uid="{4C1C67EF-5A7A-468F-9C77-895E4F99C1F7}"/>
    <cellStyle name="Total 2 2 2 5" xfId="22872" xr:uid="{4084FB74-8962-4D02-AB41-B1ACDE101E41}"/>
    <cellStyle name="Total 2 2 2 5 2" xfId="23772" xr:uid="{A829D790-396F-4AF1-BA16-DF4E7D8E4902}"/>
    <cellStyle name="Total 2 2 2 5 2 2" xfId="26424" xr:uid="{6D973B78-7E25-4897-A2C3-2BCADD19153A}"/>
    <cellStyle name="Total 2 2 2 5 2 3" xfId="28401" xr:uid="{F9757729-6960-49CA-81A2-9915EA170C83}"/>
    <cellStyle name="Total 2 2 2 5 2 4" xfId="22687" xr:uid="{434964E0-81A5-4F3E-B1DE-2572065ABB0B}"/>
    <cellStyle name="Total 2 2 2 5 2 5" xfId="33675" xr:uid="{939A54BD-FF52-49F1-B749-07DF0363EE9B}"/>
    <cellStyle name="Total 2 2 2 5 2 6" xfId="34791" xr:uid="{0499223A-CFA9-49D7-AA81-004F55DAEDCB}"/>
    <cellStyle name="Total 2 2 2 5 2 7" xfId="35456" xr:uid="{C2F90EDA-C022-4EE1-8B9F-FB0521D70917}"/>
    <cellStyle name="Total 2 2 2 5 3" xfId="25526" xr:uid="{FDFC252C-560E-4B7A-B89D-F74C61768B8B}"/>
    <cellStyle name="Total 2 2 2 5 4" xfId="32785" xr:uid="{E7812A5D-4895-42D6-B70E-D7111F71FA66}"/>
    <cellStyle name="Total 2 2 2 6" xfId="23651" xr:uid="{D7247659-99FC-4B87-97FB-C457918589DC}"/>
    <cellStyle name="Total 2 2 2 6 2" xfId="26303" xr:uid="{02E9DA61-2F85-4790-A759-5B829A9D2968}"/>
    <cellStyle name="Total 2 2 2 6 3" xfId="28546" xr:uid="{04E0F2EE-C226-4B29-98AA-4F5FCA572B0A}"/>
    <cellStyle name="Total 2 2 2 6 4" xfId="22646" xr:uid="{764160F8-5821-48CE-A81E-B3164212C0D2}"/>
    <cellStyle name="Total 2 2 2 6 5" xfId="33554" xr:uid="{484ECAB3-24EB-45B8-90B2-14979B119A57}"/>
    <cellStyle name="Total 2 2 2 6 6" xfId="34899" xr:uid="{2DD4AB36-CA45-4C52-8AD1-3E49207A6DC3}"/>
    <cellStyle name="Total 2 2 2 6 7" xfId="31936" xr:uid="{4BA68C0A-7004-4990-B0C7-FDD6007457CB}"/>
    <cellStyle name="Total 2 2 2 7" xfId="24807" xr:uid="{464B377F-CECC-4844-A8EA-A0EB6B64A7FB}"/>
    <cellStyle name="Total 2 2 2 7 2" xfId="27455" xr:uid="{B90EB36B-3BCD-4EB9-BDCB-0D0D277C184E}"/>
    <cellStyle name="Total 2 2 2 7 3" xfId="29093" xr:uid="{672E7556-7AB3-4A95-B204-3086F265DBD7}"/>
    <cellStyle name="Total 2 2 2 7 4" xfId="30285" xr:uid="{E8DFAFB9-D0C7-4237-AC8F-236EB85BC08F}"/>
    <cellStyle name="Total 2 2 2 7 5" xfId="31168" xr:uid="{8C096C2D-6939-42F9-8EC1-1EC0DA626AAD}"/>
    <cellStyle name="Total 2 2 2 7 6" xfId="35163" xr:uid="{6C64EDB0-8CFC-4530-A82B-10C81768BAD9}"/>
    <cellStyle name="Total 2 2 2 7 7" xfId="36291" xr:uid="{C0C2DC6D-B5C9-457D-9CE6-01261E727C4F}"/>
    <cellStyle name="Total 2 2 2 7 8" xfId="37124" xr:uid="{5D3D43B9-FDCF-449C-82D7-84043A36764A}"/>
    <cellStyle name="Total 2 2 2 7 9" xfId="38043" xr:uid="{C4085B52-7281-4101-B050-FC0395972B90}"/>
    <cellStyle name="Total 2 2 2 8" xfId="24977" xr:uid="{3C547067-8A4A-4876-8A60-6CC540E46CB9}"/>
    <cellStyle name="Total 2 2 2 8 2" xfId="27625" xr:uid="{A798DD04-CC70-4CD0-9A25-F5FE24DE40BB}"/>
    <cellStyle name="Total 2 2 2 8 3" xfId="29263" xr:uid="{1D6EC1A1-5ECC-4001-B59C-A4E50428CBAF}"/>
    <cellStyle name="Total 2 2 2 8 4" xfId="30455" xr:uid="{D2D81D01-DACF-493A-B83C-46690F542B6C}"/>
    <cellStyle name="Total 2 2 2 8 5" xfId="31338" xr:uid="{BABEBB49-E58A-4801-8B4C-BF6348BF336F}"/>
    <cellStyle name="Total 2 2 2 8 6" xfId="35333" xr:uid="{3190878E-ECB1-4AA4-880F-633DA19877F4}"/>
    <cellStyle name="Total 2 2 2 8 7" xfId="36461" xr:uid="{303BA5EA-9D41-4D21-A9EF-E7C0A2EB7E80}"/>
    <cellStyle name="Total 2 2 2 8 8" xfId="37294" xr:uid="{27F59099-3AC0-4E60-B168-D589BF02CD63}"/>
    <cellStyle name="Total 2 2 2 8 9" xfId="38213" xr:uid="{EE04A692-658C-4159-9BEF-3458F4F57861}"/>
    <cellStyle name="Total 2 2 2 9" xfId="22718" xr:uid="{AB91D0DF-7585-4C5A-B116-080A906C872D}"/>
    <cellStyle name="Total 2 2 3" xfId="20851" xr:uid="{00000000-0005-0000-0000-00007A510000}"/>
    <cellStyle name="Total 2 2 3 10" xfId="25371" xr:uid="{FC4E1FD1-B755-4350-BDCA-0F60BC6545A2}"/>
    <cellStyle name="Total 2 2 3 11" xfId="21358" xr:uid="{9C95DB10-FB31-4BA6-92C1-177A8E8FC1E4}"/>
    <cellStyle name="Total 2 2 3 2" xfId="20852" xr:uid="{00000000-0005-0000-0000-00007B510000}"/>
    <cellStyle name="Total 2 2 3 2 2" xfId="22867" xr:uid="{8CA0CB2D-AE5B-4592-9977-B87B47E398CF}"/>
    <cellStyle name="Total 2 2 3 2 2 2" xfId="23767" xr:uid="{C048ED10-C667-4025-A2F7-AE347E27F83C}"/>
    <cellStyle name="Total 2 2 3 2 2 2 2" xfId="26419" xr:uid="{12CACF45-4EAD-4324-B2F8-D42DA2AAC880}"/>
    <cellStyle name="Total 2 2 3 2 2 2 3" xfId="28891" xr:uid="{30AC83A3-2EAD-41FF-816C-3C3F682CEF90}"/>
    <cellStyle name="Total 2 2 3 2 2 2 4" xfId="28154" xr:uid="{A775EE93-FEF9-4CBD-939B-1616CC5CFA50}"/>
    <cellStyle name="Total 2 2 3 2 2 2 5" xfId="33670" xr:uid="{BAACCE0A-F0F7-4B91-9E41-D82F8DE0D124}"/>
    <cellStyle name="Total 2 2 3 2 2 2 6" xfId="31666" xr:uid="{85BE5723-8C29-4249-B285-DCD936413154}"/>
    <cellStyle name="Total 2 2 3 2 2 2 7" xfId="35598" xr:uid="{4430C569-A8DB-44E4-BC76-4A9D6D9ADD29}"/>
    <cellStyle name="Total 2 2 3 2 2 3" xfId="25521" xr:uid="{9CD5E165-B352-4044-8631-C04DE3D1A821}"/>
    <cellStyle name="Total 2 2 3 2 2 4" xfId="32780" xr:uid="{D1F1BC4D-79E8-4884-9BEC-2C94F458CB99}"/>
    <cellStyle name="Total 2 2 3 2 3" xfId="23656" xr:uid="{6066827F-1D7F-4A6C-A7C4-51F00EF57BA6}"/>
    <cellStyle name="Total 2 2 3 2 3 2" xfId="26308" xr:uid="{4344D95E-B0EC-46B1-A828-0949876636F6}"/>
    <cellStyle name="Total 2 2 3 2 3 3" xfId="28100" xr:uid="{9A7A062D-B0BF-4618-B7BC-4F267ED45509}"/>
    <cellStyle name="Total 2 2 3 2 3 4" xfId="28802" xr:uid="{4A8C417C-574D-4274-A34F-59BA6E696E78}"/>
    <cellStyle name="Total 2 2 3 2 3 5" xfId="33559" xr:uid="{FE80942F-BECA-408A-8203-68D24140F3B7}"/>
    <cellStyle name="Total 2 2 3 2 3 6" xfId="34959" xr:uid="{ABA0AB31-C884-4F08-B9AE-E020E2EC1865}"/>
    <cellStyle name="Total 2 2 3 2 3 7" xfId="31933" xr:uid="{26952A58-A565-4A5A-A594-3FBB1A02AF08}"/>
    <cellStyle name="Total 2 2 3 2 4" xfId="24812" xr:uid="{A5729A46-FD56-4E74-BBE8-5AD2F626D131}"/>
    <cellStyle name="Total 2 2 3 2 4 2" xfId="27460" xr:uid="{2520E7D9-4A0F-4B5E-A485-8F022A9D14DD}"/>
    <cellStyle name="Total 2 2 3 2 4 3" xfId="29098" xr:uid="{E21B831E-5A27-448A-B88B-953EBD169929}"/>
    <cellStyle name="Total 2 2 3 2 4 4" xfId="30290" xr:uid="{1941E4E0-32F3-4A8E-A3A6-B10C371C4ADF}"/>
    <cellStyle name="Total 2 2 3 2 4 5" xfId="31173" xr:uid="{5CF481FE-AC7B-4F5D-9C2F-44B10D7D21C4}"/>
    <cellStyle name="Total 2 2 3 2 4 6" xfId="35168" xr:uid="{99C54099-C9A7-4E4A-BEA5-5FCE38BCF51F}"/>
    <cellStyle name="Total 2 2 3 2 4 7" xfId="36296" xr:uid="{0132B1FC-812F-4F21-B945-B949136B1C1D}"/>
    <cellStyle name="Total 2 2 3 2 4 8" xfId="37129" xr:uid="{9699EECC-20E4-49E6-AC7D-6E353112F8A5}"/>
    <cellStyle name="Total 2 2 3 2 4 9" xfId="38048" xr:uid="{FAB0B115-D760-4521-BD2D-AA591A04E9DF}"/>
    <cellStyle name="Total 2 2 3 2 5" xfId="24982" xr:uid="{9A41409E-E18C-4581-A6C2-AD9ECA0C73A9}"/>
    <cellStyle name="Total 2 2 3 2 5 2" xfId="27630" xr:uid="{0064E350-26D7-4C9C-8FFD-A2079762C757}"/>
    <cellStyle name="Total 2 2 3 2 5 3" xfId="29268" xr:uid="{DBF303DE-0850-45A3-9FC8-59342A450778}"/>
    <cellStyle name="Total 2 2 3 2 5 4" xfId="30460" xr:uid="{095F7049-5A51-45CF-8DD0-CBCF387941A8}"/>
    <cellStyle name="Total 2 2 3 2 5 5" xfId="31343" xr:uid="{EB63EFBC-AD2F-4EFE-BDF1-DF27DB9EB122}"/>
    <cellStyle name="Total 2 2 3 2 5 6" xfId="35338" xr:uid="{37F43873-6130-40E6-8EA8-646496BE9EBA}"/>
    <cellStyle name="Total 2 2 3 2 5 7" xfId="36466" xr:uid="{2D3A6B2D-52BB-49D0-80A9-8A1FEC1D2904}"/>
    <cellStyle name="Total 2 2 3 2 5 8" xfId="37299" xr:uid="{319CA5D4-3136-42C6-A2BD-2C3B6540F26C}"/>
    <cellStyle name="Total 2 2 3 2 5 9" xfId="38218" xr:uid="{4EE62473-BA11-4EFF-A6FD-D64F98EBF3C9}"/>
    <cellStyle name="Total 2 2 3 2 6" xfId="22723" xr:uid="{7B2B1963-65CF-4709-9BA7-8D128C4ED82C}"/>
    <cellStyle name="Total 2 2 3 2 7" xfId="25372" xr:uid="{D0EE7EBD-8490-40C5-AD98-23AB76D73882}"/>
    <cellStyle name="Total 2 2 3 2 8" xfId="21359" xr:uid="{E20B1151-E62A-4B99-8C28-C073B6CF6FD0}"/>
    <cellStyle name="Total 2 2 3 3" xfId="20853" xr:uid="{00000000-0005-0000-0000-00007C510000}"/>
    <cellStyle name="Total 2 2 3 3 2" xfId="22866" xr:uid="{BF8EB281-B16E-44E1-B521-1B01EE3E0116}"/>
    <cellStyle name="Total 2 2 3 3 2 2" xfId="23766" xr:uid="{9440C12A-42C2-4CD8-9AD1-F828ACA9A491}"/>
    <cellStyle name="Total 2 2 3 3 2 2 2" xfId="26418" xr:uid="{58E3583F-6A57-4C2C-9B30-F4E7C42FBF09}"/>
    <cellStyle name="Total 2 2 3 3 2 2 3" xfId="28400" xr:uid="{F3B355A1-351F-4645-82E0-530C090DF8E4}"/>
    <cellStyle name="Total 2 2 3 3 2 2 4" xfId="22686" xr:uid="{BE435E6B-D49B-4E20-8151-CBB3AF7C29A6}"/>
    <cellStyle name="Total 2 2 3 3 2 2 5" xfId="33669" xr:uid="{27D4576B-D8A6-4151-82A1-E7AD3B1C54AB}"/>
    <cellStyle name="Total 2 2 3 3 2 2 6" xfId="34790" xr:uid="{B64441C6-556A-4313-B65B-E1B0E4BF511B}"/>
    <cellStyle name="Total 2 2 3 3 2 2 7" xfId="34145" xr:uid="{684093FE-AE8B-42A6-990F-9C19BFA88083}"/>
    <cellStyle name="Total 2 2 3 3 2 3" xfId="25520" xr:uid="{689D09D6-42E2-423D-A7E7-8C18C7552762}"/>
    <cellStyle name="Total 2 2 3 3 2 4" xfId="32779" xr:uid="{1F732831-E7E0-47DC-9202-59CE8DBB5EB4}"/>
    <cellStyle name="Total 2 2 3 3 3" xfId="23657" xr:uid="{81344D9E-F568-4CE2-B09B-AF29122BA9C6}"/>
    <cellStyle name="Total 2 2 3 3 3 2" xfId="26309" xr:uid="{B06DB158-558F-4956-8F21-57DA254B42CE}"/>
    <cellStyle name="Total 2 2 3 3 3 3" xfId="28545" xr:uid="{0BE7A5FD-8A6B-4914-A129-E2AEFD064D78}"/>
    <cellStyle name="Total 2 2 3 3 3 4" xfId="28745" xr:uid="{4A380899-DDAE-40C8-B2DA-68C7D0621462}"/>
    <cellStyle name="Total 2 2 3 3 3 5" xfId="33560" xr:uid="{E06D150F-2BD5-44A1-8A0C-420496D6684C}"/>
    <cellStyle name="Total 2 2 3 3 3 6" xfId="34898" xr:uid="{19225E3C-2EC5-4AEF-8DF0-78BAFA5446AC}"/>
    <cellStyle name="Total 2 2 3 3 3 7" xfId="33364" xr:uid="{9097C173-12A5-44F9-840F-29F12DBE94AF}"/>
    <cellStyle name="Total 2 2 3 3 4" xfId="24813" xr:uid="{5C6F6007-1A22-4445-A522-75C74FF0C2D5}"/>
    <cellStyle name="Total 2 2 3 3 4 2" xfId="27461" xr:uid="{20FB027F-F4A4-45DB-BAE8-659D3AC83F46}"/>
    <cellStyle name="Total 2 2 3 3 4 3" xfId="29099" xr:uid="{C0D1B3DF-A136-416F-82E5-C279026EF7D1}"/>
    <cellStyle name="Total 2 2 3 3 4 4" xfId="30291" xr:uid="{F6D1D9E9-B3F3-467A-95B3-7BF1AFC24EEA}"/>
    <cellStyle name="Total 2 2 3 3 4 5" xfId="31174" xr:uid="{03F9C5E5-31A1-4408-A1BF-766AD73A8044}"/>
    <cellStyle name="Total 2 2 3 3 4 6" xfId="35169" xr:uid="{02222D26-8DEF-4444-9256-506C52E04A73}"/>
    <cellStyle name="Total 2 2 3 3 4 7" xfId="36297" xr:uid="{39DC608B-7D5B-4093-8DB5-7EF7A14E98CD}"/>
    <cellStyle name="Total 2 2 3 3 4 8" xfId="37130" xr:uid="{FE56E670-240B-481B-9E19-6AA9C14B4A30}"/>
    <cellStyle name="Total 2 2 3 3 4 9" xfId="38049" xr:uid="{29366308-21E0-48AB-A1E4-F0BA0A5CA0BC}"/>
    <cellStyle name="Total 2 2 3 3 5" xfId="24983" xr:uid="{E0DEC4D9-B591-42C0-B798-D6829204CFCB}"/>
    <cellStyle name="Total 2 2 3 3 5 2" xfId="27631" xr:uid="{CBB4E020-9D16-45A2-8FD0-212325287AC7}"/>
    <cellStyle name="Total 2 2 3 3 5 3" xfId="29269" xr:uid="{762D2448-9441-45CB-8796-D89E4D1996F8}"/>
    <cellStyle name="Total 2 2 3 3 5 4" xfId="30461" xr:uid="{A4985248-456B-44B5-8E92-22AD58CEBA46}"/>
    <cellStyle name="Total 2 2 3 3 5 5" xfId="31344" xr:uid="{530C6AE2-F93E-4DC4-952E-87648CF88516}"/>
    <cellStyle name="Total 2 2 3 3 5 6" xfId="35339" xr:uid="{12639E41-2EBE-45B9-879E-8A8D18413EA4}"/>
    <cellStyle name="Total 2 2 3 3 5 7" xfId="36467" xr:uid="{12840070-579C-4C75-B01D-C4AF0A9D916A}"/>
    <cellStyle name="Total 2 2 3 3 5 8" xfId="37300" xr:uid="{FA237AB3-73A3-45F5-989A-A58232BE3199}"/>
    <cellStyle name="Total 2 2 3 3 5 9" xfId="38219" xr:uid="{8F71E0E7-B761-4A7B-99E5-6E6E86D55228}"/>
    <cellStyle name="Total 2 2 3 3 6" xfId="22724" xr:uid="{490F09C3-D983-4F46-91CD-AF2F39795606}"/>
    <cellStyle name="Total 2 2 3 3 7" xfId="25373" xr:uid="{6803DF78-8C33-4952-8AE9-B4AFB6665C96}"/>
    <cellStyle name="Total 2 2 3 3 8" xfId="21360" xr:uid="{4E0DC6C8-7271-404F-A71B-67E8384B89FC}"/>
    <cellStyle name="Total 2 2 3 4" xfId="20854" xr:uid="{00000000-0005-0000-0000-00007D510000}"/>
    <cellStyle name="Total 2 2 3 4 2" xfId="22865" xr:uid="{02905063-A5E4-4AB8-B357-F551F3028086}"/>
    <cellStyle name="Total 2 2 3 4 2 2" xfId="23765" xr:uid="{955B28F0-2AD6-40F4-AA8F-A700AC8C4B96}"/>
    <cellStyle name="Total 2 2 3 4 2 2 2" xfId="26417" xr:uid="{19A8BA0A-5F2F-464A-A7CA-99A2EB3293BE}"/>
    <cellStyle name="Total 2 2 3 4 2 2 3" xfId="28527" xr:uid="{79AE4E9E-78C4-42D2-81B4-5BC683A5FA7B}"/>
    <cellStyle name="Total 2 2 3 4 2 2 4" xfId="22685" xr:uid="{442A0C35-409E-4C4F-9819-B52C541C33F3}"/>
    <cellStyle name="Total 2 2 3 4 2 2 5" xfId="33668" xr:uid="{B5BE469F-3ABD-4C0D-BE25-343A2CCE9271}"/>
    <cellStyle name="Total 2 2 3 4 2 2 6" xfId="31572" xr:uid="{ACECE001-0FD4-49DA-A260-F2B0165BBF09}"/>
    <cellStyle name="Total 2 2 3 4 2 2 7" xfId="31851" xr:uid="{2258E76C-8DA6-418F-B278-51F30D2DC843}"/>
    <cellStyle name="Total 2 2 3 4 2 3" xfId="25519" xr:uid="{8422A168-4953-467D-8C19-A33FE7E4FC45}"/>
    <cellStyle name="Total 2 2 3 4 2 4" xfId="32778" xr:uid="{A5272CB1-DA0D-48E2-A663-2CB1832E40E0}"/>
    <cellStyle name="Total 2 2 3 4 3" xfId="23658" xr:uid="{85C1EA72-7559-454D-9B37-4C882BC990E5}"/>
    <cellStyle name="Total 2 2 3 4 3 2" xfId="26310" xr:uid="{BD6A6E07-40A8-429A-A786-026DB087C8FF}"/>
    <cellStyle name="Total 2 2 3 4 3 3" xfId="28382" xr:uid="{ACF5EE33-18CA-4042-B888-5F23DA740028}"/>
    <cellStyle name="Total 2 2 3 4 3 4" xfId="22648" xr:uid="{5C8ACAC0-05DA-44D0-A333-FFF1D493539B}"/>
    <cellStyle name="Total 2 2 3 4 3 5" xfId="33561" xr:uid="{DE088FFB-8AE6-440C-BB89-378B76BF65D6}"/>
    <cellStyle name="Total 2 2 3 4 3 6" xfId="31555" xr:uid="{7A1BD6EC-92A2-4D74-A31C-461D90606040}"/>
    <cellStyle name="Total 2 2 3 4 3 7" xfId="31932" xr:uid="{4110E53B-D7CE-4F19-8B6A-569075133E8F}"/>
    <cellStyle name="Total 2 2 3 4 4" xfId="24814" xr:uid="{E87E4952-62AE-44B6-9921-B21E2F45C9FC}"/>
    <cellStyle name="Total 2 2 3 4 4 2" xfId="27462" xr:uid="{1BED3E04-BCA3-4850-953B-C4E762C7D355}"/>
    <cellStyle name="Total 2 2 3 4 4 3" xfId="29100" xr:uid="{37A7BFBF-1BBA-4596-A2EE-3DEE7619997A}"/>
    <cellStyle name="Total 2 2 3 4 4 4" xfId="30292" xr:uid="{7B411B83-CDEA-472F-A3F2-204BE8B450AF}"/>
    <cellStyle name="Total 2 2 3 4 4 5" xfId="31175" xr:uid="{7C3A6D52-6083-491F-86D5-733170379790}"/>
    <cellStyle name="Total 2 2 3 4 4 6" xfId="35170" xr:uid="{DF243D44-7677-443B-97FC-A0DCB264F2E3}"/>
    <cellStyle name="Total 2 2 3 4 4 7" xfId="36298" xr:uid="{FE773A20-7A1D-4750-93A4-CDCAD4E9EC0C}"/>
    <cellStyle name="Total 2 2 3 4 4 8" xfId="37131" xr:uid="{E4F1A65F-A80D-45D5-A3F6-3525CC66C0A3}"/>
    <cellStyle name="Total 2 2 3 4 4 9" xfId="38050" xr:uid="{24C1A6B1-D868-47F0-947A-14ECAC6843D5}"/>
    <cellStyle name="Total 2 2 3 4 5" xfId="24984" xr:uid="{B823B693-BD9E-42A2-98B1-E2343D356EB1}"/>
    <cellStyle name="Total 2 2 3 4 5 2" xfId="27632" xr:uid="{7524D304-4217-42F9-913B-04498CA0E224}"/>
    <cellStyle name="Total 2 2 3 4 5 3" xfId="29270" xr:uid="{9F930393-2831-4D7E-9E97-0A962250956F}"/>
    <cellStyle name="Total 2 2 3 4 5 4" xfId="30462" xr:uid="{61745FAC-5A68-4F9D-ACCB-0E0EEE0DB03A}"/>
    <cellStyle name="Total 2 2 3 4 5 5" xfId="31345" xr:uid="{E68FEFA3-FC1C-4C70-81B6-8C339738B3AE}"/>
    <cellStyle name="Total 2 2 3 4 5 6" xfId="35340" xr:uid="{9AE964BB-D5C8-4BFF-898E-F204AA5A2542}"/>
    <cellStyle name="Total 2 2 3 4 5 7" xfId="36468" xr:uid="{8071F740-709F-433E-B8B1-9F7DF2C16B27}"/>
    <cellStyle name="Total 2 2 3 4 5 8" xfId="37301" xr:uid="{2DC27EE1-E92A-4AA1-B0F8-ACF1C83C6013}"/>
    <cellStyle name="Total 2 2 3 4 5 9" xfId="38220" xr:uid="{947DD471-B3A3-4A64-B4D3-2C07AAF74A8A}"/>
    <cellStyle name="Total 2 2 3 4 6" xfId="22725" xr:uid="{C6D50BD2-E370-4E67-BEB2-8105A3F934D0}"/>
    <cellStyle name="Total 2 2 3 4 7" xfId="25374" xr:uid="{FA0425D7-044C-4F95-8A89-39EC7533230A}"/>
    <cellStyle name="Total 2 2 3 4 8" xfId="21361" xr:uid="{E65B9C8B-4F74-40ED-BD06-6F33C607E89B}"/>
    <cellStyle name="Total 2 2 3 5" xfId="22868" xr:uid="{BC5F7F48-6ED3-41EC-9A3A-838DCE20F99A}"/>
    <cellStyle name="Total 2 2 3 5 2" xfId="23768" xr:uid="{5E612804-EBAA-4C4B-8971-DE90BFF5B6B2}"/>
    <cellStyle name="Total 2 2 3 5 2 2" xfId="26420" xr:uid="{AE9C9FC0-F2A4-4DDE-9C09-04B56D55F2B7}"/>
    <cellStyle name="Total 2 2 3 5 2 3" xfId="29005" xr:uid="{80590BC7-345A-47D3-8C60-CF1D05424C18}"/>
    <cellStyle name="Total 2 2 3 5 2 4" xfId="28657" xr:uid="{A022DED6-4025-44DE-9551-BC4B17B31FD0}"/>
    <cellStyle name="Total 2 2 3 5 2 5" xfId="33671" xr:uid="{6B4D2855-D9C9-4F52-BFBA-0E1DA6A5AFFA}"/>
    <cellStyle name="Total 2 2 3 5 2 6" xfId="34255" xr:uid="{AF2DCC12-754C-49E5-98AE-9A0748652C9C}"/>
    <cellStyle name="Total 2 2 3 5 2 7" xfId="35455" xr:uid="{AF8011C6-DFF6-48A8-BA7F-64A9F443AA26}"/>
    <cellStyle name="Total 2 2 3 5 3" xfId="25522" xr:uid="{11DA406F-07C0-4B9B-8D03-E4C3343814F1}"/>
    <cellStyle name="Total 2 2 3 5 4" xfId="32781" xr:uid="{E541940C-BC7B-40C5-BA05-CC4DCD844843}"/>
    <cellStyle name="Total 2 2 3 6" xfId="23655" xr:uid="{F9F7DF3E-E893-46D8-84D1-8DA37B3B8DA9}"/>
    <cellStyle name="Total 2 2 3 6 2" xfId="26307" xr:uid="{1FB5760E-C54B-49BF-A017-2107399C3CDC}"/>
    <cellStyle name="Total 2 2 3 6 3" xfId="27929" xr:uid="{A44CF69B-2347-48DB-90BB-9F3825440B83}"/>
    <cellStyle name="Total 2 2 3 6 4" xfId="28255" xr:uid="{24048A0C-E03D-4D0D-AC30-85114CFDB23D}"/>
    <cellStyle name="Total 2 2 3 6 5" xfId="33558" xr:uid="{E0EFC23C-B08E-476D-91DA-182D4A35DFB8}"/>
    <cellStyle name="Total 2 2 3 6 6" xfId="32247" xr:uid="{1476CAC7-581C-463F-A1F4-B59418D5ABB5}"/>
    <cellStyle name="Total 2 2 3 6 7" xfId="31934" xr:uid="{2E0A67A0-DF5D-49F7-B135-80CB6092AC39}"/>
    <cellStyle name="Total 2 2 3 7" xfId="24811" xr:uid="{2C44BDC7-B558-49BC-9C5D-444364E1341E}"/>
    <cellStyle name="Total 2 2 3 7 2" xfId="27459" xr:uid="{B228B742-2B81-4853-A373-F7DEC704AA53}"/>
    <cellStyle name="Total 2 2 3 7 3" xfId="29097" xr:uid="{092DC5F0-C3D8-42F1-8428-0072947EE8F0}"/>
    <cellStyle name="Total 2 2 3 7 4" xfId="30289" xr:uid="{76BE14D4-1227-4C16-8381-8793FBD5D6C4}"/>
    <cellStyle name="Total 2 2 3 7 5" xfId="31172" xr:uid="{49402CD4-7065-4DA2-96F7-9904F291DAB3}"/>
    <cellStyle name="Total 2 2 3 7 6" xfId="35167" xr:uid="{EA5FA646-FF5E-42C6-BACE-175C447DB230}"/>
    <cellStyle name="Total 2 2 3 7 7" xfId="36295" xr:uid="{D251B382-91F1-486D-A1D6-B773967A6541}"/>
    <cellStyle name="Total 2 2 3 7 8" xfId="37128" xr:uid="{0501C509-2C05-4F9B-BD9F-FB104742E822}"/>
    <cellStyle name="Total 2 2 3 7 9" xfId="38047" xr:uid="{6F20795A-4568-4B15-9DD0-5C8F43EF12A7}"/>
    <cellStyle name="Total 2 2 3 8" xfId="24981" xr:uid="{270338F9-8FF1-4298-96AB-98D729255D1C}"/>
    <cellStyle name="Total 2 2 3 8 2" xfId="27629" xr:uid="{F22D928D-4AF9-4826-B5C5-E72ACD8E7CAA}"/>
    <cellStyle name="Total 2 2 3 8 3" xfId="29267" xr:uid="{77CEDDA9-4A36-4862-BE01-DA91859B42B2}"/>
    <cellStyle name="Total 2 2 3 8 4" xfId="30459" xr:uid="{50353E0D-7038-4997-BF33-F3937FA18EBF}"/>
    <cellStyle name="Total 2 2 3 8 5" xfId="31342" xr:uid="{348F26E3-9475-4034-A942-DF0ABA7C1777}"/>
    <cellStyle name="Total 2 2 3 8 6" xfId="35337" xr:uid="{6BBFB0B0-A87F-4272-940F-E1E857344415}"/>
    <cellStyle name="Total 2 2 3 8 7" xfId="36465" xr:uid="{BA9D8EE6-1A33-44D0-BB62-707920EBAF40}"/>
    <cellStyle name="Total 2 2 3 8 8" xfId="37298" xr:uid="{C0598A9D-9C17-4601-83D8-97688268A1D9}"/>
    <cellStyle name="Total 2 2 3 8 9" xfId="38217" xr:uid="{7B9FD86B-E25F-4680-B860-5DE2732CB506}"/>
    <cellStyle name="Total 2 2 3 9" xfId="22722" xr:uid="{7BD378F6-3BE9-46BD-966E-D8DA23DAA1F8}"/>
    <cellStyle name="Total 2 2 4" xfId="20855" xr:uid="{00000000-0005-0000-0000-00007E510000}"/>
    <cellStyle name="Total 2 2 4 10" xfId="25375" xr:uid="{C5C476C8-F7FC-4B4E-B53A-13A49DE5F1E4}"/>
    <cellStyle name="Total 2 2 4 11" xfId="21362" xr:uid="{EAF593E4-6C8C-4BCA-A47D-DD46897E39E9}"/>
    <cellStyle name="Total 2 2 4 2" xfId="20856" xr:uid="{00000000-0005-0000-0000-00007F510000}"/>
    <cellStyle name="Total 2 2 4 2 2" xfId="22863" xr:uid="{25C999C5-E845-4C33-9696-DA7F5008E332}"/>
    <cellStyle name="Total 2 2 4 2 2 2" xfId="23763" xr:uid="{816C572A-6442-46B9-919C-C236ECEEEAF2}"/>
    <cellStyle name="Total 2 2 4 2 2 2 2" xfId="26415" xr:uid="{7D43D5EF-22C3-4D10-922D-34790521ABD8}"/>
    <cellStyle name="Total 2 2 4 2 2 2 3" xfId="27947" xr:uid="{8B0D2AB1-BD51-4CCA-B573-3F073F0EDE52}"/>
    <cellStyle name="Total 2 2 4 2 2 2 4" xfId="28731" xr:uid="{CD7A7827-99BF-4FA5-86AA-39C87FAB6687}"/>
    <cellStyle name="Total 2 2 4 2 2 2 5" xfId="33666" xr:uid="{2F27C1EA-E91B-4CCE-9BE2-D35746FB85FC}"/>
    <cellStyle name="Total 2 2 4 2 2 2 6" xfId="34976" xr:uid="{7F225DC3-B7BD-4E92-A217-7914ED9AD6C5}"/>
    <cellStyle name="Total 2 2 4 2 2 2 7" xfId="35453" xr:uid="{7907EA4A-C3DA-4BD4-B6D3-F78D2528944E}"/>
    <cellStyle name="Total 2 2 4 2 2 3" xfId="25517" xr:uid="{3AC5A3C7-12B0-42DF-BF66-9A5CF7042AB5}"/>
    <cellStyle name="Total 2 2 4 2 2 4" xfId="32776" xr:uid="{24F6E297-45EC-416B-836B-C3F8A6442235}"/>
    <cellStyle name="Total 2 2 4 2 3" xfId="23660" xr:uid="{96198001-F181-42F6-B38A-D1962E3C6C9D}"/>
    <cellStyle name="Total 2 2 4 2 3 2" xfId="26312" xr:uid="{91ED5406-3FD5-41B5-8A86-080461FB22F0}"/>
    <cellStyle name="Total 2 2 4 2 3 3" xfId="28987" xr:uid="{055B7292-FD80-4F9E-8C85-C6BB40E812CC}"/>
    <cellStyle name="Total 2 2 4 2 3 4" xfId="28167" xr:uid="{1C1BDBD5-4840-46DF-8009-A208091AD0BC}"/>
    <cellStyle name="Total 2 2 4 2 3 5" xfId="33563" xr:uid="{50C56A1A-DC03-4D98-A878-D709BAC96FCC}"/>
    <cellStyle name="Total 2 2 4 2 3 6" xfId="31683" xr:uid="{777615F9-B216-4D67-BAF2-18C8087969CF}"/>
    <cellStyle name="Total 2 2 4 2 3 7" xfId="33174" xr:uid="{FF412148-EB79-4443-A728-2B906BCA1E25}"/>
    <cellStyle name="Total 2 2 4 2 4" xfId="24816" xr:uid="{B5179F1E-8C7F-4ADD-8595-62CB615422DE}"/>
    <cellStyle name="Total 2 2 4 2 4 2" xfId="27464" xr:uid="{E43FEC15-5C07-44CF-BB0D-9F7F5686D98A}"/>
    <cellStyle name="Total 2 2 4 2 4 3" xfId="29102" xr:uid="{3D9B471A-5BC8-4F0C-9603-FBE94E0952AB}"/>
    <cellStyle name="Total 2 2 4 2 4 4" xfId="30294" xr:uid="{BFE01AE7-0EA1-43CC-8A9C-D2856A13F669}"/>
    <cellStyle name="Total 2 2 4 2 4 5" xfId="31177" xr:uid="{902434CD-7EC9-43FA-94F1-93CB5E18F4D1}"/>
    <cellStyle name="Total 2 2 4 2 4 6" xfId="35172" xr:uid="{EEDBCA89-3DAA-400E-B86B-9507BC63268D}"/>
    <cellStyle name="Total 2 2 4 2 4 7" xfId="36300" xr:uid="{5B187C0B-862E-46DC-A297-F0DFCCB329F8}"/>
    <cellStyle name="Total 2 2 4 2 4 8" xfId="37133" xr:uid="{81636525-688D-4944-8A8C-8DEEE47B4592}"/>
    <cellStyle name="Total 2 2 4 2 4 9" xfId="38052" xr:uid="{6CA0C599-77F6-4ADE-B73B-7F2E200C5875}"/>
    <cellStyle name="Total 2 2 4 2 5" xfId="24986" xr:uid="{7D0DEC8A-394A-48B2-A7DA-E4820EAA4A18}"/>
    <cellStyle name="Total 2 2 4 2 5 2" xfId="27634" xr:uid="{81BF6EAF-4A7F-4D64-8A47-84ED07507561}"/>
    <cellStyle name="Total 2 2 4 2 5 3" xfId="29272" xr:uid="{80CED138-3167-40E1-8909-9754623AD7C7}"/>
    <cellStyle name="Total 2 2 4 2 5 4" xfId="30464" xr:uid="{80DAC55B-F0D4-4ABC-9691-89F77B3E9B46}"/>
    <cellStyle name="Total 2 2 4 2 5 5" xfId="31347" xr:uid="{54EB34D1-C3A8-4B23-B4BD-11DF9F2FEF51}"/>
    <cellStyle name="Total 2 2 4 2 5 6" xfId="35342" xr:uid="{C3139300-2EAC-41F3-9E08-3FDEA0B69477}"/>
    <cellStyle name="Total 2 2 4 2 5 7" xfId="36470" xr:uid="{560A15C0-1FD7-4E99-BDB1-A5CB36ACD85C}"/>
    <cellStyle name="Total 2 2 4 2 5 8" xfId="37303" xr:uid="{7002B5E0-8F83-4BDE-8ACE-EE07A27C4216}"/>
    <cellStyle name="Total 2 2 4 2 5 9" xfId="38222" xr:uid="{A8A8719E-96F7-4028-AED1-B191A395A4F6}"/>
    <cellStyle name="Total 2 2 4 2 6" xfId="22727" xr:uid="{BB843F50-6241-49C0-9CF7-53E07782801F}"/>
    <cellStyle name="Total 2 2 4 2 7" xfId="25376" xr:uid="{FC0B6C54-B735-47AC-847B-3D1C7CA1504C}"/>
    <cellStyle name="Total 2 2 4 2 8" xfId="21363" xr:uid="{076DBAD3-9A6C-4673-AE1A-E3E65053D27A}"/>
    <cellStyle name="Total 2 2 4 3" xfId="20857" xr:uid="{00000000-0005-0000-0000-000080510000}"/>
    <cellStyle name="Total 2 2 4 3 2" xfId="22862" xr:uid="{A44EAB10-23DC-4CBF-8E25-1C3F7C2291FB}"/>
    <cellStyle name="Total 2 2 4 3 2 2" xfId="23762" xr:uid="{27B4D395-3488-430E-A37A-886332ADBA58}"/>
    <cellStyle name="Total 2 2 4 3 2 2 2" xfId="26414" xr:uid="{9D8EA17F-B05E-4A55-8ED2-CD74A35ADB00}"/>
    <cellStyle name="Total 2 2 4 3 2 2 3" xfId="29004" xr:uid="{9A230D30-6891-4EAA-B135-5199F8F04975}"/>
    <cellStyle name="Total 2 2 4 3 2 2 4" xfId="28816" xr:uid="{38BC294F-CE5C-418B-A633-DA6AE3CF641E}"/>
    <cellStyle name="Total 2 2 4 3 2 2 5" xfId="33665" xr:uid="{436411DD-63CA-4EBD-B327-672DD064498C}"/>
    <cellStyle name="Total 2 2 4 3 2 2 6" xfId="33418" xr:uid="{3A00F714-FEEE-4D9C-8FD6-0CFF1F59B855}"/>
    <cellStyle name="Total 2 2 4 3 2 2 7" xfId="35600" xr:uid="{9B7D9799-796D-47B6-9639-7D29CAE33F89}"/>
    <cellStyle name="Total 2 2 4 3 2 3" xfId="25516" xr:uid="{143EAD87-C2D8-4A61-B873-1AA7847A5D93}"/>
    <cellStyle name="Total 2 2 4 3 2 4" xfId="32775" xr:uid="{3D998B5C-0224-4193-9CC5-C440E50A4D86}"/>
    <cellStyle name="Total 2 2 4 3 3" xfId="23661" xr:uid="{B0A5E397-E8BB-453E-9695-7C65BD086323}"/>
    <cellStyle name="Total 2 2 4 3 3 2" xfId="26313" xr:uid="{3E596F5B-6CEA-481B-B403-AAF240450C31}"/>
    <cellStyle name="Total 2 2 4 3 3 3" xfId="27930" xr:uid="{C6DB5ED8-95A5-4A40-85F9-125E9DD88022}"/>
    <cellStyle name="Total 2 2 4 3 3 4" xfId="28671" xr:uid="{3408ECD6-C2BA-428F-85B7-B20386932B01}"/>
    <cellStyle name="Total 2 2 4 3 3 5" xfId="33564" xr:uid="{4103E7A7-98C4-4F4F-B8F0-64D17193FB1B}"/>
    <cellStyle name="Total 2 2 4 3 3 6" xfId="33815" xr:uid="{674D07BD-8CCC-448E-9C63-6059F8435594}"/>
    <cellStyle name="Total 2 2 4 3 3 7" xfId="34134" xr:uid="{92BD4D50-7539-445B-A573-122E3C2B06E9}"/>
    <cellStyle name="Total 2 2 4 3 4" xfId="24817" xr:uid="{87E6DB89-979D-40E8-B0E0-7DC59A183807}"/>
    <cellStyle name="Total 2 2 4 3 4 2" xfId="27465" xr:uid="{7C007A09-2C06-4585-9A2E-C8A2A700702D}"/>
    <cellStyle name="Total 2 2 4 3 4 3" xfId="29103" xr:uid="{F17EEC5D-4D64-478E-B132-9F755E496031}"/>
    <cellStyle name="Total 2 2 4 3 4 4" xfId="30295" xr:uid="{8BA60B9C-A6EF-40C3-9819-F7CCEAC4DBAB}"/>
    <cellStyle name="Total 2 2 4 3 4 5" xfId="31178" xr:uid="{A2CBE413-CB62-47E1-80D5-D1309739A24B}"/>
    <cellStyle name="Total 2 2 4 3 4 6" xfId="35173" xr:uid="{50B4D156-0AE7-4FB6-AD69-B2EF23661494}"/>
    <cellStyle name="Total 2 2 4 3 4 7" xfId="36301" xr:uid="{9979877A-FD5B-4642-9A74-5C0C5701069F}"/>
    <cellStyle name="Total 2 2 4 3 4 8" xfId="37134" xr:uid="{AF08AEEF-2DC2-40E3-864F-A282F3760D49}"/>
    <cellStyle name="Total 2 2 4 3 4 9" xfId="38053" xr:uid="{389A5D68-EA2A-41A9-A4CC-A70B29F5DD2F}"/>
    <cellStyle name="Total 2 2 4 3 5" xfId="24987" xr:uid="{DFE283D9-F079-4BB5-B4F6-533B736D972C}"/>
    <cellStyle name="Total 2 2 4 3 5 2" xfId="27635" xr:uid="{122C31DD-CD37-449C-97E0-9164961123CA}"/>
    <cellStyle name="Total 2 2 4 3 5 3" xfId="29273" xr:uid="{A463BBC1-305B-4E6A-A6A9-4FC2875F4D2C}"/>
    <cellStyle name="Total 2 2 4 3 5 4" xfId="30465" xr:uid="{CDF28D46-4234-4A1A-8FA3-D29AA7158B7D}"/>
    <cellStyle name="Total 2 2 4 3 5 5" xfId="31348" xr:uid="{7572033B-185E-4BFA-9C3C-A5B49C023BB2}"/>
    <cellStyle name="Total 2 2 4 3 5 6" xfId="35343" xr:uid="{684085EF-8584-49B6-A55D-1A6CF382B11C}"/>
    <cellStyle name="Total 2 2 4 3 5 7" xfId="36471" xr:uid="{C31F1B6D-E707-452F-95E4-54CE8B16E1DA}"/>
    <cellStyle name="Total 2 2 4 3 5 8" xfId="37304" xr:uid="{E5B97A12-74CD-4486-93A0-E35E72CB2A0A}"/>
    <cellStyle name="Total 2 2 4 3 5 9" xfId="38223" xr:uid="{AA767ADE-D0B6-428C-BB99-E91F59220688}"/>
    <cellStyle name="Total 2 2 4 3 6" xfId="22728" xr:uid="{5BF1B47F-FA55-4DB5-99E0-72A40A2F93CF}"/>
    <cellStyle name="Total 2 2 4 3 7" xfId="25377" xr:uid="{A8F0CED1-5BA8-4EAC-A2FB-5D87A4887DA7}"/>
    <cellStyle name="Total 2 2 4 3 8" xfId="21364" xr:uid="{7D029A60-C654-4D51-9AFB-230265E90078}"/>
    <cellStyle name="Total 2 2 4 4" xfId="20858" xr:uid="{00000000-0005-0000-0000-000081510000}"/>
    <cellStyle name="Total 2 2 4 4 2" xfId="22861" xr:uid="{EBECF118-B409-478C-8C01-F1B1A6A49B85}"/>
    <cellStyle name="Total 2 2 4 4 2 2" xfId="23761" xr:uid="{CD070D92-4A52-4421-A26C-DD24A386C0C9}"/>
    <cellStyle name="Total 2 2 4 4 2 2 2" xfId="26413" xr:uid="{7B6E3A09-0ABA-439A-A572-2298693F6E80}"/>
    <cellStyle name="Total 2 2 4 4 2 2 3" xfId="28890" xr:uid="{622E95E9-F89A-438A-881A-16570D74FD90}"/>
    <cellStyle name="Total 2 2 4 4 2 2 4" xfId="28269" xr:uid="{E27C1DEC-8E7A-40EE-BD98-C20EE8655E61}"/>
    <cellStyle name="Total 2 2 4 4 2 2 5" xfId="33664" xr:uid="{4127B705-8C37-4150-8D9A-4E6F883AABF4}"/>
    <cellStyle name="Total 2 2 4 4 2 2 6" xfId="33812" xr:uid="{A9287E69-B306-467E-8BBD-745D810D0E06}"/>
    <cellStyle name="Total 2 2 4 4 2 2 7" xfId="31412" xr:uid="{E009E9ED-CBF5-4E03-BE3F-9D20B79974F8}"/>
    <cellStyle name="Total 2 2 4 4 2 3" xfId="25515" xr:uid="{ABC6885A-7A04-4164-B90D-8CFEB520A467}"/>
    <cellStyle name="Total 2 2 4 4 2 4" xfId="32774" xr:uid="{4E91EB94-95F7-4A6B-A039-355D47E6B5E2}"/>
    <cellStyle name="Total 2 2 4 4 3" xfId="23662" xr:uid="{405756E6-0868-4075-A028-81569108787F}"/>
    <cellStyle name="Total 2 2 4 4 3 2" xfId="26314" xr:uid="{00AA07D7-C6CE-48D2-8114-231580855559}"/>
    <cellStyle name="Total 2 2 4 4 3 3" xfId="28099" xr:uid="{37E69FFF-988A-4400-AAD7-669EB8B71F67}"/>
    <cellStyle name="Total 2 2 4 4 3 4" xfId="28256" xr:uid="{CB76CF3A-44A9-4E58-9B39-EEA5D27B76FC}"/>
    <cellStyle name="Total 2 2 4 4 3 5" xfId="33565" xr:uid="{35FEBEEF-8757-4968-9FC7-16E43085A15F}"/>
    <cellStyle name="Total 2 2 4 4 3 6" xfId="33415" xr:uid="{8A624D4B-E527-4DE0-8836-EC1686975322}"/>
    <cellStyle name="Total 2 2 4 4 3 7" xfId="31931" xr:uid="{00289723-5D81-4643-B6F8-168E92C8DCE1}"/>
    <cellStyle name="Total 2 2 4 4 4" xfId="24818" xr:uid="{6B18277A-EA55-458F-A15D-063B1D267E4D}"/>
    <cellStyle name="Total 2 2 4 4 4 2" xfId="27466" xr:uid="{31E29A79-CB22-4E0B-B97F-F9E6CF9B6959}"/>
    <cellStyle name="Total 2 2 4 4 4 3" xfId="29104" xr:uid="{FF184C61-3A8A-426E-8EA1-102967C8375B}"/>
    <cellStyle name="Total 2 2 4 4 4 4" xfId="30296" xr:uid="{C0756848-A01C-4FFA-B964-B88A626604E5}"/>
    <cellStyle name="Total 2 2 4 4 4 5" xfId="31179" xr:uid="{6C686B8B-CD4C-4195-8CBA-33A011659167}"/>
    <cellStyle name="Total 2 2 4 4 4 6" xfId="35174" xr:uid="{67B888BC-78DF-4ADB-893D-09FC9F5C72A8}"/>
    <cellStyle name="Total 2 2 4 4 4 7" xfId="36302" xr:uid="{EF5ACFCB-2A81-452E-8794-144F3EFF9BDA}"/>
    <cellStyle name="Total 2 2 4 4 4 8" xfId="37135" xr:uid="{1F710128-0452-4CE4-B759-96F04C9CB404}"/>
    <cellStyle name="Total 2 2 4 4 4 9" xfId="38054" xr:uid="{95E3D081-00C4-459A-97B0-4A23FBA4321B}"/>
    <cellStyle name="Total 2 2 4 4 5" xfId="24988" xr:uid="{E4AB47CC-E5E4-4D1A-98C2-312555B21AAF}"/>
    <cellStyle name="Total 2 2 4 4 5 2" xfId="27636" xr:uid="{D1109DF0-7970-421A-86EA-4DC8F16A9C7F}"/>
    <cellStyle name="Total 2 2 4 4 5 3" xfId="29274" xr:uid="{DBBCC2E3-69AA-413F-9AA0-EA99259E71B2}"/>
    <cellStyle name="Total 2 2 4 4 5 4" xfId="30466" xr:uid="{4B19CA00-3FF5-4019-A9E9-5AD5819E2FD8}"/>
    <cellStyle name="Total 2 2 4 4 5 5" xfId="31349" xr:uid="{39A3EAEB-B687-435E-9C67-EBCD99D2414C}"/>
    <cellStyle name="Total 2 2 4 4 5 6" xfId="35344" xr:uid="{BC6295A1-08F0-463D-A762-8A09D1CF7492}"/>
    <cellStyle name="Total 2 2 4 4 5 7" xfId="36472" xr:uid="{71A9A7BD-E766-4A08-B4B7-9C7EE1AB008D}"/>
    <cellStyle name="Total 2 2 4 4 5 8" xfId="37305" xr:uid="{241FD3A6-A703-4838-AA7F-F47C669D90C1}"/>
    <cellStyle name="Total 2 2 4 4 5 9" xfId="38224" xr:uid="{C47C336F-CC42-4331-838E-905910147FA4}"/>
    <cellStyle name="Total 2 2 4 4 6" xfId="22729" xr:uid="{75B30912-A264-4687-ACC5-E72E06861694}"/>
    <cellStyle name="Total 2 2 4 4 7" xfId="25378" xr:uid="{E27F3189-35B9-4F16-86AC-DD52F53BAC31}"/>
    <cellStyle name="Total 2 2 4 4 8" xfId="21365" xr:uid="{5A56C7FB-12DB-47BB-B5FE-FDD3ABBAAF9F}"/>
    <cellStyle name="Total 2 2 4 5" xfId="22864" xr:uid="{92C2DA35-F02D-4EF6-BF93-82AB47C3AE75}"/>
    <cellStyle name="Total 2 2 4 5 2" xfId="23764" xr:uid="{D10CEEFE-B494-4839-88DF-FFB81AD8467A}"/>
    <cellStyle name="Total 2 2 4 5 2 2" xfId="26416" xr:uid="{599522C1-7807-41FD-8F6E-8037B97804C9}"/>
    <cellStyle name="Total 2 2 4 5 2 3" xfId="28082" xr:uid="{7B239644-6815-4B21-97E9-794172A7986D}"/>
    <cellStyle name="Total 2 2 4 5 2 4" xfId="22684" xr:uid="{CAAF51AA-4161-4DA1-BCD1-5F11E707688E}"/>
    <cellStyle name="Total 2 2 4 5 2 5" xfId="33667" xr:uid="{29AFD22D-E3D8-4AA4-8A4B-537CCC5CB38D}"/>
    <cellStyle name="Total 2 2 4 5 2 6" xfId="34881" xr:uid="{92A4740F-CCBB-4A3A-9A54-83F5831D6EE0}"/>
    <cellStyle name="Total 2 2 4 5 2 7" xfId="31852" xr:uid="{28AB8870-E9BF-41B7-AFE9-0A1B37DA4714}"/>
    <cellStyle name="Total 2 2 4 5 3" xfId="25518" xr:uid="{6EBE0791-5416-4553-AB60-6FCA2DC4DD75}"/>
    <cellStyle name="Total 2 2 4 5 4" xfId="32777" xr:uid="{6004631A-74FF-498D-B418-4BBB07325AEB}"/>
    <cellStyle name="Total 2 2 4 6" xfId="23659" xr:uid="{4ACEFD9D-988C-482E-B042-252A6C358CB6}"/>
    <cellStyle name="Total 2 2 4 6 2" xfId="26311" xr:uid="{46898C09-648D-4E1D-BF4C-7383740FEC10}"/>
    <cellStyle name="Total 2 2 4 6 3" xfId="28873" xr:uid="{D7DF9560-30DB-4E55-85B5-11BA566574A6}"/>
    <cellStyle name="Total 2 2 4 6 4" xfId="22649" xr:uid="{70420AFC-31BF-42F5-8DA9-0169555849E3}"/>
    <cellStyle name="Total 2 2 4 6 5" xfId="33562" xr:uid="{A1D05469-3451-49E3-B58A-6A3317CD7053}"/>
    <cellStyle name="Total 2 2 4 6 6" xfId="34773" xr:uid="{47956EEF-8D83-40CE-9490-8A0B2718643B}"/>
    <cellStyle name="Total 2 2 4 6 7" xfId="34202" xr:uid="{FD97EA77-C091-45F8-85CF-72A2552C4220}"/>
    <cellStyle name="Total 2 2 4 7" xfId="24815" xr:uid="{7DA7F6F3-DD86-4D52-B383-9B74CE9F0EBF}"/>
    <cellStyle name="Total 2 2 4 7 2" xfId="27463" xr:uid="{7691C4D8-12EA-40CB-AFB1-B5D598BD649B}"/>
    <cellStyle name="Total 2 2 4 7 3" xfId="29101" xr:uid="{40E08931-3CB5-4693-9068-CD40FB1E6D4C}"/>
    <cellStyle name="Total 2 2 4 7 4" xfId="30293" xr:uid="{D8A39DA1-8A52-43A2-B732-ACAA8DA38F32}"/>
    <cellStyle name="Total 2 2 4 7 5" xfId="31176" xr:uid="{E216C06F-A317-4A6A-AAA2-383F923F5A63}"/>
    <cellStyle name="Total 2 2 4 7 6" xfId="35171" xr:uid="{F7CB4EA9-2D7C-4841-B699-7EBD0EE5DE32}"/>
    <cellStyle name="Total 2 2 4 7 7" xfId="36299" xr:uid="{6A721831-6E90-4F96-B04B-9FAF2AB2872B}"/>
    <cellStyle name="Total 2 2 4 7 8" xfId="37132" xr:uid="{683D8581-6CD3-428A-94FF-0D637162B5A9}"/>
    <cellStyle name="Total 2 2 4 7 9" xfId="38051" xr:uid="{E2D97C2F-7E7D-471E-A32F-533090B5CD3B}"/>
    <cellStyle name="Total 2 2 4 8" xfId="24985" xr:uid="{5E0D31E6-A478-43AA-B3EB-FF4763599F34}"/>
    <cellStyle name="Total 2 2 4 8 2" xfId="27633" xr:uid="{3DDFEA21-0DB0-45A7-A412-2D39ACCE03C4}"/>
    <cellStyle name="Total 2 2 4 8 3" xfId="29271" xr:uid="{BC14123A-260E-449D-A639-50D65A666835}"/>
    <cellStyle name="Total 2 2 4 8 4" xfId="30463" xr:uid="{6066E6ED-DDD3-4AF7-9966-A87F1806F34D}"/>
    <cellStyle name="Total 2 2 4 8 5" xfId="31346" xr:uid="{031C711C-E8C0-464E-9545-6EB767948802}"/>
    <cellStyle name="Total 2 2 4 8 6" xfId="35341" xr:uid="{18EF7CC2-09BB-474E-923B-F233B9907EF6}"/>
    <cellStyle name="Total 2 2 4 8 7" xfId="36469" xr:uid="{7EE1F91D-74C5-4798-90F9-B28513BF95FD}"/>
    <cellStyle name="Total 2 2 4 8 8" xfId="37302" xr:uid="{EB2A5198-E380-4578-8EAD-B0C62C1B3612}"/>
    <cellStyle name="Total 2 2 4 8 9" xfId="38221" xr:uid="{4C1493D2-B719-4619-91AA-D8908F2121A2}"/>
    <cellStyle name="Total 2 2 4 9" xfId="22726" xr:uid="{AEEB3224-6CA6-4DB7-9F2C-113A70176627}"/>
    <cellStyle name="Total 2 2 5" xfId="20859" xr:uid="{00000000-0005-0000-0000-000082510000}"/>
    <cellStyle name="Total 2 2 5 10" xfId="25379" xr:uid="{30E61F88-1BB9-4210-B7B1-489D3FF97855}"/>
    <cellStyle name="Total 2 2 5 11" xfId="21366" xr:uid="{CFB8C995-E93B-4E7A-9B7E-D1C44E7298FA}"/>
    <cellStyle name="Total 2 2 5 2" xfId="20860" xr:uid="{00000000-0005-0000-0000-000083510000}"/>
    <cellStyle name="Total 2 2 5 2 2" xfId="22859" xr:uid="{9E669062-B068-472F-9F6F-669E9C2B3AA8}"/>
    <cellStyle name="Total 2 2 5 2 2 2" xfId="23759" xr:uid="{8FE4358A-4620-40CE-8767-423E83C769EE}"/>
    <cellStyle name="Total 2 2 5 2 2 2 2" xfId="26411" xr:uid="{1966B07B-3545-4E67-B85B-D8AD2831B4A4}"/>
    <cellStyle name="Total 2 2 5 2 2 2 3" xfId="28528" xr:uid="{E16B6BFE-F788-48F0-B00A-8EF5A6713415}"/>
    <cellStyle name="Total 2 2 5 2 2 2 4" xfId="28155" xr:uid="{9D3F2E52-E648-4085-A1FA-8748D719F74E}"/>
    <cellStyle name="Total 2 2 5 2 2 2 5" xfId="33662" xr:uid="{07A5B64C-AA89-40B6-98C2-B865D843D2F6}"/>
    <cellStyle name="Total 2 2 5 2 2 2 6" xfId="34789" xr:uid="{31770B97-B6E6-474C-BEB7-DEE3B7C23BEE}"/>
    <cellStyle name="Total 2 2 5 2 2 2 7" xfId="35452" xr:uid="{8E564D66-8990-43A0-ACFE-5363CBB80748}"/>
    <cellStyle name="Total 2 2 5 2 2 3" xfId="25513" xr:uid="{E8563C4A-9CCE-43B6-AA83-7BA34BA1F60A}"/>
    <cellStyle name="Total 2 2 5 2 2 4" xfId="32772" xr:uid="{24758022-AB1D-4BFB-BE0E-1DEBA96AFC0B}"/>
    <cellStyle name="Total 2 2 5 2 3" xfId="23664" xr:uid="{45B6E3A9-9429-447E-BC00-ECC739C5BD45}"/>
    <cellStyle name="Total 2 2 5 2 3 2" xfId="26316" xr:uid="{1B0A4107-469F-43C1-B7D3-120EEE46FDC4}"/>
    <cellStyle name="Total 2 2 5 2 3 3" xfId="28383" xr:uid="{683921DD-5D35-4459-87E3-D71C637ABADC}"/>
    <cellStyle name="Total 2 2 5 2 3 4" xfId="28744" xr:uid="{23493EB6-4428-4363-B90F-C2D9D0D6FDAA}"/>
    <cellStyle name="Total 2 2 5 2 3 5" xfId="33567" xr:uid="{7D840F80-49DC-4D60-BC6C-1000B2DD5FE4}"/>
    <cellStyle name="Total 2 2 5 2 3 6" xfId="34897" xr:uid="{E294D488-5593-4F9E-BAFF-AB0CC8A7602D}"/>
    <cellStyle name="Total 2 2 5 2 3 7" xfId="31930" xr:uid="{61A6DB81-6DEB-4E60-9717-F8379A937131}"/>
    <cellStyle name="Total 2 2 5 2 4" xfId="24820" xr:uid="{B39BEA71-0D7F-4A4E-8795-7A9BA7BC6EB0}"/>
    <cellStyle name="Total 2 2 5 2 4 2" xfId="27468" xr:uid="{5A26B233-CE5A-4ED9-AD30-C27596353AFB}"/>
    <cellStyle name="Total 2 2 5 2 4 3" xfId="29106" xr:uid="{FEE6AAF3-794F-4E67-BCC7-93FB927CCF8D}"/>
    <cellStyle name="Total 2 2 5 2 4 4" xfId="30298" xr:uid="{E86E83C0-87C0-4D48-B317-20112862FF48}"/>
    <cellStyle name="Total 2 2 5 2 4 5" xfId="31181" xr:uid="{92F28011-3820-4B8F-B624-8DD190BE5E15}"/>
    <cellStyle name="Total 2 2 5 2 4 6" xfId="35176" xr:uid="{FE11F7F6-7266-4381-9B41-6646D0D0230D}"/>
    <cellStyle name="Total 2 2 5 2 4 7" xfId="36304" xr:uid="{89224818-3A69-4FFC-83B3-FB447C3E638B}"/>
    <cellStyle name="Total 2 2 5 2 4 8" xfId="37137" xr:uid="{F492DC5A-DB0E-4B90-B714-D68FE38F50DD}"/>
    <cellStyle name="Total 2 2 5 2 4 9" xfId="38056" xr:uid="{BAB7E6F5-F688-4A6E-AEAB-B0D19B01C029}"/>
    <cellStyle name="Total 2 2 5 2 5" xfId="24990" xr:uid="{06BF8FFF-9F43-451E-AA2C-F85D1F30D6EE}"/>
    <cellStyle name="Total 2 2 5 2 5 2" xfId="27638" xr:uid="{CDCAF599-A7AF-444C-AB34-A2F457548ECB}"/>
    <cellStyle name="Total 2 2 5 2 5 3" xfId="29276" xr:uid="{8F17503A-F97C-40CC-8D44-C3DB3D9F919B}"/>
    <cellStyle name="Total 2 2 5 2 5 4" xfId="30468" xr:uid="{59C702A6-A5E6-41CB-BE55-00B3659552B5}"/>
    <cellStyle name="Total 2 2 5 2 5 5" xfId="31351" xr:uid="{17683E68-D7EF-485E-AD1A-33A955E39D3F}"/>
    <cellStyle name="Total 2 2 5 2 5 6" xfId="35346" xr:uid="{D83BE066-5395-4ECF-ADA8-E2DE8F25DBBD}"/>
    <cellStyle name="Total 2 2 5 2 5 7" xfId="36474" xr:uid="{0E3B884D-4573-4FF6-813D-5044F82023E2}"/>
    <cellStyle name="Total 2 2 5 2 5 8" xfId="37307" xr:uid="{8A312C5A-F2C9-4116-9E8B-28454C2CCF87}"/>
    <cellStyle name="Total 2 2 5 2 5 9" xfId="38226" xr:uid="{176FF419-5C29-47F9-A17A-3654CBE27E80}"/>
    <cellStyle name="Total 2 2 5 2 6" xfId="22731" xr:uid="{DE2767DB-AE95-4512-A877-8EC3D811B4CF}"/>
    <cellStyle name="Total 2 2 5 2 7" xfId="25380" xr:uid="{1072FBAF-0DEB-4DFA-A64B-F5EA026A84DC}"/>
    <cellStyle name="Total 2 2 5 2 8" xfId="21367" xr:uid="{13FE871C-39A3-4C17-A335-EADDE833C3F4}"/>
    <cellStyle name="Total 2 2 5 3" xfId="20861" xr:uid="{00000000-0005-0000-0000-000084510000}"/>
    <cellStyle name="Total 2 2 5 3 2" xfId="22858" xr:uid="{7FAB0CFB-F4B6-49F6-99CC-FDCE5C02C3CC}"/>
    <cellStyle name="Total 2 2 5 3 2 2" xfId="23758" xr:uid="{45AB7BC5-0285-4D31-95DE-121567DE6607}"/>
    <cellStyle name="Total 2 2 5 3 2 2 2" xfId="26410" xr:uid="{14CBF4BE-2A63-4FC4-B64A-1A321346B057}"/>
    <cellStyle name="Total 2 2 5 3 2 2 3" xfId="28083" xr:uid="{94E39C1F-1C23-452C-8B22-819043594EB0}"/>
    <cellStyle name="Total 2 2 5 3 2 2 4" xfId="22683" xr:uid="{98B98977-9CF2-41DA-9580-10E5DD7563B8}"/>
    <cellStyle name="Total 2 2 5 3 2 2 5" xfId="33661" xr:uid="{4C02DFD8-6E1E-4941-B919-08D1F1473F84}"/>
    <cellStyle name="Total 2 2 5 3 2 2 6" xfId="31571" xr:uid="{77486BA8-521A-4D72-BCE3-ED76E3864ACF}"/>
    <cellStyle name="Total 2 2 5 3 2 2 7" xfId="35601" xr:uid="{1B3E11A0-E86B-460C-AD55-7610A030D949}"/>
    <cellStyle name="Total 2 2 5 3 2 3" xfId="25512" xr:uid="{6834A03A-ACA1-4E8F-BA4E-B2724B27BD72}"/>
    <cellStyle name="Total 2 2 5 3 2 4" xfId="32771" xr:uid="{00DBC111-878A-4831-B851-B1A4BDF2D605}"/>
    <cellStyle name="Total 2 2 5 3 3" xfId="23665" xr:uid="{0F0F6E64-1745-4D07-B25D-E10C4CAA8E9D}"/>
    <cellStyle name="Total 2 2 5 3 3 2" xfId="26317" xr:uid="{F603BADD-3303-4966-AF8C-068FD5086686}"/>
    <cellStyle name="Total 2 2 5 3 3 3" xfId="28874" xr:uid="{47E08858-B048-4DAF-8948-5DFD27EDFAF3}"/>
    <cellStyle name="Total 2 2 5 3 3 4" xfId="22650" xr:uid="{46BD6414-566B-418E-9413-33789A3C3F95}"/>
    <cellStyle name="Total 2 2 5 3 3 5" xfId="33568" xr:uid="{45279DC3-ABD5-43B0-BF78-F9D14F3BC7C5}"/>
    <cellStyle name="Total 2 2 5 3 3 6" xfId="31556" xr:uid="{D3EF7676-ABF9-46F1-A9F6-45D90D855762}"/>
    <cellStyle name="Total 2 2 5 3 3 7" xfId="31929" xr:uid="{623C5484-13AE-4CE6-B31D-FC4A397B3772}"/>
    <cellStyle name="Total 2 2 5 3 4" xfId="24821" xr:uid="{8B5CA8C5-674B-47DA-A728-638B025E5C8A}"/>
    <cellStyle name="Total 2 2 5 3 4 2" xfId="27469" xr:uid="{3BD077E0-7597-4253-B694-4059B0633A06}"/>
    <cellStyle name="Total 2 2 5 3 4 3" xfId="29107" xr:uid="{FC513DE1-4560-4CDC-8576-BA483A9686FA}"/>
    <cellStyle name="Total 2 2 5 3 4 4" xfId="30299" xr:uid="{2B21158C-2AF7-4E7C-96C4-9F48758E7E72}"/>
    <cellStyle name="Total 2 2 5 3 4 5" xfId="31182" xr:uid="{0BBF3A5F-DBA3-4CCB-A078-285D8A60A5B5}"/>
    <cellStyle name="Total 2 2 5 3 4 6" xfId="35177" xr:uid="{69B331A7-3690-4F37-9CA4-29AB4F7E5DA6}"/>
    <cellStyle name="Total 2 2 5 3 4 7" xfId="36305" xr:uid="{9529880D-5CE4-471D-8C3A-BC24A5C71A6D}"/>
    <cellStyle name="Total 2 2 5 3 4 8" xfId="37138" xr:uid="{E411A5D6-C213-42A2-B36E-DC68983B4D49}"/>
    <cellStyle name="Total 2 2 5 3 4 9" xfId="38057" xr:uid="{D5FF7550-7220-4F4E-AA8E-9F8689958772}"/>
    <cellStyle name="Total 2 2 5 3 5" xfId="24991" xr:uid="{75D625A2-A78E-4E58-86C6-E9B426585D32}"/>
    <cellStyle name="Total 2 2 5 3 5 2" xfId="27639" xr:uid="{B62C8351-24B7-45BA-A270-E3A3AFAA3104}"/>
    <cellStyle name="Total 2 2 5 3 5 3" xfId="29277" xr:uid="{41D518CC-7EF3-48D5-A660-D3917E2C22DB}"/>
    <cellStyle name="Total 2 2 5 3 5 4" xfId="30469" xr:uid="{91FAD038-517D-47F0-A87B-EEDB9514F790}"/>
    <cellStyle name="Total 2 2 5 3 5 5" xfId="31352" xr:uid="{05842AC1-5ED8-4642-99F3-7277DA760F6D}"/>
    <cellStyle name="Total 2 2 5 3 5 6" xfId="35347" xr:uid="{36AB3A77-0FFC-435B-A0C5-BC38E54642E4}"/>
    <cellStyle name="Total 2 2 5 3 5 7" xfId="36475" xr:uid="{236074D2-9F50-4EB2-AE56-4502DB37E816}"/>
    <cellStyle name="Total 2 2 5 3 5 8" xfId="37308" xr:uid="{ABDA8DCB-90CD-46EA-8015-20298B6F6E00}"/>
    <cellStyle name="Total 2 2 5 3 5 9" xfId="38227" xr:uid="{2AD9A7A5-5B89-4DD4-82FF-367A10379610}"/>
    <cellStyle name="Total 2 2 5 3 6" xfId="22732" xr:uid="{5C9F15E1-D2AA-4140-9E56-5ED58B4C226B}"/>
    <cellStyle name="Total 2 2 5 3 7" xfId="25381" xr:uid="{FA3CC971-03AC-4BFB-86A2-CD1051A05CD5}"/>
    <cellStyle name="Total 2 2 5 3 8" xfId="21368" xr:uid="{F0D58B37-C53B-4BAD-BDDA-A8B6B83ACFFB}"/>
    <cellStyle name="Total 2 2 5 4" xfId="20862" xr:uid="{00000000-0005-0000-0000-000085510000}"/>
    <cellStyle name="Total 2 2 5 4 2" xfId="22857" xr:uid="{7EC6EB49-2A96-42B5-8551-F1B65A420192}"/>
    <cellStyle name="Total 2 2 5 4 2 2" xfId="23757" xr:uid="{1390B391-6F0F-4488-9A96-804ED62CA9EC}"/>
    <cellStyle name="Total 2 2 5 4 2 2 2" xfId="26409" xr:uid="{69E45CFF-627A-4B05-A00A-1C9BB782DEC1}"/>
    <cellStyle name="Total 2 2 5 4 2 2 3" xfId="27946" xr:uid="{DA4E7E27-531B-45D4-86FE-52E93EACF04A}"/>
    <cellStyle name="Total 2 2 5 4 2 2 4" xfId="22682" xr:uid="{6BC75B01-816A-453A-8501-DFBF6E1FDC54}"/>
    <cellStyle name="Total 2 2 5 4 2 2 5" xfId="33660" xr:uid="{1707D861-394F-43E3-A990-31C5C8070972}"/>
    <cellStyle name="Total 2 2 5 4 2 2 6" xfId="34882" xr:uid="{83D9D584-24EA-4662-B098-D240D840AF15}"/>
    <cellStyle name="Total 2 2 5 4 2 2 7" xfId="35055" xr:uid="{77AC0832-0AFA-4850-BE5B-39F35B665322}"/>
    <cellStyle name="Total 2 2 5 4 2 3" xfId="25511" xr:uid="{8D58A5E3-664E-4EB8-B472-903173332E88}"/>
    <cellStyle name="Total 2 2 5 4 2 4" xfId="32770" xr:uid="{142CDED7-4C5C-4D89-88E8-A2C123BA6173}"/>
    <cellStyle name="Total 2 2 5 4 3" xfId="23666" xr:uid="{95040CA1-3AAE-4BFF-94C8-C51EA83BFF44}"/>
    <cellStyle name="Total 2 2 5 4 3 2" xfId="26318" xr:uid="{8734DA5B-D826-4852-AB0C-10B98CA2765D}"/>
    <cellStyle name="Total 2 2 5 4 3 3" xfId="28988" xr:uid="{2468ED8E-C343-4720-B02F-CD9D3751D8E0}"/>
    <cellStyle name="Total 2 2 5 4 3 4" xfId="22651" xr:uid="{7D537F64-ED2B-4172-AAC4-785622E1A718}"/>
    <cellStyle name="Total 2 2 5 4 3 5" xfId="33569" xr:uid="{4596F324-55FC-454A-AA98-C8861D6B2AA7}"/>
    <cellStyle name="Total 2 2 5 4 3 6" xfId="34774" xr:uid="{0422244A-2D27-48E6-BEF0-5342254C2B9E}"/>
    <cellStyle name="Total 2 2 5 4 3 7" xfId="31928" xr:uid="{5FFFD7F9-9BC1-485D-92B0-0E5A30E41F4B}"/>
    <cellStyle name="Total 2 2 5 4 4" xfId="24822" xr:uid="{DF5F69CC-AD63-41D1-8176-767DDBC31B3E}"/>
    <cellStyle name="Total 2 2 5 4 4 2" xfId="27470" xr:uid="{0A54F474-B9E2-4A8E-AF3B-8FEBE12716E4}"/>
    <cellStyle name="Total 2 2 5 4 4 3" xfId="29108" xr:uid="{63F9020A-3AD0-4225-B8E4-C5C2B903EFBC}"/>
    <cellStyle name="Total 2 2 5 4 4 4" xfId="30300" xr:uid="{82B85FAE-0933-4FBA-8715-40EE8ED6CD7D}"/>
    <cellStyle name="Total 2 2 5 4 4 5" xfId="31183" xr:uid="{174CEC2D-2033-4BEA-9D8A-BE2B0A87CE3D}"/>
    <cellStyle name="Total 2 2 5 4 4 6" xfId="35178" xr:uid="{FE700D53-77F0-4043-BD87-2D1A769EBA8D}"/>
    <cellStyle name="Total 2 2 5 4 4 7" xfId="36306" xr:uid="{7DD91805-CBD5-41FB-B26A-03BC7F310081}"/>
    <cellStyle name="Total 2 2 5 4 4 8" xfId="37139" xr:uid="{FC07730D-3698-4418-8AC3-48FA3D4A8776}"/>
    <cellStyle name="Total 2 2 5 4 4 9" xfId="38058" xr:uid="{404D7DE2-947B-400B-B137-A1E1E28CA515}"/>
    <cellStyle name="Total 2 2 5 4 5" xfId="24992" xr:uid="{F9D388B8-266B-4948-98CA-865AE799A572}"/>
    <cellStyle name="Total 2 2 5 4 5 2" xfId="27640" xr:uid="{247EA104-9EE5-4D9F-A864-D128B21A4BCA}"/>
    <cellStyle name="Total 2 2 5 4 5 3" xfId="29278" xr:uid="{A6E9CB98-5C8C-479C-8AD9-40021EF38139}"/>
    <cellStyle name="Total 2 2 5 4 5 4" xfId="30470" xr:uid="{589F76B0-ABD1-403C-B67B-0786D80245FC}"/>
    <cellStyle name="Total 2 2 5 4 5 5" xfId="31353" xr:uid="{1F078ADE-ADE6-4382-AF61-B90FDFB8DE91}"/>
    <cellStyle name="Total 2 2 5 4 5 6" xfId="35348" xr:uid="{DB991BAC-E866-42DF-A98B-1AEC938C6050}"/>
    <cellStyle name="Total 2 2 5 4 5 7" xfId="36476" xr:uid="{84772859-09E7-4A77-84E0-330F9E268D07}"/>
    <cellStyle name="Total 2 2 5 4 5 8" xfId="37309" xr:uid="{F7B36E57-8239-4320-A21E-4866111EC180}"/>
    <cellStyle name="Total 2 2 5 4 5 9" xfId="38228" xr:uid="{8B7F2995-3F59-427A-BDCE-CF01D5BFCA9E}"/>
    <cellStyle name="Total 2 2 5 4 6" xfId="22733" xr:uid="{1438F69C-BD09-4893-B0A1-94E53E16E425}"/>
    <cellStyle name="Total 2 2 5 4 7" xfId="25382" xr:uid="{CE27D8E3-47E7-4B42-99DD-80AAD36774C5}"/>
    <cellStyle name="Total 2 2 5 4 8" xfId="21369" xr:uid="{0D303699-843E-4481-8120-10FD7AF7811E}"/>
    <cellStyle name="Total 2 2 5 5" xfId="22860" xr:uid="{A03C6AC7-6DD6-4347-9AB7-1AC26C76E274}"/>
    <cellStyle name="Total 2 2 5 5 2" xfId="23760" xr:uid="{876980E6-5506-4305-86D8-9121FE2E6553}"/>
    <cellStyle name="Total 2 2 5 5 2 2" xfId="26412" xr:uid="{62029B7D-9004-4E7F-A7DC-3940F3AE64F4}"/>
    <cellStyle name="Total 2 2 5 5 2 3" xfId="28399" xr:uid="{B81EF1A7-834E-4A12-ACBC-2C40BD8149C2}"/>
    <cellStyle name="Total 2 2 5 5 2 4" xfId="28658" xr:uid="{F8AF63C6-1128-40C5-9F24-C4CA42D27EF7}"/>
    <cellStyle name="Total 2 2 5 5 2 5" xfId="33663" xr:uid="{9C3151A8-AC14-44DD-BB59-9F25CB36B625}"/>
    <cellStyle name="Total 2 2 5 5 2 6" xfId="31667" xr:uid="{3132C060-9FA0-47E2-A8FA-928987A6558C}"/>
    <cellStyle name="Total 2 2 5 5 2 7" xfId="31853" xr:uid="{FF80B14F-A4D7-40DB-94C6-51080AC6AAC0}"/>
    <cellStyle name="Total 2 2 5 5 3" xfId="25514" xr:uid="{EA6FC510-42DB-40F8-9165-C0B3B0A95AA2}"/>
    <cellStyle name="Total 2 2 5 5 4" xfId="32773" xr:uid="{A90A7EDC-2F36-4C9E-95A2-3BBC2D177D51}"/>
    <cellStyle name="Total 2 2 5 6" xfId="23663" xr:uid="{C5A44A3A-D0EC-4656-B5A6-B298ACAC361F}"/>
    <cellStyle name="Total 2 2 5 6 2" xfId="26315" xr:uid="{D70B70E0-926F-4097-B547-C9F4E3ED4929}"/>
    <cellStyle name="Total 2 2 5 6 3" xfId="28544" xr:uid="{922F3FAD-BD2C-4CCB-9C90-5B6D24181C40}"/>
    <cellStyle name="Total 2 2 5 6 4" xfId="28803" xr:uid="{F219CEB5-6050-42C9-8DE6-C0B5DF117F9A}"/>
    <cellStyle name="Total 2 2 5 6 5" xfId="33566" xr:uid="{ED8F77CA-3722-4553-9356-965278E476EC}"/>
    <cellStyle name="Total 2 2 5 6 6" xfId="34960" xr:uid="{29D6BF24-2F73-42A7-835F-8DA2DC14B6CD}"/>
    <cellStyle name="Total 2 2 5 6 7" xfId="32178" xr:uid="{A7AD1116-C8E5-4A27-BAB2-2B555899268F}"/>
    <cellStyle name="Total 2 2 5 7" xfId="24819" xr:uid="{E81B36A9-1B07-4B22-B444-C9D7FA2A0F4C}"/>
    <cellStyle name="Total 2 2 5 7 2" xfId="27467" xr:uid="{67B947D8-DABD-4096-BCE3-547517AFBF8C}"/>
    <cellStyle name="Total 2 2 5 7 3" xfId="29105" xr:uid="{33EE78CF-E801-4A1C-BF68-709C2F835FF9}"/>
    <cellStyle name="Total 2 2 5 7 4" xfId="30297" xr:uid="{7AE16EF5-FC56-4B48-86BA-ED8A12ECCB9A}"/>
    <cellStyle name="Total 2 2 5 7 5" xfId="31180" xr:uid="{9EBC072E-EFF6-4F2C-9A2E-429A04F7E8BF}"/>
    <cellStyle name="Total 2 2 5 7 6" xfId="35175" xr:uid="{A94A2B47-C9D1-4D26-831E-006048131FE0}"/>
    <cellStyle name="Total 2 2 5 7 7" xfId="36303" xr:uid="{ACD1EB5B-D760-485E-80F5-E136F053273B}"/>
    <cellStyle name="Total 2 2 5 7 8" xfId="37136" xr:uid="{650248D5-A735-4007-AB9B-75EA55C212D3}"/>
    <cellStyle name="Total 2 2 5 7 9" xfId="38055" xr:uid="{D2D3326D-7E9E-42E7-8318-6B223C320DDB}"/>
    <cellStyle name="Total 2 2 5 8" xfId="24989" xr:uid="{C3165BA0-BD5D-439E-ABCF-1AD0B307B59A}"/>
    <cellStyle name="Total 2 2 5 8 2" xfId="27637" xr:uid="{64AA5216-4786-4A2C-AAFD-0DB1F4DDFC74}"/>
    <cellStyle name="Total 2 2 5 8 3" xfId="29275" xr:uid="{2041B877-A6E4-4C7B-B5D5-5DD9C4D38F4C}"/>
    <cellStyle name="Total 2 2 5 8 4" xfId="30467" xr:uid="{9E047A01-AF9D-4C68-B757-724C4D6EC80C}"/>
    <cellStyle name="Total 2 2 5 8 5" xfId="31350" xr:uid="{E962BECC-D168-4CF5-B4F2-2076A0CCED51}"/>
    <cellStyle name="Total 2 2 5 8 6" xfId="35345" xr:uid="{B84705CE-A626-49EF-8361-A71C9ECB4019}"/>
    <cellStyle name="Total 2 2 5 8 7" xfId="36473" xr:uid="{6890BD45-E02B-4D5B-99DD-6DB989E487B5}"/>
    <cellStyle name="Total 2 2 5 8 8" xfId="37306" xr:uid="{B23F15F5-562F-484B-A6AC-E471828289B2}"/>
    <cellStyle name="Total 2 2 5 8 9" xfId="38225" xr:uid="{8D8991B2-2D6B-41C1-A231-0C39B011F345}"/>
    <cellStyle name="Total 2 2 5 9" xfId="22730" xr:uid="{D7C23C5C-8AA0-4BFD-87DA-4EF62CDD291E}"/>
    <cellStyle name="Total 2 2 6" xfId="20863" xr:uid="{00000000-0005-0000-0000-000086510000}"/>
    <cellStyle name="Total 2 2 6 2" xfId="22856" xr:uid="{6C818A7E-523A-47A7-BCC2-59BD1BAED8D1}"/>
    <cellStyle name="Total 2 2 6 2 2" xfId="23756" xr:uid="{D8F0B13E-DCC7-4E1F-81F5-37A5F69B01D3}"/>
    <cellStyle name="Total 2 2 6 2 2 2" xfId="26408" xr:uid="{63F528A5-8A36-4A11-BDCD-4702B412CCB7}"/>
    <cellStyle name="Total 2 2 6 2 2 3" xfId="29000" xr:uid="{C0134B55-C3B4-4FFD-B182-9ACDF7B6E751}"/>
    <cellStyle name="Total 2 2 6 2 2 4" xfId="28732" xr:uid="{A41C90AD-A5A3-4F5A-97B4-97EBF25711B4}"/>
    <cellStyle name="Total 2 2 6 2 2 5" xfId="33659" xr:uid="{C4F9F7DA-F5F3-4E52-8504-64C3E041ACC9}"/>
    <cellStyle name="Total 2 2 6 2 2 6" xfId="34975" xr:uid="{63F1318E-CFA8-4D83-AC65-58A83F9BB528}"/>
    <cellStyle name="Total 2 2 6 2 2 7" xfId="31854" xr:uid="{92CBB15A-737D-4EBB-9F2B-F3E133194134}"/>
    <cellStyle name="Total 2 2 6 2 3" xfId="25510" xr:uid="{A77DF121-7BD0-4CC6-AFB4-B481267D9CBF}"/>
    <cellStyle name="Total 2 2 6 2 4" xfId="32769" xr:uid="{2AA3A6DF-B642-488A-AE69-9A40D0E82FAC}"/>
    <cellStyle name="Total 2 2 6 3" xfId="23667" xr:uid="{A57FDC22-14F0-406B-B290-49E5CF2E285C}"/>
    <cellStyle name="Total 2 2 6 3 2" xfId="26319" xr:uid="{A40A688F-4994-419E-BE82-C0A036BD900C}"/>
    <cellStyle name="Total 2 2 6 3 3" xfId="27931" xr:uid="{CCE93532-5CCD-418B-8696-A5064C07CEC9}"/>
    <cellStyle name="Total 2 2 6 3 4" xfId="28166" xr:uid="{6F74EB4A-BAAD-4848-8D37-B74AC449FCCF}"/>
    <cellStyle name="Total 2 2 6 3 5" xfId="33570" xr:uid="{1F2B5E2E-C6C2-4D80-80AD-67AAB12327DE}"/>
    <cellStyle name="Total 2 2 6 3 6" xfId="31682" xr:uid="{2AA21A5C-0586-45A5-8B23-C818F946D505}"/>
    <cellStyle name="Total 2 2 6 3 7" xfId="31927" xr:uid="{32F3657C-4606-4B50-9E29-C774C8A88DAC}"/>
    <cellStyle name="Total 2 2 6 4" xfId="24823" xr:uid="{E581CDA4-9433-47C4-AC57-E62D5A73E258}"/>
    <cellStyle name="Total 2 2 6 4 2" xfId="27471" xr:uid="{53B4C5F6-5435-4654-9B92-D7B4603037D1}"/>
    <cellStyle name="Total 2 2 6 4 3" xfId="29109" xr:uid="{D5F26400-79CB-475B-B753-EB0D9FCA2546}"/>
    <cellStyle name="Total 2 2 6 4 4" xfId="30301" xr:uid="{50C9C7C8-EDE8-47D2-A938-65CB65408D82}"/>
    <cellStyle name="Total 2 2 6 4 5" xfId="31184" xr:uid="{06C1B1D1-9E29-490F-B424-686F864A4A14}"/>
    <cellStyle name="Total 2 2 6 4 6" xfId="35179" xr:uid="{3FE6850E-AA5E-4430-A068-D25D613C322A}"/>
    <cellStyle name="Total 2 2 6 4 7" xfId="36307" xr:uid="{D39DF10C-4FD3-4D81-BF20-30F9058F7DB2}"/>
    <cellStyle name="Total 2 2 6 4 8" xfId="37140" xr:uid="{78483142-E910-43D6-B075-41692A26D691}"/>
    <cellStyle name="Total 2 2 6 4 9" xfId="38059" xr:uid="{C3013B6B-60DB-4E5B-9951-7C01DA223165}"/>
    <cellStyle name="Total 2 2 6 5" xfId="24993" xr:uid="{BD0FEAA5-D274-49B5-9BC4-B68AAA3E96C7}"/>
    <cellStyle name="Total 2 2 6 5 2" xfId="27641" xr:uid="{4844E1B0-057B-4475-8D99-85944AA9440D}"/>
    <cellStyle name="Total 2 2 6 5 3" xfId="29279" xr:uid="{2DB4CC30-783B-458D-9E83-78546E983E92}"/>
    <cellStyle name="Total 2 2 6 5 4" xfId="30471" xr:uid="{2D4CAADE-BCC2-4E90-9851-AE22EC3ADA47}"/>
    <cellStyle name="Total 2 2 6 5 5" xfId="31354" xr:uid="{3C25CF72-A63E-4098-9AFA-A036BD346ACD}"/>
    <cellStyle name="Total 2 2 6 5 6" xfId="35349" xr:uid="{D71D61E1-4C70-465F-A3B0-545F170A99EA}"/>
    <cellStyle name="Total 2 2 6 5 7" xfId="36477" xr:uid="{2D7618A3-5DDF-4170-BCD4-96858AE0E39C}"/>
    <cellStyle name="Total 2 2 6 5 8" xfId="37310" xr:uid="{D781C698-74B3-4CBE-9C03-F8BC7775690D}"/>
    <cellStyle name="Total 2 2 6 5 9" xfId="38229" xr:uid="{7FE6B6E2-5D4F-49B7-9184-01FBCF619F74}"/>
    <cellStyle name="Total 2 2 6 6" xfId="22734" xr:uid="{41249093-E7AD-4496-BD1D-97E6A170E657}"/>
    <cellStyle name="Total 2 2 6 7" xfId="25383" xr:uid="{FF548527-4421-484E-AB7B-55C382812287}"/>
    <cellStyle name="Total 2 2 6 8" xfId="21370" xr:uid="{ECF4DF16-6663-4637-A935-9DBF9AC1BE7D}"/>
    <cellStyle name="Total 2 2 7" xfId="20864" xr:uid="{00000000-0005-0000-0000-000087510000}"/>
    <cellStyle name="Total 2 2 7 2" xfId="22855" xr:uid="{B84A9BF8-E329-4A41-8AC9-E7D457923241}"/>
    <cellStyle name="Total 2 2 7 2 2" xfId="23755" xr:uid="{14E9DC27-5751-4C3B-8377-06A48478BCAE}"/>
    <cellStyle name="Total 2 2 7 2 2 2" xfId="26407" xr:uid="{F8CCE8DF-8FD9-442F-82B3-0522376E75F7}"/>
    <cellStyle name="Total 2 2 7 2 2 3" xfId="28886" xr:uid="{FE6A5004-2853-4953-B137-7D4F68B17FEE}"/>
    <cellStyle name="Total 2 2 7 2 2 4" xfId="28815" xr:uid="{286A42C1-1876-4791-B879-BB74EA8B5EAD}"/>
    <cellStyle name="Total 2 2 7 2 2 5" xfId="33658" xr:uid="{1F86B532-77A3-4E91-8327-63E735EAAAAE}"/>
    <cellStyle name="Total 2 2 7 2 2 6" xfId="32255" xr:uid="{B0D4C6BE-99A4-401C-AD98-84CBD960B0D0}"/>
    <cellStyle name="Total 2 2 7 2 2 7" xfId="35451" xr:uid="{1D9422AF-9B02-44C1-8509-698EADBA278F}"/>
    <cellStyle name="Total 2 2 7 2 3" xfId="25509" xr:uid="{6AD2DD22-55F0-4812-9AC4-AFFADD9A846B}"/>
    <cellStyle name="Total 2 2 7 2 4" xfId="32768" xr:uid="{C374D008-4D88-4CEB-AF8C-04BE39EE9C4F}"/>
    <cellStyle name="Total 2 2 7 3" xfId="23668" xr:uid="{AE86473C-E41F-4537-A676-945E3DE2128A}"/>
    <cellStyle name="Total 2 2 7 3 2" xfId="26320" xr:uid="{839BED96-626F-4596-8D3B-3C83E2BB7DD2}"/>
    <cellStyle name="Total 2 2 7 3 3" xfId="28098" xr:uid="{120744C0-35FA-4572-8201-A87C7FDB217D}"/>
    <cellStyle name="Total 2 2 7 3 4" xfId="28670" xr:uid="{32C61A65-6508-4284-A604-3E0851594467}"/>
    <cellStyle name="Total 2 2 7 3 5" xfId="33571" xr:uid="{A1F57EC1-2ECA-4218-964C-2250374AEDD0}"/>
    <cellStyle name="Total 2 2 7 3 6" xfId="34252" xr:uid="{EE1EA392-CD29-4ACA-804E-C0FD1CD524C4}"/>
    <cellStyle name="Total 2 2 7 3 7" xfId="31926" xr:uid="{9B17E4A4-1929-4663-B4E8-519A4C74180D}"/>
    <cellStyle name="Total 2 2 7 4" xfId="24824" xr:uid="{199A079C-9E98-4ABA-A7DD-47FC2328FC96}"/>
    <cellStyle name="Total 2 2 7 4 2" xfId="27472" xr:uid="{ABAB3392-C51D-4EB2-90AB-2C89AE7EA13B}"/>
    <cellStyle name="Total 2 2 7 4 3" xfId="29110" xr:uid="{F1FEC931-6B04-4886-BB17-1E9CEC350CD3}"/>
    <cellStyle name="Total 2 2 7 4 4" xfId="30302" xr:uid="{D6ABEBED-5CFD-4DB0-A311-C256B07D5722}"/>
    <cellStyle name="Total 2 2 7 4 5" xfId="31185" xr:uid="{8EA08BFE-2700-4D7A-AEC4-099123F3554D}"/>
    <cellStyle name="Total 2 2 7 4 6" xfId="35180" xr:uid="{1C11D27F-0147-4F4F-84B6-ACC1C9FDC3B0}"/>
    <cellStyle name="Total 2 2 7 4 7" xfId="36308" xr:uid="{541D4846-681B-4BC4-9AFF-AD1C1ACBC731}"/>
    <cellStyle name="Total 2 2 7 4 8" xfId="37141" xr:uid="{8193CC3E-C0E5-4F03-9D95-13644EB6E8E5}"/>
    <cellStyle name="Total 2 2 7 4 9" xfId="38060" xr:uid="{AFB189C3-C9EF-421D-9448-403CCF9835E0}"/>
    <cellStyle name="Total 2 2 7 5" xfId="24994" xr:uid="{B1942606-0062-42D4-86F7-29CE6C2020C5}"/>
    <cellStyle name="Total 2 2 7 5 2" xfId="27642" xr:uid="{9107351C-7E4B-4DD6-A21D-76EF377B2F29}"/>
    <cellStyle name="Total 2 2 7 5 3" xfId="29280" xr:uid="{B52D686E-0797-44C0-A1FA-AD90A3D402D3}"/>
    <cellStyle name="Total 2 2 7 5 4" xfId="30472" xr:uid="{8A57EBD8-ECC5-4935-BC10-14F2733D5B96}"/>
    <cellStyle name="Total 2 2 7 5 5" xfId="31355" xr:uid="{138A3E45-ED55-422A-A194-2B60239EC9C7}"/>
    <cellStyle name="Total 2 2 7 5 6" xfId="35350" xr:uid="{7560665F-F097-4D54-92A4-F65F2DF76E66}"/>
    <cellStyle name="Total 2 2 7 5 7" xfId="36478" xr:uid="{AE5D6BEB-32F4-43A1-92C2-B01A177EECD5}"/>
    <cellStyle name="Total 2 2 7 5 8" xfId="37311" xr:uid="{861FDCB5-21A6-48DD-A1EF-068F6BEF78DD}"/>
    <cellStyle name="Total 2 2 7 5 9" xfId="38230" xr:uid="{254F821E-8259-4B84-B741-CA1440720166}"/>
    <cellStyle name="Total 2 2 7 6" xfId="22735" xr:uid="{B543E0E6-B8ED-456B-8AEE-12DAEF593165}"/>
    <cellStyle name="Total 2 2 7 7" xfId="25384" xr:uid="{96C6840E-04D8-4050-8057-4D78C1170B9A}"/>
    <cellStyle name="Total 2 2 7 8" xfId="21371" xr:uid="{5F8AED12-7795-41D2-A0D2-7C2FCF2DFA4D}"/>
    <cellStyle name="Total 2 2 8" xfId="20865" xr:uid="{00000000-0005-0000-0000-000088510000}"/>
    <cellStyle name="Total 2 2 8 2" xfId="22854" xr:uid="{C45FA4D5-0F08-4628-9E31-4F4CC1E639B3}"/>
    <cellStyle name="Total 2 2 8 2 2" xfId="23754" xr:uid="{4F57D2B0-901D-469E-9C0B-4908A60F8150}"/>
    <cellStyle name="Total 2 2 8 2 2 2" xfId="26406" xr:uid="{C6460E09-3438-4C31-8432-BB2DD2C6612A}"/>
    <cellStyle name="Total 2 2 8 2 2 3" xfId="28395" xr:uid="{80C03ABE-3A31-4F91-8BDA-719527C5C82B}"/>
    <cellStyle name="Total 2 2 8 2 2 4" xfId="28268" xr:uid="{F682112C-FEB0-4049-A603-EE9A47886098}"/>
    <cellStyle name="Total 2 2 8 2 2 5" xfId="33657" xr:uid="{E5F82DBE-8353-4294-9344-284BDFC8D83B}"/>
    <cellStyle name="Total 2 2 8 2 2 6" xfId="31668" xr:uid="{DED1ACA8-62EB-4E6F-A7F8-7932F97C6110}"/>
    <cellStyle name="Total 2 2 8 2 2 7" xfId="35602" xr:uid="{2FA97C79-EEE6-497E-93CA-1939D9A3B8CC}"/>
    <cellStyle name="Total 2 2 8 2 3" xfId="25508" xr:uid="{7CFAB717-54E9-4554-A148-F35F8711A6DA}"/>
    <cellStyle name="Total 2 2 8 2 4" xfId="32767" xr:uid="{D9E7EEE8-2229-4C15-9480-439044958D9F}"/>
    <cellStyle name="Total 2 2 8 3" xfId="23669" xr:uid="{0FE48DBA-DA02-4697-B434-7A71BF0C6089}"/>
    <cellStyle name="Total 2 2 8 3 2" xfId="26321" xr:uid="{18BDF7BF-FBBB-4143-8BA4-7A09D343B443}"/>
    <cellStyle name="Total 2 2 8 3 3" xfId="28543" xr:uid="{97FFCDBA-8718-47F0-B7B5-A5E882C358EF}"/>
    <cellStyle name="Total 2 2 8 3 4" xfId="28257" xr:uid="{FB774068-33B6-42AA-B828-013F0E275309}"/>
    <cellStyle name="Total 2 2 8 3 5" xfId="33572" xr:uid="{7FA741BB-3320-4AD5-B41E-47D209C3FDA0}"/>
    <cellStyle name="Total 2 2 8 3 6" xfId="34961" xr:uid="{F0509211-A6B4-44D7-8545-93C730B1D7C8}"/>
    <cellStyle name="Total 2 2 8 3 7" xfId="31925" xr:uid="{550D920A-8B9E-4EFA-AE48-81951E0EBD44}"/>
    <cellStyle name="Total 2 2 8 4" xfId="24825" xr:uid="{87302896-C9DF-40C1-AD08-216048393ACC}"/>
    <cellStyle name="Total 2 2 8 4 2" xfId="27473" xr:uid="{F397F8FF-80BD-4B5F-B9EB-4D6C9C9DDF04}"/>
    <cellStyle name="Total 2 2 8 4 3" xfId="29111" xr:uid="{6604F539-B7A9-44DC-A339-C8026CBE24A2}"/>
    <cellStyle name="Total 2 2 8 4 4" xfId="30303" xr:uid="{6FE22C8F-30DF-4101-9C2F-6D8E8ED40C4E}"/>
    <cellStyle name="Total 2 2 8 4 5" xfId="31186" xr:uid="{34B6F7FD-E11B-41A3-AEB9-4EC39664663B}"/>
    <cellStyle name="Total 2 2 8 4 6" xfId="35181" xr:uid="{E67C6523-4276-41ED-9BD9-CEED4C51F8E8}"/>
    <cellStyle name="Total 2 2 8 4 7" xfId="36309" xr:uid="{4CBE9CEC-88C5-46C0-A81B-C947B76CFC16}"/>
    <cellStyle name="Total 2 2 8 4 8" xfId="37142" xr:uid="{E5C2E163-705D-407A-A78D-11F9937A89DD}"/>
    <cellStyle name="Total 2 2 8 4 9" xfId="38061" xr:uid="{F959CEAB-BFC4-461C-BD26-6AFC7F088E19}"/>
    <cellStyle name="Total 2 2 8 5" xfId="24995" xr:uid="{BE13C103-CBED-4E2F-9FC0-399DB4DF4825}"/>
    <cellStyle name="Total 2 2 8 5 2" xfId="27643" xr:uid="{76F38FE5-20A0-4649-B9C7-9C7729F1694C}"/>
    <cellStyle name="Total 2 2 8 5 3" xfId="29281" xr:uid="{07048608-D384-4F6C-81C9-7C2EFC225EF6}"/>
    <cellStyle name="Total 2 2 8 5 4" xfId="30473" xr:uid="{BCCAB2A6-D77B-4084-97F9-C6FBA285AEA0}"/>
    <cellStyle name="Total 2 2 8 5 5" xfId="31356" xr:uid="{4EE253E5-F362-4FBB-B0E3-43A0385E4731}"/>
    <cellStyle name="Total 2 2 8 5 6" xfId="35351" xr:uid="{A28A2DA7-32B3-42D9-92A4-A8A92AC7F6FD}"/>
    <cellStyle name="Total 2 2 8 5 7" xfId="36479" xr:uid="{DE838774-7C87-428F-A49C-076BE7E231B9}"/>
    <cellStyle name="Total 2 2 8 5 8" xfId="37312" xr:uid="{BCAE7B36-1620-460F-9318-BB2AFB53B95A}"/>
    <cellStyle name="Total 2 2 8 5 9" xfId="38231" xr:uid="{E88D3C59-AD0B-40EA-A2AC-9BD6BCDC576D}"/>
    <cellStyle name="Total 2 2 8 6" xfId="22736" xr:uid="{5855C154-A4CC-457D-A9E8-1CF387C1CA44}"/>
    <cellStyle name="Total 2 2 8 7" xfId="25385" xr:uid="{18D97C51-CE3B-4073-B0A2-6A10195D6A42}"/>
    <cellStyle name="Total 2 2 8 8" xfId="21372" xr:uid="{D2A2C661-7F94-43F5-BA23-CF6C1661C55E}"/>
    <cellStyle name="Total 2 2 9" xfId="20866" xr:uid="{00000000-0005-0000-0000-000089510000}"/>
    <cellStyle name="Total 2 2 9 2" xfId="22853" xr:uid="{864A687E-5E7E-46FF-978A-1DFDC5B5F52E}"/>
    <cellStyle name="Total 2 2 9 2 2" xfId="23753" xr:uid="{C61ED7E6-EEA1-4265-B8A0-7D141300451E}"/>
    <cellStyle name="Total 2 2 9 2 2 2" xfId="26405" xr:uid="{D5DC09EA-5BD7-4364-ACD7-84676F1321BF}"/>
    <cellStyle name="Total 2 2 9 2 2 3" xfId="28532" xr:uid="{ED737265-FF76-4FD2-A99F-A8CFEA97E533}"/>
    <cellStyle name="Total 2 2 9 2 2 4" xfId="22099" xr:uid="{2E7DEC58-9A9D-4880-9255-7B9C749046D0}"/>
    <cellStyle name="Total 2 2 9 2 2 5" xfId="33656" xr:uid="{39631D78-3DD2-4ECB-8244-B52867938392}"/>
    <cellStyle name="Total 2 2 9 2 2 6" xfId="34788" xr:uid="{B2F37939-59EF-4E52-8308-7D82E5F3B41B}"/>
    <cellStyle name="Total 2 2 9 2 2 7" xfId="35096" xr:uid="{668565F9-0375-4335-B429-C3D6857ADE2F}"/>
    <cellStyle name="Total 2 2 9 2 3" xfId="25507" xr:uid="{AF2C25D3-064A-4AA1-8571-8BA04CEEA609}"/>
    <cellStyle name="Total 2 2 9 2 4" xfId="32766" xr:uid="{99CAAFC7-80DE-4620-811F-940CDD7DDD0B}"/>
    <cellStyle name="Total 2 2 9 3" xfId="23670" xr:uid="{3842FD33-BBE5-4BBA-B370-C7BE1AF35E5E}"/>
    <cellStyle name="Total 2 2 9 3 2" xfId="26322" xr:uid="{C14AF78F-5CE8-4025-A9C5-89201BE4A4A3}"/>
    <cellStyle name="Total 2 2 9 3 3" xfId="28384" xr:uid="{0FCF0702-1F55-48A1-9F51-471CD39F5456}"/>
    <cellStyle name="Total 2 2 9 3 4" xfId="28804" xr:uid="{E28433A5-1626-40BC-BFF0-C49757EAA4D6}"/>
    <cellStyle name="Total 2 2 9 3 5" xfId="33573" xr:uid="{1B53AF78-321E-4644-9041-9356756EBA24}"/>
    <cellStyle name="Total 2 2 9 3 6" xfId="34896" xr:uid="{87C941DE-3C6B-4437-BFB6-3522D7F85281}"/>
    <cellStyle name="Total 2 2 9 3 7" xfId="31924" xr:uid="{C376B290-2A13-415A-BB45-A22051BAB917}"/>
    <cellStyle name="Total 2 2 9 4" xfId="24826" xr:uid="{6D3045E8-C2FE-4412-BCDC-0CC00BB21721}"/>
    <cellStyle name="Total 2 2 9 4 2" xfId="27474" xr:uid="{A7574718-CF98-4B81-BFAA-D8305F65BA4B}"/>
    <cellStyle name="Total 2 2 9 4 3" xfId="29112" xr:uid="{29D22401-1F67-414C-BD7F-FA80B9FF6C79}"/>
    <cellStyle name="Total 2 2 9 4 4" xfId="30304" xr:uid="{57A32B28-D5FD-4AF5-B3A9-8EEAE3287EEA}"/>
    <cellStyle name="Total 2 2 9 4 5" xfId="31187" xr:uid="{06A7A9EC-FACC-4043-8AAC-DEDB2D869E82}"/>
    <cellStyle name="Total 2 2 9 4 6" xfId="35182" xr:uid="{60AA92BB-2409-4AC0-A12E-AA71B1C597DC}"/>
    <cellStyle name="Total 2 2 9 4 7" xfId="36310" xr:uid="{26CED330-2778-45B4-AF9C-95A308234B91}"/>
    <cellStyle name="Total 2 2 9 4 8" xfId="37143" xr:uid="{867279B9-191E-4730-BF8B-05AEFBFFCC75}"/>
    <cellStyle name="Total 2 2 9 4 9" xfId="38062" xr:uid="{45153D1C-02E2-45E9-8035-A4CA1970BA1F}"/>
    <cellStyle name="Total 2 2 9 5" xfId="24996" xr:uid="{C2EAC063-E4D7-4702-B0F6-49000707EA50}"/>
    <cellStyle name="Total 2 2 9 5 2" xfId="27644" xr:uid="{269EEF6D-3550-45A2-B221-EDD0EFE45C15}"/>
    <cellStyle name="Total 2 2 9 5 3" xfId="29282" xr:uid="{5E6BD725-94FC-43A4-B2D0-32785CCCAF19}"/>
    <cellStyle name="Total 2 2 9 5 4" xfId="30474" xr:uid="{041897B3-6303-48D2-9A1C-F6ED714C1328}"/>
    <cellStyle name="Total 2 2 9 5 5" xfId="31357" xr:uid="{4CDD54C2-467B-45CB-8C5B-5D5D84518C6B}"/>
    <cellStyle name="Total 2 2 9 5 6" xfId="35352" xr:uid="{AC934B00-20F1-4D03-BB61-C949E3A0D4A6}"/>
    <cellStyle name="Total 2 2 9 5 7" xfId="36480" xr:uid="{8810523F-7797-4731-904D-0070286B02F0}"/>
    <cellStyle name="Total 2 2 9 5 8" xfId="37313" xr:uid="{B9571123-2354-490F-9290-3BFF310C9D11}"/>
    <cellStyle name="Total 2 2 9 5 9" xfId="38232" xr:uid="{08E7D7EA-8ABF-4B5C-8C53-9B41D7FBDF13}"/>
    <cellStyle name="Total 2 2 9 6" xfId="22737" xr:uid="{5669D9D4-5A67-4B38-BA97-71E707505D80}"/>
    <cellStyle name="Total 2 2 9 7" xfId="25386" xr:uid="{5DE2869F-F3FE-45DB-8DA7-7E29124332C9}"/>
    <cellStyle name="Total 2 2 9 8" xfId="21373" xr:uid="{1400C9D7-BF58-448D-9C94-EE725F9088E5}"/>
    <cellStyle name="Total 2 20" xfId="24954" xr:uid="{413F735F-C366-47B1-B1F5-B4CFC34CAC6D}"/>
    <cellStyle name="Total 2 20 2" xfId="27602" xr:uid="{3A03E919-EFBB-4B1C-A360-04240A0D591C}"/>
    <cellStyle name="Total 2 20 3" xfId="29240" xr:uid="{64B8A811-A9C9-4C54-8B74-2CFC355B134F}"/>
    <cellStyle name="Total 2 20 4" xfId="30432" xr:uid="{E2714953-72FD-457C-B3E4-EA01F2A3F7E4}"/>
    <cellStyle name="Total 2 20 5" xfId="31315" xr:uid="{261BE98B-B1AE-46FE-B71B-A51F576D7AF4}"/>
    <cellStyle name="Total 2 20 6" xfId="35310" xr:uid="{780177B6-C8E9-451E-B38E-2F6CDB03DDE3}"/>
    <cellStyle name="Total 2 20 7" xfId="36438" xr:uid="{E4FF6531-9EEA-4983-ACD9-1839EF3A7C0D}"/>
    <cellStyle name="Total 2 20 8" xfId="37271" xr:uid="{B67F4195-97D1-4CFC-9E55-E2029CA3CDEA}"/>
    <cellStyle name="Total 2 20 9" xfId="38190" xr:uid="{D6C87824-E478-4FBB-9900-9F8040FDB371}"/>
    <cellStyle name="Total 2 21" xfId="22694" xr:uid="{F512BB6E-F890-4B0D-AC8D-9C4D3A697DC3}"/>
    <cellStyle name="Total 2 22" xfId="25343" xr:uid="{7A022058-1C63-4198-B9B0-0A0E60E96790}"/>
    <cellStyle name="Total 2 23" xfId="21331" xr:uid="{00AFBA57-6AE6-4890-ADD4-23AE34DB0E63}"/>
    <cellStyle name="Total 2 3" xfId="20867" xr:uid="{00000000-0005-0000-0000-00008A510000}"/>
    <cellStyle name="Total 2 3 2" xfId="20868" xr:uid="{00000000-0005-0000-0000-00008B510000}"/>
    <cellStyle name="Total 2 3 2 2" xfId="22852" xr:uid="{DDF31196-9515-4DA0-8585-185A71E016CF}"/>
    <cellStyle name="Total 2 3 2 2 2" xfId="23752" xr:uid="{240726BC-A9EA-42DB-B1B2-B6EB1E20B24E}"/>
    <cellStyle name="Total 2 3 2 2 2 2" xfId="26404" xr:uid="{5252B6B1-1198-4F64-BF45-D01B5E3DAC7D}"/>
    <cellStyle name="Total 2 3 2 2 2 3" xfId="28087" xr:uid="{784D8785-04C2-410D-AD0A-5C36BF58D574}"/>
    <cellStyle name="Total 2 3 2 2 2 4" xfId="28659" xr:uid="{200670F6-991D-4966-8F07-D879040C66D3}"/>
    <cellStyle name="Total 2 3 2 2 2 5" xfId="33655" xr:uid="{C41FCA16-04EA-4D50-AD51-78242262F293}"/>
    <cellStyle name="Total 2 3 2 2 2 6" xfId="31570" xr:uid="{E60256CA-3386-4F8E-8EF5-502E7AB631AD}"/>
    <cellStyle name="Total 2 3 2 2 2 7" xfId="31855" xr:uid="{4E79A833-06EE-4D4A-8CE9-5CFB938E3384}"/>
    <cellStyle name="Total 2 3 2 2 3" xfId="25506" xr:uid="{98E7003B-CFBF-4BB9-9656-B0F31F0E2ABC}"/>
    <cellStyle name="Total 2 3 2 2 4" xfId="32765" xr:uid="{34BB1AE8-D9E6-4A64-A619-7BF83458A098}"/>
    <cellStyle name="Total 2 3 2 3" xfId="23671" xr:uid="{3E8E1FF7-20D0-4D4A-AF29-144457795CC2}"/>
    <cellStyle name="Total 2 3 2 3 2" xfId="26323" xr:uid="{A8FFF936-2ADC-40CD-87EC-7C29E8F53DE5}"/>
    <cellStyle name="Total 2 3 2 3 3" xfId="28875" xr:uid="{13255CB4-ADE0-40CC-B36A-2E9BCE1B192F}"/>
    <cellStyle name="Total 2 3 2 3 4" xfId="28743" xr:uid="{1ADCC077-AF1F-4CB5-BD3C-9CCF743A74C8}"/>
    <cellStyle name="Total 2 3 2 3 5" xfId="33574" xr:uid="{DE1DDACD-C36D-4AC3-BAC6-A47B685D0DB8}"/>
    <cellStyle name="Total 2 3 2 3 6" xfId="31557" xr:uid="{0888BE89-A223-400D-8C33-FAEE1DE6135B}"/>
    <cellStyle name="Total 2 3 2 3 7" xfId="31923" xr:uid="{C3C5109B-0AA4-4202-8599-998D4BEABA2C}"/>
    <cellStyle name="Total 2 3 2 4" xfId="24827" xr:uid="{87FB21AA-BFC5-4DD3-84EB-8DB35EF80098}"/>
    <cellStyle name="Total 2 3 2 4 2" xfId="27475" xr:uid="{82447069-D6CE-40B8-8FD2-D5437DB6FEC6}"/>
    <cellStyle name="Total 2 3 2 4 3" xfId="29113" xr:uid="{AD7357F3-582A-4525-BD9C-7031811A0BDF}"/>
    <cellStyle name="Total 2 3 2 4 4" xfId="30305" xr:uid="{E323EC42-0FD2-4464-BEDD-F2CE20F7756A}"/>
    <cellStyle name="Total 2 3 2 4 5" xfId="31188" xr:uid="{97670DDC-D67B-4806-AED3-F15A20FC3057}"/>
    <cellStyle name="Total 2 3 2 4 6" xfId="35183" xr:uid="{A57B49F5-4348-4A91-B781-CBCFF4B6FE08}"/>
    <cellStyle name="Total 2 3 2 4 7" xfId="36311" xr:uid="{CC752483-F482-4F34-AFEB-F740B088BF90}"/>
    <cellStyle name="Total 2 3 2 4 8" xfId="37144" xr:uid="{DDCA6E42-8FF7-4E16-B059-715870A2327E}"/>
    <cellStyle name="Total 2 3 2 4 9" xfId="38063" xr:uid="{7FA07722-767B-4A09-8431-5252B6570CB5}"/>
    <cellStyle name="Total 2 3 2 5" xfId="24997" xr:uid="{B2316199-7A47-4C6A-9B0F-8AA20CCE1C90}"/>
    <cellStyle name="Total 2 3 2 5 2" xfId="27645" xr:uid="{F1FC598C-E7D5-48FE-9741-1426CC8BEBDA}"/>
    <cellStyle name="Total 2 3 2 5 3" xfId="29283" xr:uid="{569CF250-4925-4B26-A9FC-B185B677B01C}"/>
    <cellStyle name="Total 2 3 2 5 4" xfId="30475" xr:uid="{1677D430-5089-4508-AF3B-AD69345FB47E}"/>
    <cellStyle name="Total 2 3 2 5 5" xfId="31358" xr:uid="{736B8059-E72F-4B11-891D-822BC10B0032}"/>
    <cellStyle name="Total 2 3 2 5 6" xfId="35353" xr:uid="{E6320844-5A96-4CFA-8695-EE5749A6CAA5}"/>
    <cellStyle name="Total 2 3 2 5 7" xfId="36481" xr:uid="{763F5B60-4E61-4EA6-876B-C31D786747DC}"/>
    <cellStyle name="Total 2 3 2 5 8" xfId="37314" xr:uid="{53159B85-29EC-4B3F-9188-1360C7EE3538}"/>
    <cellStyle name="Total 2 3 2 5 9" xfId="38233" xr:uid="{917A8FE0-D1C7-4AA7-8646-BB9B86F7D8A6}"/>
    <cellStyle name="Total 2 3 2 6" xfId="22739" xr:uid="{5C1BA0D8-30C8-4713-B55B-1EA9FC7FF981}"/>
    <cellStyle name="Total 2 3 2 7" xfId="25388" xr:uid="{401DC9AE-2D09-444A-8600-CA8F9CAFE5F4}"/>
    <cellStyle name="Total 2 3 2 8" xfId="21374" xr:uid="{07FB3F58-9C50-4986-B69C-53DF1175A7B5}"/>
    <cellStyle name="Total 2 3 3" xfId="20869" xr:uid="{00000000-0005-0000-0000-00008C510000}"/>
    <cellStyle name="Total 2 3 3 2" xfId="22851" xr:uid="{57D59AD5-1C7A-4C53-9636-676B64FDE293}"/>
    <cellStyle name="Total 2 3 3 2 2" xfId="23751" xr:uid="{32F59D35-ED9D-402D-96B2-AAE7FE62334A}"/>
    <cellStyle name="Total 2 3 3 2 2 2" xfId="26403" xr:uid="{255E4F2E-4EA8-4197-B4EC-28A13F732698}"/>
    <cellStyle name="Total 2 3 3 2 2 3" xfId="29003" xr:uid="{7ACF9A44-53E2-4055-8EDB-84453C47B8DD}"/>
    <cellStyle name="Total 2 3 3 2 2 4" xfId="28156" xr:uid="{E52D52BB-133B-40B4-BC2B-E645D931BD07}"/>
    <cellStyle name="Total 2 3 3 2 2 5" xfId="33654" xr:uid="{7DE61FE4-EB4C-45F5-9D75-EE003AE43D42}"/>
    <cellStyle name="Total 2 3 3 2 2 6" xfId="34883" xr:uid="{D8CEA536-653A-4B1A-9240-009DB6557731}"/>
    <cellStyle name="Total 2 3 3 2 2 7" xfId="35450" xr:uid="{59DFC034-7246-42CE-99FF-28177C4808A8}"/>
    <cellStyle name="Total 2 3 3 2 3" xfId="25505" xr:uid="{643E20AD-D237-4773-B790-DFEF3FEFC345}"/>
    <cellStyle name="Total 2 3 3 2 4" xfId="32764" xr:uid="{76ACE37B-2E0F-49C2-A1EE-8869B5A3D39F}"/>
    <cellStyle name="Total 2 3 3 3" xfId="23672" xr:uid="{0C3DBAFD-3E9B-47E7-B9AC-535A0DDAEF06}"/>
    <cellStyle name="Total 2 3 3 3 2" xfId="26324" xr:uid="{F64C2017-0592-4B63-A67E-EB10212C070A}"/>
    <cellStyle name="Total 2 3 3 3 3" xfId="28989" xr:uid="{8312500F-4DCA-4AB6-82F1-A197BBBC4FFF}"/>
    <cellStyle name="Total 2 3 3 3 4" xfId="22652" xr:uid="{3A0677EC-9D5A-45BA-B609-239ADC87BC70}"/>
    <cellStyle name="Total 2 3 3 3 5" xfId="33575" xr:uid="{81B5F6D3-5FAF-4D1F-9077-A4034925F30B}"/>
    <cellStyle name="Total 2 3 3 3 6" xfId="34775" xr:uid="{067FFBAA-73E8-493C-A006-1DEA2A8FEE79}"/>
    <cellStyle name="Total 2 3 3 3 7" xfId="31922" xr:uid="{2B14EE94-5283-4FB1-B843-92281E4D4EB9}"/>
    <cellStyle name="Total 2 3 3 4" xfId="24828" xr:uid="{2309374B-54E5-43F5-B5C6-3299CBE6A233}"/>
    <cellStyle name="Total 2 3 3 4 2" xfId="27476" xr:uid="{D022E2B1-2C1D-40F0-9A60-9BB0B7C36A88}"/>
    <cellStyle name="Total 2 3 3 4 3" xfId="29114" xr:uid="{361CD7DC-EE9B-4C75-AD23-A8A7B69367CC}"/>
    <cellStyle name="Total 2 3 3 4 4" xfId="30306" xr:uid="{C7ECB7DC-9FF3-4954-A202-601B1023A735}"/>
    <cellStyle name="Total 2 3 3 4 5" xfId="31189" xr:uid="{4EC008E8-361A-42DD-B5F2-00AC5B299708}"/>
    <cellStyle name="Total 2 3 3 4 6" xfId="35184" xr:uid="{195D42E4-AB79-4C9F-A408-DD2992EFA4D7}"/>
    <cellStyle name="Total 2 3 3 4 7" xfId="36312" xr:uid="{286392D7-4C2C-42EB-AE50-945C4AA32EBD}"/>
    <cellStyle name="Total 2 3 3 4 8" xfId="37145" xr:uid="{6CCB8275-9B29-4562-95CD-E7EDE7609DF3}"/>
    <cellStyle name="Total 2 3 3 4 9" xfId="38064" xr:uid="{A6F79A1A-C9EB-4944-8ED3-4C41AB9B3CE8}"/>
    <cellStyle name="Total 2 3 3 5" xfId="24998" xr:uid="{FE9B0C18-260B-4C44-9551-A6481E8F2055}"/>
    <cellStyle name="Total 2 3 3 5 2" xfId="27646" xr:uid="{FAEBA20F-2CC0-4A86-BF7D-6477AA99EA15}"/>
    <cellStyle name="Total 2 3 3 5 3" xfId="29284" xr:uid="{CC6118E5-31E9-443C-81E4-6C4EFB72D122}"/>
    <cellStyle name="Total 2 3 3 5 4" xfId="30476" xr:uid="{B3A9F38D-4CED-4714-88A5-133EB14ED796}"/>
    <cellStyle name="Total 2 3 3 5 5" xfId="31359" xr:uid="{2B7AD305-1A94-4D29-B413-2F626070D70C}"/>
    <cellStyle name="Total 2 3 3 5 6" xfId="35354" xr:uid="{0DF9AFD6-2A74-4257-851D-ACE5C6F670B1}"/>
    <cellStyle name="Total 2 3 3 5 7" xfId="36482" xr:uid="{D0037CD9-6E93-4C52-A494-D79AA6BC25DF}"/>
    <cellStyle name="Total 2 3 3 5 8" xfId="37315" xr:uid="{7A113F6E-E057-4B29-9D89-7829734009C1}"/>
    <cellStyle name="Total 2 3 3 5 9" xfId="38234" xr:uid="{28A301BD-B682-4E83-9A1C-7B1F7ED9C60E}"/>
    <cellStyle name="Total 2 3 3 6" xfId="22740" xr:uid="{694D56B5-7770-4DDC-B234-85ED60BB154E}"/>
    <cellStyle name="Total 2 3 3 7" xfId="25389" xr:uid="{A99E8E2C-C564-4595-B0D2-E131590427DA}"/>
    <cellStyle name="Total 2 3 3 8" xfId="21375" xr:uid="{737799F5-B3C6-41A7-BC7C-B103F190085A}"/>
    <cellStyle name="Total 2 3 4" xfId="20870" xr:uid="{00000000-0005-0000-0000-00008D510000}"/>
    <cellStyle name="Total 2 3 4 2" xfId="22850" xr:uid="{962F891E-B66D-49AC-A173-813C72DE01A4}"/>
    <cellStyle name="Total 2 3 4 2 2" xfId="23750" xr:uid="{787C5407-8644-4CD2-9A4B-F4491783DB44}"/>
    <cellStyle name="Total 2 3 4 2 2 2" xfId="26402" xr:uid="{8253729A-1EEE-4C9A-842C-4F423B81C308}"/>
    <cellStyle name="Total 2 3 4 2 2 3" xfId="28889" xr:uid="{D1966638-E3BE-480E-B353-35B096773A54}"/>
    <cellStyle name="Total 2 3 4 2 2 4" xfId="22681" xr:uid="{A2C47ED4-3FD3-413C-8768-A26B1C097D5D}"/>
    <cellStyle name="Total 2 3 4 2 2 5" xfId="33653" xr:uid="{ED9A040B-6D3E-4D38-8A5E-020D059F8002}"/>
    <cellStyle name="Total 2 3 4 2 2 6" xfId="34974" xr:uid="{7265AC11-29C4-43B9-A94D-014B10C5E399}"/>
    <cellStyle name="Total 2 3 4 2 2 7" xfId="35603" xr:uid="{57E067D5-D47D-4CA3-81A8-65EC51DE7305}"/>
    <cellStyle name="Total 2 3 4 2 3" xfId="25504" xr:uid="{0F54410E-7A69-4754-A583-DF51818051B2}"/>
    <cellStyle name="Total 2 3 4 2 4" xfId="32763" xr:uid="{FD130CEF-7A32-4E9F-865B-F5E571123838}"/>
    <cellStyle name="Total 2 3 4 3" xfId="23673" xr:uid="{B4280ACC-8498-4A77-982B-04461A28E507}"/>
    <cellStyle name="Total 2 3 4 3 2" xfId="26325" xr:uid="{4BFC398E-4716-4392-A5B9-8A83758EEBF9}"/>
    <cellStyle name="Total 2 3 4 3 3" xfId="27932" xr:uid="{EA1AF4A2-4F18-445A-810E-B5A4F7E4A7D6}"/>
    <cellStyle name="Total 2 3 4 3 4" xfId="22653" xr:uid="{459C2A7E-76B5-4AA9-9D0E-CB44AC826A6C}"/>
    <cellStyle name="Total 2 3 4 3 5" xfId="33576" xr:uid="{8B0C8A39-E704-47C6-8E2A-6E81A9824A69}"/>
    <cellStyle name="Total 2 3 4 3 6" xfId="31681" xr:uid="{2DED5EFA-A8BE-4BBC-A94F-8A91F036FFE0}"/>
    <cellStyle name="Total 2 3 4 3 7" xfId="31921" xr:uid="{96FDC31E-A7B0-4C91-A65A-1D17BD1B2FC9}"/>
    <cellStyle name="Total 2 3 4 4" xfId="24829" xr:uid="{3E2B7F38-A2C1-4924-B7E2-45EBDF0585A3}"/>
    <cellStyle name="Total 2 3 4 4 2" xfId="27477" xr:uid="{CA0144BF-70E3-4FBE-9651-09AE43958804}"/>
    <cellStyle name="Total 2 3 4 4 3" xfId="29115" xr:uid="{027A0106-7829-42DA-91EC-27DC112099F4}"/>
    <cellStyle name="Total 2 3 4 4 4" xfId="30307" xr:uid="{7D2E8CA9-F026-47C0-8617-A03DBD305D30}"/>
    <cellStyle name="Total 2 3 4 4 5" xfId="31190" xr:uid="{44563C8F-B8B9-422D-8940-A502BA9638E6}"/>
    <cellStyle name="Total 2 3 4 4 6" xfId="35185" xr:uid="{92A20818-87D3-4A7C-886F-7910D6AA85A1}"/>
    <cellStyle name="Total 2 3 4 4 7" xfId="36313" xr:uid="{541741A4-9295-44F0-93B1-F8019BB92886}"/>
    <cellStyle name="Total 2 3 4 4 8" xfId="37146" xr:uid="{6485795A-D1BA-49E7-93ED-4D213426D077}"/>
    <cellStyle name="Total 2 3 4 4 9" xfId="38065" xr:uid="{C20D3197-1196-4EE6-8137-815855D2F986}"/>
    <cellStyle name="Total 2 3 4 5" xfId="24999" xr:uid="{E31394A1-BBAA-4009-B443-CAEB6556FA59}"/>
    <cellStyle name="Total 2 3 4 5 2" xfId="27647" xr:uid="{C976E5A9-3A4E-40C3-AC05-E9756C364A71}"/>
    <cellStyle name="Total 2 3 4 5 3" xfId="29285" xr:uid="{7446E215-6F66-46B4-BC8C-63D7641E0B25}"/>
    <cellStyle name="Total 2 3 4 5 4" xfId="30477" xr:uid="{4E26BB19-ED7B-432F-A3B0-1E0BDCE3AF8F}"/>
    <cellStyle name="Total 2 3 4 5 5" xfId="31360" xr:uid="{EAEB4E4C-00EF-4CCF-A2EC-F97C54909730}"/>
    <cellStyle name="Total 2 3 4 5 6" xfId="35355" xr:uid="{EE711549-7EF6-456B-BD81-2446C2FD57B4}"/>
    <cellStyle name="Total 2 3 4 5 7" xfId="36483" xr:uid="{061FE50E-B156-416D-9FE0-7F45D34F0699}"/>
    <cellStyle name="Total 2 3 4 5 8" xfId="37316" xr:uid="{DB0EE959-8899-4222-8019-AF49BE1E20E2}"/>
    <cellStyle name="Total 2 3 4 5 9" xfId="38235" xr:uid="{6197008B-ACE5-4708-AFE3-7ACBF3345FA7}"/>
    <cellStyle name="Total 2 3 4 6" xfId="22741" xr:uid="{2378341E-859A-4A0D-BE51-FD69814B2690}"/>
    <cellStyle name="Total 2 3 4 7" xfId="25390" xr:uid="{51A9399E-DE0C-4569-A5BC-BD591ACF69A7}"/>
    <cellStyle name="Total 2 3 4 8" xfId="21376" xr:uid="{372D4AC0-C5AA-4012-A4D4-F745AED34213}"/>
    <cellStyle name="Total 2 3 5" xfId="20871" xr:uid="{00000000-0005-0000-0000-00008E510000}"/>
    <cellStyle name="Total 2 3 5 2" xfId="22849" xr:uid="{23F1918A-703E-4CA5-97F8-1BE869F4CE3D}"/>
    <cellStyle name="Total 2 3 5 2 2" xfId="23749" xr:uid="{81FD29AF-03D0-4BAD-A7EA-35F6211C4227}"/>
    <cellStyle name="Total 2 3 5 2 2 2" xfId="26401" xr:uid="{C3D000DE-E376-414C-B0BA-EE9C6244E590}"/>
    <cellStyle name="Total 2 3 5 2 2 3" xfId="28398" xr:uid="{581B18B7-12C2-4FAD-9189-DD31DE4F1D9F}"/>
    <cellStyle name="Total 2 3 5 2 2 4" xfId="22680" xr:uid="{2A7FA676-E285-4513-B577-2B6380B722D3}"/>
    <cellStyle name="Total 2 3 5 2 2 5" xfId="33652" xr:uid="{DD30481B-667B-4A15-9425-DECFDB38C62B}"/>
    <cellStyle name="Total 2 3 5 2 2 6" xfId="32254" xr:uid="{A92C0429-B7D6-4F55-A267-F05E8747C866}"/>
    <cellStyle name="Total 2 3 5 2 2 7" xfId="34180" xr:uid="{D1B02A1A-B6CE-40D3-803C-51A54ED55D55}"/>
    <cellStyle name="Total 2 3 5 2 3" xfId="25503" xr:uid="{C5C9D886-8559-4D57-8140-99A0B0E742D6}"/>
    <cellStyle name="Total 2 3 5 2 4" xfId="32762" xr:uid="{8481756B-CABE-4C54-AC41-0A0D027D6712}"/>
    <cellStyle name="Total 2 3 5 3" xfId="23674" xr:uid="{4F52A0C2-C8A9-40EF-8226-8D0297B4D31C}"/>
    <cellStyle name="Total 2 3 5 3 2" xfId="26326" xr:uid="{F5D1183A-2310-444F-84EE-08A400AB5BA9}"/>
    <cellStyle name="Total 2 3 5 3 3" xfId="27933" xr:uid="{0883FD14-2BDE-465C-9A89-4ACEF782856A}"/>
    <cellStyle name="Total 2 3 5 3 4" xfId="22654" xr:uid="{803729FF-F8DD-4DE7-A119-6570D4BC1500}"/>
    <cellStyle name="Total 2 3 5 3 5" xfId="33577" xr:uid="{7DEC8838-70CD-45A4-8FCD-EFD6D188401C}"/>
    <cellStyle name="Total 2 3 5 3 6" xfId="34083" xr:uid="{31B2D2D9-0268-4643-97CC-AE3055AAB7A1}"/>
    <cellStyle name="Total 2 3 5 3 7" xfId="31920" xr:uid="{0C614C1F-2724-46DD-A7FE-269A506D73FF}"/>
    <cellStyle name="Total 2 3 5 4" xfId="24830" xr:uid="{DC3EDD44-1BFC-40DE-9126-45A323C06817}"/>
    <cellStyle name="Total 2 3 5 4 2" xfId="27478" xr:uid="{37519754-A792-4665-97A3-39AC7527C3F3}"/>
    <cellStyle name="Total 2 3 5 4 3" xfId="29116" xr:uid="{8626602B-772B-486C-896B-38262EA7E790}"/>
    <cellStyle name="Total 2 3 5 4 4" xfId="30308" xr:uid="{A87FA68D-F05F-4BF9-8651-CBDD3959BC67}"/>
    <cellStyle name="Total 2 3 5 4 5" xfId="31191" xr:uid="{DF5D2741-D9EF-436F-B712-74E599114634}"/>
    <cellStyle name="Total 2 3 5 4 6" xfId="35186" xr:uid="{ACF77239-1A77-4D63-ADF3-23A69B8BE930}"/>
    <cellStyle name="Total 2 3 5 4 7" xfId="36314" xr:uid="{38A9D2A5-0C28-41D5-907D-48333A692D8B}"/>
    <cellStyle name="Total 2 3 5 4 8" xfId="37147" xr:uid="{150AA7E0-D78B-44E8-B5BF-12DA0447A006}"/>
    <cellStyle name="Total 2 3 5 4 9" xfId="38066" xr:uid="{DA695C05-4BCC-42E8-A0E3-91AAD289C2D7}"/>
    <cellStyle name="Total 2 3 5 5" xfId="25000" xr:uid="{D92DB68F-60C0-4EED-88C6-83BE950FCF07}"/>
    <cellStyle name="Total 2 3 5 5 2" xfId="27648" xr:uid="{B862F91A-E6A9-440B-AE6E-0849999D8548}"/>
    <cellStyle name="Total 2 3 5 5 3" xfId="29286" xr:uid="{A1BBF843-EFED-4FE3-9B9C-5E231FC01150}"/>
    <cellStyle name="Total 2 3 5 5 4" xfId="30478" xr:uid="{AB028895-D9B1-4B04-A165-20D1710AED8B}"/>
    <cellStyle name="Total 2 3 5 5 5" xfId="31361" xr:uid="{049A316D-3C6D-45B4-8DA4-6DB5400B49B8}"/>
    <cellStyle name="Total 2 3 5 5 6" xfId="35356" xr:uid="{3E6FECD4-A897-42EA-83B5-625B9956A0E5}"/>
    <cellStyle name="Total 2 3 5 5 7" xfId="36484" xr:uid="{2F22894A-37F0-41C6-AC09-609C9FCED630}"/>
    <cellStyle name="Total 2 3 5 5 8" xfId="37317" xr:uid="{9270685A-4112-446A-968C-5371E2AD06C8}"/>
    <cellStyle name="Total 2 3 5 5 9" xfId="38236" xr:uid="{0B8EC8E5-3A80-47DF-85EF-A8F03473E6B3}"/>
    <cellStyle name="Total 2 3 5 6" xfId="22742" xr:uid="{ADD231ED-BE5A-43D5-B031-814B72452D38}"/>
    <cellStyle name="Total 2 3 5 7" xfId="25391" xr:uid="{8516C9FC-BCE9-49DA-8370-B4AA240CEED3}"/>
    <cellStyle name="Total 2 3 5 8" xfId="21377" xr:uid="{17B0E52B-BCD7-4D18-B589-82E766EB0793}"/>
    <cellStyle name="Total 2 4" xfId="20872" xr:uid="{00000000-0005-0000-0000-00008F510000}"/>
    <cellStyle name="Total 2 4 2" xfId="20873" xr:uid="{00000000-0005-0000-0000-000090510000}"/>
    <cellStyle name="Total 2 4 2 2" xfId="22848" xr:uid="{AB15326E-B608-47A5-BA2A-DED0AE4A2721}"/>
    <cellStyle name="Total 2 4 2 2 2" xfId="23748" xr:uid="{723BE0AA-3C25-47B5-B3A5-7A626099EE8F}"/>
    <cellStyle name="Total 2 4 2 2 2 2" xfId="26400" xr:uid="{92374B4E-C3D7-4C6A-8130-78F3B3795708}"/>
    <cellStyle name="Total 2 4 2 2 2 3" xfId="28529" xr:uid="{64FC51E5-A8C5-41E1-BD0E-8C5A97431166}"/>
    <cellStyle name="Total 2 4 2 2 2 4" xfId="28733" xr:uid="{205CC96D-5156-4BF4-9C67-56CE9A25161A}"/>
    <cellStyle name="Total 2 4 2 2 2 5" xfId="33651" xr:uid="{4232A534-CB2C-4EAE-BDEC-3C8D06173E18}"/>
    <cellStyle name="Total 2 4 2 2 2 6" xfId="31669" xr:uid="{96CF860E-6C3B-4977-8B87-206BA7128CE9}"/>
    <cellStyle name="Total 2 4 2 2 2 7" xfId="31856" xr:uid="{4ECA1AD6-D682-483E-B88E-A0EB41D07774}"/>
    <cellStyle name="Total 2 4 2 2 3" xfId="25502" xr:uid="{E8546C59-A69E-4B3F-B640-91BABECF70C4}"/>
    <cellStyle name="Total 2 4 2 2 4" xfId="32761" xr:uid="{BA3449BE-D3AD-4D0D-A06D-F6EE1357A191}"/>
    <cellStyle name="Total 2 4 2 3" xfId="23675" xr:uid="{FE18A919-54C6-49F8-ADD9-F4F7C3E71179}"/>
    <cellStyle name="Total 2 4 2 3 2" xfId="26327" xr:uid="{30082E92-52B5-497F-A6BF-A5A6D282FDE2}"/>
    <cellStyle name="Total 2 4 2 3 3" xfId="28096" xr:uid="{586CC258-522B-4ECD-BF61-939C04710E18}"/>
    <cellStyle name="Total 2 4 2 3 4" xfId="28165" xr:uid="{BD07E5B0-0171-4476-8693-BB739797E1EB}"/>
    <cellStyle name="Total 2 4 2 3 5" xfId="33578" xr:uid="{CEDDC8DF-5485-4D0E-B0DF-969A2FBC8D18}"/>
    <cellStyle name="Total 2 4 2 3 6" xfId="34962" xr:uid="{E1D0323D-D7D9-489F-83D0-6D0C917C1D87}"/>
    <cellStyle name="Total 2 4 2 3 7" xfId="31919" xr:uid="{9EEB30DD-1192-483A-A2F1-41CF1F8AC2DB}"/>
    <cellStyle name="Total 2 4 2 4" xfId="24831" xr:uid="{A825744C-9AC4-461C-BAB7-067797BBDAC9}"/>
    <cellStyle name="Total 2 4 2 4 2" xfId="27479" xr:uid="{7A858A77-9F76-4AA5-96CB-21F63A4031D0}"/>
    <cellStyle name="Total 2 4 2 4 3" xfId="29117" xr:uid="{4E3159BF-C982-4C9D-9F2B-3624FFC02F97}"/>
    <cellStyle name="Total 2 4 2 4 4" xfId="30309" xr:uid="{408E253B-6EC1-4457-9053-C87FC7D57E16}"/>
    <cellStyle name="Total 2 4 2 4 5" xfId="31192" xr:uid="{D2FAB434-2709-4001-8BCE-617ECCBC2031}"/>
    <cellStyle name="Total 2 4 2 4 6" xfId="35187" xr:uid="{D428629C-72E4-4755-9411-B18DFA117EF3}"/>
    <cellStyle name="Total 2 4 2 4 7" xfId="36315" xr:uid="{6B5D270F-56DD-4D95-BADB-BA4094167292}"/>
    <cellStyle name="Total 2 4 2 4 8" xfId="37148" xr:uid="{5C5AA492-F463-4A6C-A0F9-04922E729B08}"/>
    <cellStyle name="Total 2 4 2 4 9" xfId="38067" xr:uid="{5333F4BF-98DE-4918-95EA-35448EBF8570}"/>
    <cellStyle name="Total 2 4 2 5" xfId="25001" xr:uid="{E779F4E2-1FF4-40B3-B2F3-05D170380E77}"/>
    <cellStyle name="Total 2 4 2 5 2" xfId="27649" xr:uid="{C75F59EE-1098-4CE9-9FA0-42BA2A63E252}"/>
    <cellStyle name="Total 2 4 2 5 3" xfId="29287" xr:uid="{88F6A8B4-77E5-433A-B69E-F5FC1C7ADA07}"/>
    <cellStyle name="Total 2 4 2 5 4" xfId="30479" xr:uid="{E9ED2696-C36A-48DA-AC61-2678FA0A0D11}"/>
    <cellStyle name="Total 2 4 2 5 5" xfId="31362" xr:uid="{7A567789-6891-44AF-B9D5-651983D804F1}"/>
    <cellStyle name="Total 2 4 2 5 6" xfId="35357" xr:uid="{FB11E00C-E2AA-4C09-9D0A-E08BAA6127A9}"/>
    <cellStyle name="Total 2 4 2 5 7" xfId="36485" xr:uid="{C9B9F9E6-BD63-4E43-9F52-472BC51BB7F6}"/>
    <cellStyle name="Total 2 4 2 5 8" xfId="37318" xr:uid="{DF37BA47-74A8-46D3-B062-2436AB99FE7D}"/>
    <cellStyle name="Total 2 4 2 5 9" xfId="38237" xr:uid="{D7925C13-8ACB-47AE-9B4C-B5769454C377}"/>
    <cellStyle name="Total 2 4 2 6" xfId="22744" xr:uid="{3F01F9B6-8392-4668-9AD4-481A5A5B6360}"/>
    <cellStyle name="Total 2 4 2 7" xfId="25393" xr:uid="{D35CC8BD-F830-4413-8131-EB27862D42F2}"/>
    <cellStyle name="Total 2 4 2 8" xfId="21378" xr:uid="{3AF9AFBC-E2E0-45AC-9368-1471CDB1E9F9}"/>
    <cellStyle name="Total 2 4 3" xfId="20874" xr:uid="{00000000-0005-0000-0000-000091510000}"/>
    <cellStyle name="Total 2 4 3 2" xfId="22847" xr:uid="{D9F2CC5A-0742-4DA9-9364-3A0D5BB9F4F9}"/>
    <cellStyle name="Total 2 4 3 2 2" xfId="23747" xr:uid="{9C2EC257-4946-47F0-AFB1-D4E0E5204EA3}"/>
    <cellStyle name="Total 2 4 3 2 2 2" xfId="26399" xr:uid="{3FFBEEF7-2C80-4033-A006-4E0F6F17F99B}"/>
    <cellStyle name="Total 2 4 3 2 2 3" xfId="28084" xr:uid="{79F6D74A-176E-473B-8B96-2494DF284F9D}"/>
    <cellStyle name="Total 2 4 3 2 2 4" xfId="28814" xr:uid="{81B2715F-8365-4A94-8094-1DDD94B5FEEE}"/>
    <cellStyle name="Total 2 4 3 2 2 5" xfId="33650" xr:uid="{207BA192-3BD6-4BE9-8F15-B6F8015757DF}"/>
    <cellStyle name="Total 2 4 3 2 2 6" xfId="34787" xr:uid="{DCFD6C28-3424-4367-8411-500F9AB80E28}"/>
    <cellStyle name="Total 2 4 3 2 2 7" xfId="31857" xr:uid="{84BFA3D1-4815-4C8F-99FB-A4B93E85EE3F}"/>
    <cellStyle name="Total 2 4 3 2 3" xfId="25501" xr:uid="{D0160203-F497-4710-A071-F0F6CB3EA42A}"/>
    <cellStyle name="Total 2 4 3 2 4" xfId="32760" xr:uid="{A7CB0B62-8B09-4641-B913-6D425F771000}"/>
    <cellStyle name="Total 2 4 3 3" xfId="23676" xr:uid="{7E156930-D332-41F0-A03A-D2E6B55293E4}"/>
    <cellStyle name="Total 2 4 3 3 2" xfId="26328" xr:uid="{255D0E87-AD7C-4025-B659-4E81A4806231}"/>
    <cellStyle name="Total 2 4 3 3 3" xfId="28541" xr:uid="{6ADDB636-6284-43A6-8E45-2F2C42B98CFE}"/>
    <cellStyle name="Total 2 4 3 3 4" xfId="28669" xr:uid="{B4B42C58-7831-4730-B331-AD07177D84B9}"/>
    <cellStyle name="Total 2 4 3 3 5" xfId="33579" xr:uid="{417B5DE5-CF92-4166-A0A3-EFF60F701894}"/>
    <cellStyle name="Total 2 4 3 3 6" xfId="34895" xr:uid="{45BB2A15-9B38-4E1C-BAEA-61CE157E448B}"/>
    <cellStyle name="Total 2 4 3 3 7" xfId="31918" xr:uid="{B6731ED9-8C92-45A0-9D9A-C55A96339385}"/>
    <cellStyle name="Total 2 4 3 4" xfId="24832" xr:uid="{48C25325-E32F-4521-8B57-7A45A7D0AC75}"/>
    <cellStyle name="Total 2 4 3 4 2" xfId="27480" xr:uid="{37233016-AE09-4F98-B843-D7D6A6139915}"/>
    <cellStyle name="Total 2 4 3 4 3" xfId="29118" xr:uid="{EB997D12-EC41-4A9E-AEC4-0C72D041CE5F}"/>
    <cellStyle name="Total 2 4 3 4 4" xfId="30310" xr:uid="{62C772ED-E8FF-4CB8-B6E2-70DBF247DD25}"/>
    <cellStyle name="Total 2 4 3 4 5" xfId="31193" xr:uid="{AD560845-1603-42A2-A789-6CFA804C5440}"/>
    <cellStyle name="Total 2 4 3 4 6" xfId="35188" xr:uid="{1FFC1016-6F02-4D28-978A-78E27E9B9FCA}"/>
    <cellStyle name="Total 2 4 3 4 7" xfId="36316" xr:uid="{F5B11ADE-C6A4-4467-990D-18F62CE8960E}"/>
    <cellStyle name="Total 2 4 3 4 8" xfId="37149" xr:uid="{C26B10B0-8A4E-4615-B259-F4B1CADD5DDE}"/>
    <cellStyle name="Total 2 4 3 4 9" xfId="38068" xr:uid="{D6549B7C-4788-43B9-8E05-06A568FA8BCC}"/>
    <cellStyle name="Total 2 4 3 5" xfId="25002" xr:uid="{512B09E3-1F1F-45B4-85B8-C1F05D08A416}"/>
    <cellStyle name="Total 2 4 3 5 2" xfId="27650" xr:uid="{8C9A788D-5273-46AB-B489-8A0E9770C5B2}"/>
    <cellStyle name="Total 2 4 3 5 3" xfId="29288" xr:uid="{4827D945-549E-4A9C-BE03-7AC7595CA9AB}"/>
    <cellStyle name="Total 2 4 3 5 4" xfId="30480" xr:uid="{ADBC8270-5618-41DB-91C4-0F13262513F9}"/>
    <cellStyle name="Total 2 4 3 5 5" xfId="31363" xr:uid="{1767C7B2-F9E5-4E4A-8B48-937D91A0AB0D}"/>
    <cellStyle name="Total 2 4 3 5 6" xfId="35358" xr:uid="{F570B031-96F4-4A2E-9940-573453A91193}"/>
    <cellStyle name="Total 2 4 3 5 7" xfId="36486" xr:uid="{4B9D8A00-0A8C-471C-83E4-E227A480DD44}"/>
    <cellStyle name="Total 2 4 3 5 8" xfId="37319" xr:uid="{2A841C31-B959-45F5-88F4-9085BE598C4B}"/>
    <cellStyle name="Total 2 4 3 5 9" xfId="38238" xr:uid="{C1D18102-77CE-41E4-8174-B1D4C479BC12}"/>
    <cellStyle name="Total 2 4 3 6" xfId="22745" xr:uid="{B07826B9-01E9-4946-9280-4575A4B068DA}"/>
    <cellStyle name="Total 2 4 3 7" xfId="25394" xr:uid="{33337602-614A-473B-AAB1-E285F2201FD0}"/>
    <cellStyle name="Total 2 4 3 8" xfId="21379" xr:uid="{361220D2-A2BA-4C1B-BF40-3C395977C975}"/>
    <cellStyle name="Total 2 4 4" xfId="20875" xr:uid="{00000000-0005-0000-0000-000092510000}"/>
    <cellStyle name="Total 2 4 4 2" xfId="22846" xr:uid="{0AEA13DF-50BF-4C59-B19B-67BBB859A55E}"/>
    <cellStyle name="Total 2 4 4 2 2" xfId="23746" xr:uid="{CAB28528-E857-43C8-80D1-6F71E9303ECB}"/>
    <cellStyle name="Total 2 4 4 2 2 2" xfId="26398" xr:uid="{73E6290F-0C64-4147-9F62-A2B697C274E5}"/>
    <cellStyle name="Total 2 4 4 2 2 3" xfId="27945" xr:uid="{DA7D2644-1744-49FE-A5C6-58A20DF8BF2A}"/>
    <cellStyle name="Total 2 4 4 2 2 4" xfId="28267" xr:uid="{47CE16A6-CEDF-47FF-A205-1022B127CF73}"/>
    <cellStyle name="Total 2 4 4 2 2 5" xfId="33649" xr:uid="{EA2654B9-1F44-43FE-81A2-2ABB2C0B51D1}"/>
    <cellStyle name="Total 2 4 4 2 2 6" xfId="31569" xr:uid="{D5B9C433-0C33-4307-AFA0-63A87B04249C}"/>
    <cellStyle name="Total 2 4 4 2 2 7" xfId="31858" xr:uid="{5E356216-0391-46FE-B72A-E78337A49A04}"/>
    <cellStyle name="Total 2 4 4 2 3" xfId="25500" xr:uid="{30EBC7EE-C165-4C89-BAE5-F41B7DB6FAAF}"/>
    <cellStyle name="Total 2 4 4 2 4" xfId="32759" xr:uid="{965AC05B-2EE2-43F6-B1CC-3541E3557E0A}"/>
    <cellStyle name="Total 2 4 4 3" xfId="23677" xr:uid="{54725E8E-446C-4FB1-8AD6-DDA418B12E2F}"/>
    <cellStyle name="Total 2 4 4 3 2" xfId="26329" xr:uid="{81A0C26F-51E1-4D06-8E15-564029F24F2C}"/>
    <cellStyle name="Total 2 4 4 3 3" xfId="28386" xr:uid="{FBEBDA68-DB11-409E-879D-23F49FA438A5}"/>
    <cellStyle name="Total 2 4 4 3 4" xfId="28258" xr:uid="{8E271D16-B354-407A-B186-C88B277D24C7}"/>
    <cellStyle name="Total 2 4 4 3 5" xfId="33580" xr:uid="{E86BA187-9B36-41B9-8D1B-850BDE3069E9}"/>
    <cellStyle name="Total 2 4 4 3 6" xfId="31558" xr:uid="{8EA7E0F6-477E-46B8-9B35-361E0850A896}"/>
    <cellStyle name="Total 2 4 4 3 7" xfId="31917" xr:uid="{45EF2DB6-BD66-45E1-B5BB-7EB5CEC9DBB0}"/>
    <cellStyle name="Total 2 4 4 4" xfId="24833" xr:uid="{1175488A-A2F1-40AD-88AC-CE76FB245954}"/>
    <cellStyle name="Total 2 4 4 4 2" xfId="27481" xr:uid="{333BB176-8832-40E9-9B8A-4E05DDB63CD9}"/>
    <cellStyle name="Total 2 4 4 4 3" xfId="29119" xr:uid="{F516AB3D-F9B4-453C-8ADA-45E5320A8CB9}"/>
    <cellStyle name="Total 2 4 4 4 4" xfId="30311" xr:uid="{9D6FBC80-082E-4F15-886D-3A6432237A54}"/>
    <cellStyle name="Total 2 4 4 4 5" xfId="31194" xr:uid="{3B7F0DF4-6571-487E-BB44-6A086D5FE3BD}"/>
    <cellStyle name="Total 2 4 4 4 6" xfId="35189" xr:uid="{88D8F829-1A20-4AB5-9453-16EBACC532B0}"/>
    <cellStyle name="Total 2 4 4 4 7" xfId="36317" xr:uid="{EC76266F-9328-44B9-867D-A773E573313C}"/>
    <cellStyle name="Total 2 4 4 4 8" xfId="37150" xr:uid="{7648ADDA-DD2D-4B35-9268-E031BDBCBE65}"/>
    <cellStyle name="Total 2 4 4 4 9" xfId="38069" xr:uid="{29E1E513-55B9-46EC-8064-07F2E8478403}"/>
    <cellStyle name="Total 2 4 4 5" xfId="25003" xr:uid="{9845D8B2-0B5B-40D7-851C-4EA634FBF683}"/>
    <cellStyle name="Total 2 4 4 5 2" xfId="27651" xr:uid="{AA11A2F3-4DF9-4EFA-84F6-F20FCAE26D98}"/>
    <cellStyle name="Total 2 4 4 5 3" xfId="29289" xr:uid="{6D15E52D-24CD-4A95-9B60-9B1633D9B001}"/>
    <cellStyle name="Total 2 4 4 5 4" xfId="30481" xr:uid="{6A4BE026-AE0C-423C-8221-66BA5CF16016}"/>
    <cellStyle name="Total 2 4 4 5 5" xfId="31364" xr:uid="{2BD7D1D5-9CB6-47F9-A30F-2E2F741646DD}"/>
    <cellStyle name="Total 2 4 4 5 6" xfId="35359" xr:uid="{4B716830-D90A-4E79-99DC-7D7DAEA50AAC}"/>
    <cellStyle name="Total 2 4 4 5 7" xfId="36487" xr:uid="{C61B5AA7-395A-4711-A202-5A8CC00BFB4B}"/>
    <cellStyle name="Total 2 4 4 5 8" xfId="37320" xr:uid="{FE9176D6-B726-447B-A879-ABB38E79EE45}"/>
    <cellStyle name="Total 2 4 4 5 9" xfId="38239" xr:uid="{9E6A0889-5706-408D-9C5B-0CA3FD075DFF}"/>
    <cellStyle name="Total 2 4 4 6" xfId="22746" xr:uid="{3B0A4179-21AF-4018-9500-83665AEF2DF5}"/>
    <cellStyle name="Total 2 4 4 7" xfId="25395" xr:uid="{151D10FB-8E90-4244-BC99-8DA6A2C89034}"/>
    <cellStyle name="Total 2 4 4 8" xfId="21380" xr:uid="{6A3DAFC0-74D1-43E7-BC92-1B88515788D8}"/>
    <cellStyle name="Total 2 4 5" xfId="20876" xr:uid="{00000000-0005-0000-0000-000093510000}"/>
    <cellStyle name="Total 2 4 5 2" xfId="22845" xr:uid="{996116A3-2668-4413-9169-545E5A4D8D9A}"/>
    <cellStyle name="Total 2 4 5 2 2" xfId="23745" xr:uid="{97366D25-F45C-409A-83C0-6A44A724D1E2}"/>
    <cellStyle name="Total 2 4 5 2 2 2" xfId="26397" xr:uid="{8ED80423-0842-4AAD-8A45-EAE51987F7BC}"/>
    <cellStyle name="Total 2 4 5 2 2 3" xfId="29002" xr:uid="{AD00EF61-B9D2-45CF-BAC3-5E4C0A13C259}"/>
    <cellStyle name="Total 2 4 5 2 2 4" xfId="28660" xr:uid="{805552A5-520A-4F89-8B8F-0B579C9BFD79}"/>
    <cellStyle name="Total 2 4 5 2 2 5" xfId="33648" xr:uid="{3DB396ED-555A-44F4-B7B6-70B2B431F354}"/>
    <cellStyle name="Total 2 4 5 2 2 6" xfId="34884" xr:uid="{DD69160F-26B2-4669-8CE2-7AD0C539E2D9}"/>
    <cellStyle name="Total 2 4 5 2 2 7" xfId="31859" xr:uid="{95022205-DE11-4610-9977-76FE6BF63BAD}"/>
    <cellStyle name="Total 2 4 5 2 3" xfId="25499" xr:uid="{A330EDD0-9276-450D-B0EC-FD1BF027F3A2}"/>
    <cellStyle name="Total 2 4 5 2 4" xfId="32758" xr:uid="{5AE314CA-607F-45E1-9BEF-5BD71E60AB1A}"/>
    <cellStyle name="Total 2 4 5 3" xfId="23678" xr:uid="{21FD924B-5900-4ED9-8CA7-6FE3F8098702}"/>
    <cellStyle name="Total 2 4 5 3 2" xfId="26330" xr:uid="{C335E243-8290-41E6-A29F-7855E910D4EC}"/>
    <cellStyle name="Total 2 4 5 3 3" xfId="28877" xr:uid="{9EBCF8DC-C46B-4B8E-917A-F8DC39D22A74}"/>
    <cellStyle name="Total 2 4 5 3 4" xfId="28805" xr:uid="{252AB331-605C-45DD-93BF-460807C5D3FF}"/>
    <cellStyle name="Total 2 4 5 3 5" xfId="33581" xr:uid="{08754B12-5DB1-4E72-9AC1-5C1B363A61D0}"/>
    <cellStyle name="Total 2 4 5 3 6" xfId="34776" xr:uid="{189BDD6B-7F36-45C1-AEE4-870CA969226A}"/>
    <cellStyle name="Total 2 4 5 3 7" xfId="31916" xr:uid="{33B7BA01-8847-4A2E-A08F-EB1CDCDCF797}"/>
    <cellStyle name="Total 2 4 5 4" xfId="24834" xr:uid="{238FA2C2-8A37-435C-A85E-0729C3B71AF2}"/>
    <cellStyle name="Total 2 4 5 4 2" xfId="27482" xr:uid="{25291C74-0AE3-4917-87C7-23C847D09CA4}"/>
    <cellStyle name="Total 2 4 5 4 3" xfId="29120" xr:uid="{430C02E6-0461-486D-834A-7244ADD8BC5E}"/>
    <cellStyle name="Total 2 4 5 4 4" xfId="30312" xr:uid="{881D458B-69FF-4501-A5E3-4266ADF7F361}"/>
    <cellStyle name="Total 2 4 5 4 5" xfId="31195" xr:uid="{002C3FD1-F437-4F49-AD8F-34A65E14D477}"/>
    <cellStyle name="Total 2 4 5 4 6" xfId="35190" xr:uid="{E281C3BB-4B52-4CFB-BDB7-8D02469381F4}"/>
    <cellStyle name="Total 2 4 5 4 7" xfId="36318" xr:uid="{C789CDF9-5977-463F-B7A1-545366B722FF}"/>
    <cellStyle name="Total 2 4 5 4 8" xfId="37151" xr:uid="{AD96576C-111C-4602-B568-0A6A3CF09B3C}"/>
    <cellStyle name="Total 2 4 5 4 9" xfId="38070" xr:uid="{6B35109A-2A58-4378-B826-2F12FD0F979B}"/>
    <cellStyle name="Total 2 4 5 5" xfId="25004" xr:uid="{1E5B382A-C0E9-4C97-807B-1C38CC030C4E}"/>
    <cellStyle name="Total 2 4 5 5 2" xfId="27652" xr:uid="{24D76F00-51C9-464E-B1D9-633CDCEF151F}"/>
    <cellStyle name="Total 2 4 5 5 3" xfId="29290" xr:uid="{D2FC7997-B109-4051-BBE8-D2EFEC87EF8D}"/>
    <cellStyle name="Total 2 4 5 5 4" xfId="30482" xr:uid="{9069F190-BD1D-45EE-88E0-976929A4FACB}"/>
    <cellStyle name="Total 2 4 5 5 5" xfId="31365" xr:uid="{23C91B68-B346-4698-A193-AFAE274CD50C}"/>
    <cellStyle name="Total 2 4 5 5 6" xfId="35360" xr:uid="{6C6E799A-7C02-489A-A0C9-5DD171D4D824}"/>
    <cellStyle name="Total 2 4 5 5 7" xfId="36488" xr:uid="{B7A7A258-A5A6-4663-B90D-CDBAD5A6C254}"/>
    <cellStyle name="Total 2 4 5 5 8" xfId="37321" xr:uid="{3C66DDEA-6288-4A90-83D2-AB5A7794EDCB}"/>
    <cellStyle name="Total 2 4 5 5 9" xfId="38240" xr:uid="{892485BA-C4DD-4188-896A-3DCA0FBE0284}"/>
    <cellStyle name="Total 2 4 5 6" xfId="22747" xr:uid="{C56A275B-2067-475A-9543-F42BB488C166}"/>
    <cellStyle name="Total 2 4 5 7" xfId="25396" xr:uid="{A1ED665C-10C3-4A5A-B277-90C51C66BEAA}"/>
    <cellStyle name="Total 2 4 5 8" xfId="21381" xr:uid="{2E5EF6F5-F2E0-4A46-88BD-989F291CFEF4}"/>
    <cellStyle name="Total 2 5" xfId="20877" xr:uid="{00000000-0005-0000-0000-000094510000}"/>
    <cellStyle name="Total 2 5 2" xfId="20878" xr:uid="{00000000-0005-0000-0000-000095510000}"/>
    <cellStyle name="Total 2 5 2 2" xfId="22844" xr:uid="{8B0C50DE-0F34-4D72-8D54-CC45DA6D8D29}"/>
    <cellStyle name="Total 2 5 2 2 2" xfId="23744" xr:uid="{F9324043-728D-4863-BAAB-CD4DFAD6FED0}"/>
    <cellStyle name="Total 2 5 2 2 2 2" xfId="26396" xr:uid="{582F94B7-F30A-4509-855A-625FAF04E396}"/>
    <cellStyle name="Total 2 5 2 2 2 3" xfId="28888" xr:uid="{31BC39B2-BB98-45F8-A464-FA6EAA88E32E}"/>
    <cellStyle name="Total 2 5 2 2 2 4" xfId="28157" xr:uid="{E16FD3B0-C46B-4D3E-A04E-9BE36ED0C339}"/>
    <cellStyle name="Total 2 5 2 2 2 5" xfId="33647" xr:uid="{7AD8B9DA-B878-41AA-AC77-B82DAAC8A86D}"/>
    <cellStyle name="Total 2 5 2 2 2 6" xfId="34973" xr:uid="{23CC0167-56EE-4C9D-9424-8AD3E7B17024}"/>
    <cellStyle name="Total 2 5 2 2 2 7" xfId="31860" xr:uid="{6698D7E0-13D4-4E4E-BDFB-CF94165E7DDD}"/>
    <cellStyle name="Total 2 5 2 2 3" xfId="25498" xr:uid="{7A29FE93-2561-4445-90E5-C46C2FF88260}"/>
    <cellStyle name="Total 2 5 2 2 4" xfId="32757" xr:uid="{F85F0A10-A5C0-4146-8048-1689ACFD68E0}"/>
    <cellStyle name="Total 2 5 2 3" xfId="23679" xr:uid="{E79BDEFA-1203-4668-B838-916591618D4E}"/>
    <cellStyle name="Total 2 5 2 3 2" xfId="26331" xr:uid="{45205994-34BE-45D4-B6B7-24D9712E7CC3}"/>
    <cellStyle name="Total 2 5 2 3 3" xfId="28991" xr:uid="{2ECE6FA5-4C8B-4657-A612-B7BF0759402B}"/>
    <cellStyle name="Total 2 5 2 3 4" xfId="28742" xr:uid="{E12F8F5E-DAF4-4BDF-A3FF-FC3446D4885F}"/>
    <cellStyle name="Total 2 5 2 3 5" xfId="33582" xr:uid="{B35A2CC5-48BC-4A69-9E79-BB830744B82B}"/>
    <cellStyle name="Total 2 5 2 3 6" xfId="31680" xr:uid="{FF89A9C7-2426-4F6E-A887-72C1A837A18D}"/>
    <cellStyle name="Total 2 5 2 3 7" xfId="31915" xr:uid="{4A13C75E-3517-4083-8D59-CBC884C4A457}"/>
    <cellStyle name="Total 2 5 2 4" xfId="24835" xr:uid="{427F066E-7564-4E45-BFE2-CC9F57D9A90C}"/>
    <cellStyle name="Total 2 5 2 4 2" xfId="27483" xr:uid="{153A5D67-6D98-4A42-8CE9-2C7F2186B490}"/>
    <cellStyle name="Total 2 5 2 4 3" xfId="29121" xr:uid="{3E6B4FFD-1EC9-4A4A-A596-E711E04B0D88}"/>
    <cellStyle name="Total 2 5 2 4 4" xfId="30313" xr:uid="{4131738D-1C06-49A5-A2D4-B70183CF5D13}"/>
    <cellStyle name="Total 2 5 2 4 5" xfId="31196" xr:uid="{97742988-5F43-48B6-9370-8BB81414A290}"/>
    <cellStyle name="Total 2 5 2 4 6" xfId="35191" xr:uid="{B9185D3D-5D03-4C51-AF06-F3F567C9BC8E}"/>
    <cellStyle name="Total 2 5 2 4 7" xfId="36319" xr:uid="{266B405C-295D-4D30-AD7A-E3D19950F428}"/>
    <cellStyle name="Total 2 5 2 4 8" xfId="37152" xr:uid="{41235F4C-96ED-4A84-A3C8-1493905D2A1D}"/>
    <cellStyle name="Total 2 5 2 4 9" xfId="38071" xr:uid="{4112FBDD-741B-4838-AD66-6D7EA4A227EF}"/>
    <cellStyle name="Total 2 5 2 5" xfId="25005" xr:uid="{9532B909-89F0-4BCB-9CBB-DEAEADD7A50D}"/>
    <cellStyle name="Total 2 5 2 5 2" xfId="27653" xr:uid="{0FD0A669-C7B8-41AA-8608-CD1815DA1C62}"/>
    <cellStyle name="Total 2 5 2 5 3" xfId="29291" xr:uid="{DCDECC8C-C0C9-4192-A5CE-0B73C0948BFF}"/>
    <cellStyle name="Total 2 5 2 5 4" xfId="30483" xr:uid="{D4B56E9E-8C8E-43E8-8BDC-BE7B4D023977}"/>
    <cellStyle name="Total 2 5 2 5 5" xfId="31366" xr:uid="{42BDD87D-C40B-4A45-A7EC-614356F4A41C}"/>
    <cellStyle name="Total 2 5 2 5 6" xfId="35361" xr:uid="{49130EEA-321A-4108-99C8-6474550B4848}"/>
    <cellStyle name="Total 2 5 2 5 7" xfId="36489" xr:uid="{0A5F7585-08D3-430D-B963-F27D1DCB77BD}"/>
    <cellStyle name="Total 2 5 2 5 8" xfId="37322" xr:uid="{F6FD4BB6-0B51-4AE2-8143-F9F0B0E7F9DA}"/>
    <cellStyle name="Total 2 5 2 5 9" xfId="38241" xr:uid="{2BD3B6E1-0D43-4D12-B9C5-BCC7AB664A8F}"/>
    <cellStyle name="Total 2 5 2 6" xfId="22749" xr:uid="{691654A0-640A-478E-BCE0-712B8EADAF38}"/>
    <cellStyle name="Total 2 5 2 7" xfId="25398" xr:uid="{BDD45AA4-80B9-4182-B2A8-E0819444E1A1}"/>
    <cellStyle name="Total 2 5 2 8" xfId="21382" xr:uid="{EDE65DCA-505D-4BBF-BA4E-2DC4DAE4F35F}"/>
    <cellStyle name="Total 2 5 3" xfId="20879" xr:uid="{00000000-0005-0000-0000-000096510000}"/>
    <cellStyle name="Total 2 5 3 2" xfId="22843" xr:uid="{8D6445FB-8D8D-4B22-8037-CCD9453E7F02}"/>
    <cellStyle name="Total 2 5 3 2 2" xfId="23743" xr:uid="{5FF22C09-6AB6-4A28-B9EA-542D04047CDB}"/>
    <cellStyle name="Total 2 5 3 2 2 2" xfId="26395" xr:uid="{3A6DAC69-EF9D-4C85-B70B-18362D81FB92}"/>
    <cellStyle name="Total 2 5 3 2 2 3" xfId="28397" xr:uid="{CB7B5A52-5DE1-416C-8B3D-467F216B8B63}"/>
    <cellStyle name="Total 2 5 3 2 2 4" xfId="22679" xr:uid="{07F173B9-1DB1-4A8C-9F21-5FB3D0FED301}"/>
    <cellStyle name="Total 2 5 3 2 2 5" xfId="33646" xr:uid="{37278118-5C10-47BF-B3FF-A77DE9E9056F}"/>
    <cellStyle name="Total 2 5 3 2 2 6" xfId="32253" xr:uid="{C9D9815A-FDD2-4704-A825-BB9E3F8FA8F5}"/>
    <cellStyle name="Total 2 5 3 2 2 7" xfId="31861" xr:uid="{C2B49C4A-E61B-4EF5-9C0B-6957241D3F2D}"/>
    <cellStyle name="Total 2 5 3 2 3" xfId="25497" xr:uid="{3B45B1B0-C13B-485C-BACC-5337533D3136}"/>
    <cellStyle name="Total 2 5 3 2 4" xfId="32756" xr:uid="{52A0FBD3-2363-4DD9-B523-E9112FA4D40C}"/>
    <cellStyle name="Total 2 5 3 3" xfId="23680" xr:uid="{A1854872-EAE3-4F5D-9280-738CF384DE8C}"/>
    <cellStyle name="Total 2 5 3 3 2" xfId="26332" xr:uid="{B684B70B-5DB2-41F4-88E8-104C33AEDDC6}"/>
    <cellStyle name="Total 2 5 3 3 3" xfId="27934" xr:uid="{0023C6D0-5665-40C6-B5BF-80DDF35CE69D}"/>
    <cellStyle name="Total 2 5 3 3 4" xfId="22655" xr:uid="{71AA8756-C690-48AE-8349-C38350593511}"/>
    <cellStyle name="Total 2 5 3 3 5" xfId="33583" xr:uid="{74E4A1EE-0760-4E7F-A7EA-BF6F3039E688}"/>
    <cellStyle name="Total 2 5 3 3 6" xfId="32248" xr:uid="{56B89751-9AAB-47E2-8194-259A64F93F3A}"/>
    <cellStyle name="Total 2 5 3 3 7" xfId="31914" xr:uid="{82D925F8-FF6F-41E6-A126-A2505E2159A6}"/>
    <cellStyle name="Total 2 5 3 4" xfId="24836" xr:uid="{06985E3A-B5D6-45DE-B5BA-89C7C58A9D27}"/>
    <cellStyle name="Total 2 5 3 4 2" xfId="27484" xr:uid="{F31DF779-3460-4D69-8F21-063F01595FDF}"/>
    <cellStyle name="Total 2 5 3 4 3" xfId="29122" xr:uid="{3BD0271A-88AA-4FF0-BEF8-7A4E6127B6CC}"/>
    <cellStyle name="Total 2 5 3 4 4" xfId="30314" xr:uid="{38C4F598-2556-4032-BB1C-4DDE7608AF40}"/>
    <cellStyle name="Total 2 5 3 4 5" xfId="31197" xr:uid="{47513BFB-CA6B-4955-8BE4-A0EFF584E595}"/>
    <cellStyle name="Total 2 5 3 4 6" xfId="35192" xr:uid="{E263515A-FC59-4404-9AE2-05AD0ACF23EA}"/>
    <cellStyle name="Total 2 5 3 4 7" xfId="36320" xr:uid="{8B185572-E1FE-4F90-9760-BB8DDF99E0E8}"/>
    <cellStyle name="Total 2 5 3 4 8" xfId="37153" xr:uid="{8CE7A420-F22E-4ECB-84F7-74C191B66F4A}"/>
    <cellStyle name="Total 2 5 3 4 9" xfId="38072" xr:uid="{8276C56F-8C79-4C47-895F-42CE0F9EA0F7}"/>
    <cellStyle name="Total 2 5 3 5" xfId="25006" xr:uid="{9ACAA9F0-CE57-4EDF-A9F3-6A3082050C25}"/>
    <cellStyle name="Total 2 5 3 5 2" xfId="27654" xr:uid="{53333675-E3BC-42FC-9A78-6CFCEC19208A}"/>
    <cellStyle name="Total 2 5 3 5 3" xfId="29292" xr:uid="{C3B5CC6B-B76C-46AC-92E0-EDC86F8C2FF9}"/>
    <cellStyle name="Total 2 5 3 5 4" xfId="30484" xr:uid="{B48E3028-EEB2-4291-B887-2BABCA6FABAD}"/>
    <cellStyle name="Total 2 5 3 5 5" xfId="31367" xr:uid="{7DFC5047-48EF-46DF-A18A-835CC9C32398}"/>
    <cellStyle name="Total 2 5 3 5 6" xfId="35362" xr:uid="{4E4B56F7-37D7-47AA-A595-0139BEDA1095}"/>
    <cellStyle name="Total 2 5 3 5 7" xfId="36490" xr:uid="{CE45464D-B511-46ED-8C5B-06FDD57614BD}"/>
    <cellStyle name="Total 2 5 3 5 8" xfId="37323" xr:uid="{851CDB02-18DD-4767-B4E7-D05B38E5B5B9}"/>
    <cellStyle name="Total 2 5 3 5 9" xfId="38242" xr:uid="{21E284B5-E025-4A96-963E-7E3A17B5A5AC}"/>
    <cellStyle name="Total 2 5 3 6" xfId="22750" xr:uid="{117A4414-E98F-4EC0-8540-AAA9767008DA}"/>
    <cellStyle name="Total 2 5 3 7" xfId="25399" xr:uid="{FC67A718-1368-4C62-965F-8350047C277A}"/>
    <cellStyle name="Total 2 5 3 8" xfId="21383" xr:uid="{25CACC6E-07EE-4EA6-9447-935915FBD4DD}"/>
    <cellStyle name="Total 2 5 4" xfId="20880" xr:uid="{00000000-0005-0000-0000-000097510000}"/>
    <cellStyle name="Total 2 5 4 2" xfId="22842" xr:uid="{64D81A42-1FD2-4D5B-BA82-AF61C56C50B2}"/>
    <cellStyle name="Total 2 5 4 2 2" xfId="23742" xr:uid="{25DFFAEF-2075-439F-9C1D-50D63055A5C4}"/>
    <cellStyle name="Total 2 5 4 2 2 2" xfId="26394" xr:uid="{E2F9F043-52A6-46DF-AD8F-DBFED9C74C1C}"/>
    <cellStyle name="Total 2 5 4 2 2 3" xfId="28530" xr:uid="{0126DDFD-1B0B-466F-B0CC-32ACF3287942}"/>
    <cellStyle name="Total 2 5 4 2 2 4" xfId="22678" xr:uid="{06B5F473-7363-46B6-AB69-0F5686FED4F7}"/>
    <cellStyle name="Total 2 5 4 2 2 5" xfId="33645" xr:uid="{117208A6-E508-4507-A2BF-E597345A8A9C}"/>
    <cellStyle name="Total 2 5 4 2 2 6" xfId="31670" xr:uid="{C5E1B5B3-0026-4341-B246-443470177662}"/>
    <cellStyle name="Total 2 5 4 2 2 7" xfId="31862" xr:uid="{A0034A85-69CF-4F67-B525-352D079BEFBD}"/>
    <cellStyle name="Total 2 5 4 2 3" xfId="25496" xr:uid="{EF6FBC48-54FC-451F-9FEA-33B2DBF7F938}"/>
    <cellStyle name="Total 2 5 4 2 4" xfId="32755" xr:uid="{C68EB69D-CCAE-4E03-91BB-D60E2CE31374}"/>
    <cellStyle name="Total 2 5 4 3" xfId="23681" xr:uid="{EED4CCAD-6572-4511-A393-617ECF00FD83}"/>
    <cellStyle name="Total 2 5 4 3 2" xfId="26333" xr:uid="{A15A5F0D-1C6F-4B2F-AABE-4674CA199F66}"/>
    <cellStyle name="Total 2 5 4 3 3" xfId="28095" xr:uid="{187DDE2D-DC1F-43CA-A16D-7A9A0432C037}"/>
    <cellStyle name="Total 2 5 4 3 4" xfId="22656" xr:uid="{80E54D8C-3437-4DEE-BA7D-DB5F9457E249}"/>
    <cellStyle name="Total 2 5 4 3 5" xfId="33584" xr:uid="{E7789895-DB96-43DB-B1C7-A123A95F37FC}"/>
    <cellStyle name="Total 2 5 4 3 6" xfId="34963" xr:uid="{C46FADBD-5D08-4E6B-9899-35C8676EE1ED}"/>
    <cellStyle name="Total 2 5 4 3 7" xfId="31913" xr:uid="{B25A8143-C994-4156-80EB-FC7C8AF49888}"/>
    <cellStyle name="Total 2 5 4 4" xfId="24837" xr:uid="{128052C9-0DFF-40DF-BD3E-F01D53FC67CE}"/>
    <cellStyle name="Total 2 5 4 4 2" xfId="27485" xr:uid="{A7578BE0-D343-4590-8B0D-CE01867408F8}"/>
    <cellStyle name="Total 2 5 4 4 3" xfId="29123" xr:uid="{14A6D8E6-9002-44F7-8AF5-65BE8D46D838}"/>
    <cellStyle name="Total 2 5 4 4 4" xfId="30315" xr:uid="{55999E99-C2CB-4074-8326-97F5CA0D558D}"/>
    <cellStyle name="Total 2 5 4 4 5" xfId="31198" xr:uid="{7BB8649B-A8C0-4021-ADE6-8C3B6BB6429F}"/>
    <cellStyle name="Total 2 5 4 4 6" xfId="35193" xr:uid="{88314E25-6AEF-4D5E-AC60-173D9925EFDE}"/>
    <cellStyle name="Total 2 5 4 4 7" xfId="36321" xr:uid="{A547FE5D-4D55-470B-9C43-167FDB23CDD9}"/>
    <cellStyle name="Total 2 5 4 4 8" xfId="37154" xr:uid="{A21E9D88-C130-4B3A-8008-346C194A7D3B}"/>
    <cellStyle name="Total 2 5 4 4 9" xfId="38073" xr:uid="{50197DD8-8A7B-424C-9F05-E2EEA51E399A}"/>
    <cellStyle name="Total 2 5 4 5" xfId="25007" xr:uid="{5B31E0A5-9C37-4F19-A0D1-BC857F2AC7B6}"/>
    <cellStyle name="Total 2 5 4 5 2" xfId="27655" xr:uid="{52A503EA-A04E-450C-A6EE-C3ED0158AE03}"/>
    <cellStyle name="Total 2 5 4 5 3" xfId="29293" xr:uid="{23154CBF-C4D8-474E-816F-16746528534E}"/>
    <cellStyle name="Total 2 5 4 5 4" xfId="30485" xr:uid="{92055EE7-41E1-405B-98FD-29069003B6B5}"/>
    <cellStyle name="Total 2 5 4 5 5" xfId="31368" xr:uid="{C8BF98ED-EAC8-4D98-A140-46ED5EF3F9BF}"/>
    <cellStyle name="Total 2 5 4 5 6" xfId="35363" xr:uid="{1255C604-BDB1-4E92-BC5F-5B4049EDB1E0}"/>
    <cellStyle name="Total 2 5 4 5 7" xfId="36491" xr:uid="{AF1E9C5F-EECA-47BA-907B-5CA27C6C7714}"/>
    <cellStyle name="Total 2 5 4 5 8" xfId="37324" xr:uid="{481F181D-1239-4270-B133-E517E253C13A}"/>
    <cellStyle name="Total 2 5 4 5 9" xfId="38243" xr:uid="{5C231189-DED3-438A-895E-9D3F5DA9F442}"/>
    <cellStyle name="Total 2 5 4 6" xfId="22751" xr:uid="{13365E3A-67B5-441C-94E2-78C857F7293E}"/>
    <cellStyle name="Total 2 5 4 7" xfId="25400" xr:uid="{FB471F95-8AC9-4DA4-AA26-976275C04FB1}"/>
    <cellStyle name="Total 2 5 4 8" xfId="21384" xr:uid="{2A5FA6BA-157C-4FC1-839E-B158941C06B1}"/>
    <cellStyle name="Total 2 5 5" xfId="20881" xr:uid="{00000000-0005-0000-0000-000098510000}"/>
    <cellStyle name="Total 2 5 5 2" xfId="22841" xr:uid="{27CF8CBF-3F52-4BD8-84A6-0ADA59C787BA}"/>
    <cellStyle name="Total 2 5 5 2 2" xfId="23741" xr:uid="{763CD0B5-B6AA-4336-B0B5-0FB4447C1BD7}"/>
    <cellStyle name="Total 2 5 5 2 2 2" xfId="26393" xr:uid="{C018914A-7932-4726-B768-A5D609F899CF}"/>
    <cellStyle name="Total 2 5 5 2 2 3" xfId="28085" xr:uid="{AB3BE832-1293-4612-847E-2DC5506A64EE}"/>
    <cellStyle name="Total 2 5 5 2 2 4" xfId="22677" xr:uid="{A4B7A8DD-EC7E-4A7A-B924-5420CDD6036A}"/>
    <cellStyle name="Total 2 5 5 2 2 5" xfId="33644" xr:uid="{38C3105B-0E02-4831-A72F-DB63F80FA578}"/>
    <cellStyle name="Total 2 5 5 2 2 6" xfId="34786" xr:uid="{BBFC6B29-849D-4923-89EF-AFBC5A38EEC8}"/>
    <cellStyle name="Total 2 5 5 2 2 7" xfId="31863" xr:uid="{072D7489-FFEE-4D50-BA69-C6A9BBC6CAC9}"/>
    <cellStyle name="Total 2 5 5 2 3" xfId="25495" xr:uid="{90112EF3-8010-4DB4-9577-2F073E8C0217}"/>
    <cellStyle name="Total 2 5 5 2 4" xfId="32754" xr:uid="{932827E0-DBB3-4E20-817F-05AB7BB586E8}"/>
    <cellStyle name="Total 2 5 5 3" xfId="23682" xr:uid="{913712C6-C15B-4869-A15D-82B2960B6DF5}"/>
    <cellStyle name="Total 2 5 5 3 2" xfId="26334" xr:uid="{D8250A52-3653-441A-8F2B-ADD1BD2CA247}"/>
    <cellStyle name="Total 2 5 5 3 3" xfId="28540" xr:uid="{0EAEA065-9D60-4B44-A98C-8891E0D19A3A}"/>
    <cellStyle name="Total 2 5 5 3 4" xfId="22659" xr:uid="{8620DB78-40B3-48B1-B5E6-9D6BE789CCD6}"/>
    <cellStyle name="Total 2 5 5 3 5" xfId="33585" xr:uid="{B713409D-2646-4724-8E97-A2F221C3DDE4}"/>
    <cellStyle name="Total 2 5 5 3 6" xfId="34894" xr:uid="{FCF41776-06A5-4707-8759-BDEA82A0CE39}"/>
    <cellStyle name="Total 2 5 5 3 7" xfId="31912" xr:uid="{41DC5DF2-85C0-49A4-A23B-1788D9CB89A4}"/>
    <cellStyle name="Total 2 5 5 4" xfId="24838" xr:uid="{8FBDF5D8-0E48-4CAD-B981-7B776212130A}"/>
    <cellStyle name="Total 2 5 5 4 2" xfId="27486" xr:uid="{E4D11733-CFFC-46D4-A55C-C5E1550DDBD5}"/>
    <cellStyle name="Total 2 5 5 4 3" xfId="29124" xr:uid="{9823AF3E-F47D-4ED9-983A-4363E270012D}"/>
    <cellStyle name="Total 2 5 5 4 4" xfId="30316" xr:uid="{67C08649-8993-43E5-8660-0AE0051D6047}"/>
    <cellStyle name="Total 2 5 5 4 5" xfId="31199" xr:uid="{E928445F-4FEE-44FA-9668-279FDCF8A971}"/>
    <cellStyle name="Total 2 5 5 4 6" xfId="35194" xr:uid="{FFF8A62D-D5E0-4360-98D5-766CEA691BC0}"/>
    <cellStyle name="Total 2 5 5 4 7" xfId="36322" xr:uid="{F1AB197A-46B1-4A42-BD44-A6660EEFC5D8}"/>
    <cellStyle name="Total 2 5 5 4 8" xfId="37155" xr:uid="{9AF05076-2B48-4AB8-BD9D-D9F94F983364}"/>
    <cellStyle name="Total 2 5 5 4 9" xfId="38074" xr:uid="{1A4CC834-2658-41F5-BBBF-299F2B2F87F5}"/>
    <cellStyle name="Total 2 5 5 5" xfId="25008" xr:uid="{01E2BCCF-D00F-4A85-BF61-1AF14BACCEA2}"/>
    <cellStyle name="Total 2 5 5 5 2" xfId="27656" xr:uid="{EBBAF5EC-70B4-4BA8-A962-89F463D114A5}"/>
    <cellStyle name="Total 2 5 5 5 3" xfId="29294" xr:uid="{5E9299D9-716C-4017-8A29-CC1B8667BB25}"/>
    <cellStyle name="Total 2 5 5 5 4" xfId="30486" xr:uid="{E06A95D4-DCE3-4B54-9837-DEE5DC7FA70F}"/>
    <cellStyle name="Total 2 5 5 5 5" xfId="31369" xr:uid="{37A42335-DE91-426C-9B92-C832F74C2EF7}"/>
    <cellStyle name="Total 2 5 5 5 6" xfId="35364" xr:uid="{68F4226C-53F2-494B-A900-4223411FCC62}"/>
    <cellStyle name="Total 2 5 5 5 7" xfId="36492" xr:uid="{AF6065B7-3993-4C7C-ACCB-0F43B5EB9452}"/>
    <cellStyle name="Total 2 5 5 5 8" xfId="37325" xr:uid="{5CDCA06B-C0F3-4154-833B-F55FCC440629}"/>
    <cellStyle name="Total 2 5 5 5 9" xfId="38244" xr:uid="{36E10FD8-97E9-4078-8FC4-0A3363B2909E}"/>
    <cellStyle name="Total 2 5 5 6" xfId="22752" xr:uid="{326C3423-2FDD-4EA8-A7E0-75AA078BF303}"/>
    <cellStyle name="Total 2 5 5 7" xfId="25401" xr:uid="{9FAD69C7-A22C-4B9F-8BCA-64C333CE7DF9}"/>
    <cellStyle name="Total 2 5 5 8" xfId="21385" xr:uid="{9628EAD0-A428-45DD-B4C0-3E669B391301}"/>
    <cellStyle name="Total 2 6" xfId="20882" xr:uid="{00000000-0005-0000-0000-000099510000}"/>
    <cellStyle name="Total 2 6 2" xfId="20883" xr:uid="{00000000-0005-0000-0000-00009A510000}"/>
    <cellStyle name="Total 2 6 2 2" xfId="22840" xr:uid="{B196A4FD-7A98-4768-B520-7B7A9846BDB0}"/>
    <cellStyle name="Total 2 6 2 2 2" xfId="23740" xr:uid="{BDFD566D-C572-409B-92ED-863A5B01BDF5}"/>
    <cellStyle name="Total 2 6 2 2 2 2" xfId="26392" xr:uid="{E5B79F94-84D0-4646-8A9B-2559E1C25AE8}"/>
    <cellStyle name="Total 2 6 2 2 2 3" xfId="27944" xr:uid="{73F455DC-591A-4D52-9E32-AAFE905C81B0}"/>
    <cellStyle name="Total 2 6 2 2 2 4" xfId="28734" xr:uid="{3BE9336F-A513-4B9F-A73F-06E9295952F9}"/>
    <cellStyle name="Total 2 6 2 2 2 5" xfId="33643" xr:uid="{3693457F-CB0C-4D3B-BD34-750A32CC5FF3}"/>
    <cellStyle name="Total 2 6 2 2 2 6" xfId="31568" xr:uid="{95862599-51E5-4B51-9E64-79346010A718}"/>
    <cellStyle name="Total 2 6 2 2 2 7" xfId="31864" xr:uid="{A1E575B0-8A88-4231-90E8-8D6A0BF6AF70}"/>
    <cellStyle name="Total 2 6 2 2 3" xfId="25494" xr:uid="{74C9AAAA-A44B-4DFA-A136-E1483A02FE4F}"/>
    <cellStyle name="Total 2 6 2 2 4" xfId="32753" xr:uid="{F355BC56-50C5-4909-9D96-42A23F9F0A01}"/>
    <cellStyle name="Total 2 6 2 3" xfId="23683" xr:uid="{DBA50E6B-8FFC-4189-B854-D2D85DF59A57}"/>
    <cellStyle name="Total 2 6 2 3 2" xfId="26335" xr:uid="{5C2577EF-D359-4606-B6D1-768B574C8228}"/>
    <cellStyle name="Total 2 6 2 3 3" xfId="28387" xr:uid="{56A22572-4599-482D-A10B-C21B7FBA0391}"/>
    <cellStyle name="Total 2 6 2 3 4" xfId="28164" xr:uid="{47C0CCB6-30F1-4F8C-9622-85684D011F62}"/>
    <cellStyle name="Total 2 6 2 3 5" xfId="33586" xr:uid="{FCAD0BCB-23FC-44C2-AC20-B6EB71114202}"/>
    <cellStyle name="Total 2 6 2 3 6" xfId="31559" xr:uid="{3F85E836-408F-4CE4-A0B9-F78900198C7E}"/>
    <cellStyle name="Total 2 6 2 3 7" xfId="31911" xr:uid="{96BC7F55-37BF-4C31-886F-5C07B7CBC396}"/>
    <cellStyle name="Total 2 6 2 4" xfId="24839" xr:uid="{B160B0DA-6DDF-4D87-8767-417CDBBFCF89}"/>
    <cellStyle name="Total 2 6 2 4 2" xfId="27487" xr:uid="{0CABFD55-6AE3-46A5-A036-E0F8553D2378}"/>
    <cellStyle name="Total 2 6 2 4 3" xfId="29125" xr:uid="{F8EF54A7-8C93-415A-A84F-981E3512636E}"/>
    <cellStyle name="Total 2 6 2 4 4" xfId="30317" xr:uid="{E72E6C1D-62A2-40F2-B270-D097A77FAB76}"/>
    <cellStyle name="Total 2 6 2 4 5" xfId="31200" xr:uid="{1A9976BC-ECBC-45F6-8A15-CF2E729F6EA8}"/>
    <cellStyle name="Total 2 6 2 4 6" xfId="35195" xr:uid="{56C18663-8C27-465E-803F-3223B5628A1F}"/>
    <cellStyle name="Total 2 6 2 4 7" xfId="36323" xr:uid="{BD9C70DC-11E9-487E-8A83-3342D871B598}"/>
    <cellStyle name="Total 2 6 2 4 8" xfId="37156" xr:uid="{473EE1DF-D9ED-4380-A035-5AC3DFF9EB84}"/>
    <cellStyle name="Total 2 6 2 4 9" xfId="38075" xr:uid="{CE6A67B3-4F02-4F40-8ECD-D4BD32E4CC07}"/>
    <cellStyle name="Total 2 6 2 5" xfId="25009" xr:uid="{D12728DB-AA74-448A-BF6C-E7DAE221BB50}"/>
    <cellStyle name="Total 2 6 2 5 2" xfId="27657" xr:uid="{B9E41C7B-0611-4CA3-9601-5F8342E73DC8}"/>
    <cellStyle name="Total 2 6 2 5 3" xfId="29295" xr:uid="{FAB54DC6-C1C9-4576-AFE9-28B205BC4017}"/>
    <cellStyle name="Total 2 6 2 5 4" xfId="30487" xr:uid="{98E06027-63DD-4E07-81FF-BA54A886A27C}"/>
    <cellStyle name="Total 2 6 2 5 5" xfId="31370" xr:uid="{57EB3ABC-F7E0-49C8-BCC0-7BD1BBDD6B1F}"/>
    <cellStyle name="Total 2 6 2 5 6" xfId="35365" xr:uid="{CAD4891B-52D2-4628-960B-FE04553E0B40}"/>
    <cellStyle name="Total 2 6 2 5 7" xfId="36493" xr:uid="{929AB8CD-F449-479F-95FB-26C2E25D59D5}"/>
    <cellStyle name="Total 2 6 2 5 8" xfId="37326" xr:uid="{95F50198-CEE3-4749-9C77-2D1CD582B74C}"/>
    <cellStyle name="Total 2 6 2 5 9" xfId="38245" xr:uid="{5897FDF8-7B84-45EA-A8AB-F27CFF21CC03}"/>
    <cellStyle name="Total 2 6 2 6" xfId="22754" xr:uid="{5586DAC0-3822-4B25-A680-F052A2F16BFD}"/>
    <cellStyle name="Total 2 6 2 7" xfId="25403" xr:uid="{B90390F5-086D-4341-83D2-CE69A83FF9BD}"/>
    <cellStyle name="Total 2 6 2 8" xfId="21386" xr:uid="{EEBE318A-76CF-4F3E-B8AB-244C8495F9EB}"/>
    <cellStyle name="Total 2 6 3" xfId="20884" xr:uid="{00000000-0005-0000-0000-00009B510000}"/>
    <cellStyle name="Total 2 6 3 2" xfId="22839" xr:uid="{AB90EE4E-AE6B-4049-88C1-452AAE69AE90}"/>
    <cellStyle name="Total 2 6 3 2 2" xfId="23739" xr:uid="{E02A057A-95B9-47E3-9FBE-057DAD45D167}"/>
    <cellStyle name="Total 2 6 3 2 2 2" xfId="26391" xr:uid="{FFD0B828-1947-4CA6-A65C-D6373CDB6BB5}"/>
    <cellStyle name="Total 2 6 3 2 2 3" xfId="29001" xr:uid="{1A8D76AF-1088-4602-83C1-84AA574049AD}"/>
    <cellStyle name="Total 2 6 3 2 2 4" xfId="28118" xr:uid="{51CBD666-1C59-4319-92A5-84DE9661FC96}"/>
    <cellStyle name="Total 2 6 3 2 2 5" xfId="33642" xr:uid="{96179A88-6EFC-4A0A-A2E4-A1A501954DEE}"/>
    <cellStyle name="Total 2 6 3 2 2 6" xfId="34885" xr:uid="{63A6D5C9-268C-46A7-B3EF-B936372E5717}"/>
    <cellStyle name="Total 2 6 3 2 2 7" xfId="31865" xr:uid="{5DFC2690-1F27-4E6D-A1F6-BF5B032F8EE2}"/>
    <cellStyle name="Total 2 6 3 2 3" xfId="25493" xr:uid="{3D38E4C1-3106-475A-89E9-DEEEF327C17B}"/>
    <cellStyle name="Total 2 6 3 2 4" xfId="32752" xr:uid="{2AF8104F-EEF8-4E48-BE85-787BB19D59EE}"/>
    <cellStyle name="Total 2 6 3 3" xfId="23684" xr:uid="{EA5E5787-1341-45E7-87A1-BE0BF672A51F}"/>
    <cellStyle name="Total 2 6 3 3 2" xfId="26336" xr:uid="{E69117A5-9CF1-43FC-9671-ACC4F1DC594A}"/>
    <cellStyle name="Total 2 6 3 3 3" xfId="28878" xr:uid="{17C83797-A87F-49F2-B3FA-7ACB3A88A319}"/>
    <cellStyle name="Total 2 6 3 3 4" xfId="28668" xr:uid="{CBC5757F-B11A-4D5A-B35E-8E69E18A7A80}"/>
    <cellStyle name="Total 2 6 3 3 5" xfId="33587" xr:uid="{FD1C2208-5F5C-4948-BFE8-5719DAF266B4}"/>
    <cellStyle name="Total 2 6 3 3 6" xfId="34777" xr:uid="{5CAD1581-A41C-459E-91F7-219167B68300}"/>
    <cellStyle name="Total 2 6 3 3 7" xfId="31910" xr:uid="{CD76CBC9-89C7-45A5-B4BF-70DB8B8C814E}"/>
    <cellStyle name="Total 2 6 3 4" xfId="24840" xr:uid="{F149194E-7170-4796-89EC-F7BA3D7CB341}"/>
    <cellStyle name="Total 2 6 3 4 2" xfId="27488" xr:uid="{ED316CEC-D9E7-4AE0-BA8C-D1F45401BF0E}"/>
    <cellStyle name="Total 2 6 3 4 3" xfId="29126" xr:uid="{2FA0F1E6-7DBD-4452-95E0-3ACB72FF4898}"/>
    <cellStyle name="Total 2 6 3 4 4" xfId="30318" xr:uid="{66D90309-B2D5-4619-8E31-A7C8494E942D}"/>
    <cellStyle name="Total 2 6 3 4 5" xfId="31201" xr:uid="{ADB4DA5C-0DE1-45EA-9483-3E103C236319}"/>
    <cellStyle name="Total 2 6 3 4 6" xfId="35196" xr:uid="{B9D5ED7C-CBA6-46D7-AF3E-38D88EEACA7F}"/>
    <cellStyle name="Total 2 6 3 4 7" xfId="36324" xr:uid="{7CD0C31F-551E-474D-9CD7-1738EEA91419}"/>
    <cellStyle name="Total 2 6 3 4 8" xfId="37157" xr:uid="{E30C1C14-6B73-4B34-BF0F-8A623DCD7A29}"/>
    <cellStyle name="Total 2 6 3 4 9" xfId="38076" xr:uid="{9F089B45-9BD2-4958-842D-E23E5E85468E}"/>
    <cellStyle name="Total 2 6 3 5" xfId="25010" xr:uid="{13A31F66-5CC8-42C2-8593-6AFBBA1D9401}"/>
    <cellStyle name="Total 2 6 3 5 2" xfId="27658" xr:uid="{5BA9A901-91FB-4BA3-866E-25516F185E1F}"/>
    <cellStyle name="Total 2 6 3 5 3" xfId="29296" xr:uid="{6DC551D7-6A87-49AD-948A-B51DE6282B36}"/>
    <cellStyle name="Total 2 6 3 5 4" xfId="30488" xr:uid="{BD8BD7DB-EA3A-46CB-BF08-10261470E234}"/>
    <cellStyle name="Total 2 6 3 5 5" xfId="31371" xr:uid="{62D4D1A9-8A93-454E-AAEC-CA4DBB80CBFA}"/>
    <cellStyle name="Total 2 6 3 5 6" xfId="35366" xr:uid="{B27F26EE-E638-41B0-9476-268E3B3F4FC2}"/>
    <cellStyle name="Total 2 6 3 5 7" xfId="36494" xr:uid="{28D2AC1A-A598-4E0E-A914-12781DF2EE31}"/>
    <cellStyle name="Total 2 6 3 5 8" xfId="37327" xr:uid="{C83F9889-5993-47A1-97C2-4364FED362F8}"/>
    <cellStyle name="Total 2 6 3 5 9" xfId="38246" xr:uid="{6859839B-62D5-4A8A-8CBD-0F30CD699CA7}"/>
    <cellStyle name="Total 2 6 3 6" xfId="22755" xr:uid="{670BB817-3E10-4D8A-BF6D-98AF61D2A854}"/>
    <cellStyle name="Total 2 6 3 7" xfId="25404" xr:uid="{C5C5FF04-93FD-4580-A8D9-6163E1C3786C}"/>
    <cellStyle name="Total 2 6 3 8" xfId="21387" xr:uid="{2297AC2F-5DD5-40EA-A3C4-D60D7219E030}"/>
    <cellStyle name="Total 2 6 4" xfId="20885" xr:uid="{00000000-0005-0000-0000-00009C510000}"/>
    <cellStyle name="Total 2 6 4 2" xfId="22838" xr:uid="{F7D29DDD-C31D-4233-9309-CC36497920E1}"/>
    <cellStyle name="Total 2 6 4 2 2" xfId="23738" xr:uid="{D26B7B42-C97B-418E-8305-A071DB8265EC}"/>
    <cellStyle name="Total 2 6 4 2 2 2" xfId="26390" xr:uid="{631E88CF-15CB-4D6C-BC11-B3D818A01E11}"/>
    <cellStyle name="Total 2 6 4 2 2 3" xfId="28887" xr:uid="{369CA90F-6E82-433F-A363-365D8C829552}"/>
    <cellStyle name="Total 2 6 4 2 2 4" xfId="28813" xr:uid="{CD03F0F9-3462-4811-8AC1-56DA5671AE84}"/>
    <cellStyle name="Total 2 6 4 2 2 5" xfId="33641" xr:uid="{8508441B-09B8-4414-940C-915BB6735E7A}"/>
    <cellStyle name="Total 2 6 4 2 2 6" xfId="34972" xr:uid="{83FA5558-10D4-4147-AB8E-1D9FF01D57CF}"/>
    <cellStyle name="Total 2 6 4 2 2 7" xfId="31866" xr:uid="{59DE02D9-9E67-4D82-92D0-D576D928714F}"/>
    <cellStyle name="Total 2 6 4 2 3" xfId="25492" xr:uid="{5DC41DFC-E552-4CCB-8B1F-A9D396DAA34F}"/>
    <cellStyle name="Total 2 6 4 2 4" xfId="32751" xr:uid="{480D67A8-77E3-4B69-AE8C-D45E7E125BFE}"/>
    <cellStyle name="Total 2 6 4 3" xfId="23685" xr:uid="{65BFA071-EA0C-490E-9953-A3A1AFFED747}"/>
    <cellStyle name="Total 2 6 4 3 2" xfId="26337" xr:uid="{D334EF12-B2B5-4E9D-A2BB-543F8631AFA6}"/>
    <cellStyle name="Total 2 6 4 3 3" xfId="28992" xr:uid="{4A3EEE7C-6B02-40E4-A7E8-C77CF93EFAEF}"/>
    <cellStyle name="Total 2 6 4 3 4" xfId="28259" xr:uid="{CEBA3B50-2841-4DE9-901B-ACB0B6F52E83}"/>
    <cellStyle name="Total 2 6 4 3 5" xfId="33588" xr:uid="{0B533AFB-7AC1-4EC1-924E-8199B93FC51E}"/>
    <cellStyle name="Total 2 6 4 3 6" xfId="31679" xr:uid="{311FB5E7-D691-4D62-8728-C36E4FDC78A5}"/>
    <cellStyle name="Total 2 6 4 3 7" xfId="31909" xr:uid="{9EEA5098-946E-42D8-B314-4684EC511AA4}"/>
    <cellStyle name="Total 2 6 4 4" xfId="24841" xr:uid="{7CFD532F-AB1D-41B4-9A1F-F64266BF5861}"/>
    <cellStyle name="Total 2 6 4 4 2" xfId="27489" xr:uid="{654CA940-00EB-43B9-B55D-CDDA0270BD5A}"/>
    <cellStyle name="Total 2 6 4 4 3" xfId="29127" xr:uid="{289961F6-EA35-4AD1-B8BD-192E391151E1}"/>
    <cellStyle name="Total 2 6 4 4 4" xfId="30319" xr:uid="{F0856BF4-FA7D-434F-ABD6-E62BD2DA2551}"/>
    <cellStyle name="Total 2 6 4 4 5" xfId="31202" xr:uid="{6287BB56-92DB-4E59-ACB9-EF86060FBBA8}"/>
    <cellStyle name="Total 2 6 4 4 6" xfId="35197" xr:uid="{C1211CE1-8572-4318-A79E-7C295AFC8EBF}"/>
    <cellStyle name="Total 2 6 4 4 7" xfId="36325" xr:uid="{E8DCA056-E6B7-49B5-BE8F-B51F492D4F6C}"/>
    <cellStyle name="Total 2 6 4 4 8" xfId="37158" xr:uid="{66B7B1CF-6328-436C-A5A8-CF751DE278F6}"/>
    <cellStyle name="Total 2 6 4 4 9" xfId="38077" xr:uid="{E9B62214-2065-40CC-9254-2DE5B3A6C987}"/>
    <cellStyle name="Total 2 6 4 5" xfId="25011" xr:uid="{A7C0B284-C32A-4EA5-8703-8B859F12523D}"/>
    <cellStyle name="Total 2 6 4 5 2" xfId="27659" xr:uid="{FCD30D44-F2B9-45A1-9404-710CCA28414B}"/>
    <cellStyle name="Total 2 6 4 5 3" xfId="29297" xr:uid="{8913F97F-3F1F-465C-9B9E-76AAF8EEB08B}"/>
    <cellStyle name="Total 2 6 4 5 4" xfId="30489" xr:uid="{CA64B0C2-2D57-4E89-AD27-FDFB94AB22EC}"/>
    <cellStyle name="Total 2 6 4 5 5" xfId="31372" xr:uid="{7361A439-8D06-45CB-8F81-BB73E350AF5F}"/>
    <cellStyle name="Total 2 6 4 5 6" xfId="35367" xr:uid="{F57AF162-DA54-49B4-A22B-56178383DA46}"/>
    <cellStyle name="Total 2 6 4 5 7" xfId="36495" xr:uid="{7C555D14-2ADE-4F36-AA7E-CF6DA8C281F1}"/>
    <cellStyle name="Total 2 6 4 5 8" xfId="37328" xr:uid="{C367B7BC-4C7B-4D0F-9D4E-40CAB2C753DB}"/>
    <cellStyle name="Total 2 6 4 5 9" xfId="38247" xr:uid="{5D6D5897-1DF7-4144-AED8-34EE1DCD339D}"/>
    <cellStyle name="Total 2 6 4 6" xfId="22756" xr:uid="{E2B5494E-C18D-4C9A-A628-4FF8B588D0A9}"/>
    <cellStyle name="Total 2 6 4 7" xfId="25405" xr:uid="{EB14DAE6-1588-4CD9-A6F4-AEF470257B5F}"/>
    <cellStyle name="Total 2 6 4 8" xfId="21388" xr:uid="{F8000C48-3383-46F6-9134-3E57E6012366}"/>
    <cellStyle name="Total 2 6 5" xfId="20886" xr:uid="{00000000-0005-0000-0000-00009D510000}"/>
    <cellStyle name="Total 2 6 5 2" xfId="22837" xr:uid="{4AA55E13-07B6-40E9-87F6-FBB18BA9AF81}"/>
    <cellStyle name="Total 2 6 5 2 2" xfId="23737" xr:uid="{C04A9572-1D66-4FB2-A19F-BD041C2FCF4B}"/>
    <cellStyle name="Total 2 6 5 2 2 2" xfId="26389" xr:uid="{4A8A4EA1-330F-47EA-81B2-4D1FB5877908}"/>
    <cellStyle name="Total 2 6 5 2 2 3" xfId="28396" xr:uid="{9C8944F3-7D4F-4A37-AFD9-C8D73048711D}"/>
    <cellStyle name="Total 2 6 5 2 2 4" xfId="28852" xr:uid="{77A3273E-61D1-47BD-A05C-C8C4F66E5719}"/>
    <cellStyle name="Total 2 6 5 2 2 5" xfId="33640" xr:uid="{A3442DCA-C1E8-4074-B138-D6434AD00794}"/>
    <cellStyle name="Total 2 6 5 2 2 6" xfId="34081" xr:uid="{DA70DF66-9F9E-44D4-887D-0B2E553C988C}"/>
    <cellStyle name="Total 2 6 5 2 2 7" xfId="31867" xr:uid="{44D703AA-8F47-4557-B272-C3B5E263358C}"/>
    <cellStyle name="Total 2 6 5 2 3" xfId="25491" xr:uid="{C412D414-5178-4048-A8F4-C590857CF4DA}"/>
    <cellStyle name="Total 2 6 5 2 4" xfId="32750" xr:uid="{4041CE09-7081-49C0-B305-97B79AF4581F}"/>
    <cellStyle name="Total 2 6 5 3" xfId="23686" xr:uid="{0BAB89B6-1013-424A-9EFB-6F1237E0C022}"/>
    <cellStyle name="Total 2 6 5 3 2" xfId="26338" xr:uid="{D49A93C6-F2B3-4C94-B8A9-7AC52EBFCA3D}"/>
    <cellStyle name="Total 2 6 5 3 3" xfId="27935" xr:uid="{A6D1DCC7-9457-4BAA-93F5-DD358D93C89E}"/>
    <cellStyle name="Total 2 6 5 3 4" xfId="28806" xr:uid="{29128C4E-F7BB-41DF-B7EC-D23AEE8F6A81}"/>
    <cellStyle name="Total 2 6 5 3 5" xfId="33589" xr:uid="{F34FD169-2030-4F94-9907-BB0906680E9F}"/>
    <cellStyle name="Total 2 6 5 3 6" xfId="32249" xr:uid="{35731F88-73C8-4E08-989B-2FB7F97987B6}"/>
    <cellStyle name="Total 2 6 5 3 7" xfId="31908" xr:uid="{63D3EA96-9328-4A5D-8DEE-8A117CF790B9}"/>
    <cellStyle name="Total 2 6 5 4" xfId="24842" xr:uid="{710B8688-AE06-4F92-AF24-948319F7F67B}"/>
    <cellStyle name="Total 2 6 5 4 2" xfId="27490" xr:uid="{712CC5FF-B530-4DC7-8241-270CF1F50C90}"/>
    <cellStyle name="Total 2 6 5 4 3" xfId="29128" xr:uid="{D95FDE43-CB8D-4225-9FC6-7F982AA0B435}"/>
    <cellStyle name="Total 2 6 5 4 4" xfId="30320" xr:uid="{1418406C-2958-4BF3-99AF-7C2216D47C23}"/>
    <cellStyle name="Total 2 6 5 4 5" xfId="31203" xr:uid="{6C19BC2A-9BFF-43FA-A553-E8FCBD36F919}"/>
    <cellStyle name="Total 2 6 5 4 6" xfId="35198" xr:uid="{421BC379-127F-44E9-9456-8213EE74447F}"/>
    <cellStyle name="Total 2 6 5 4 7" xfId="36326" xr:uid="{809A1432-C516-4EA0-BBE1-45A1F25D08AC}"/>
    <cellStyle name="Total 2 6 5 4 8" xfId="37159" xr:uid="{BEAF2A30-DE16-4EA5-BE8E-52555175886A}"/>
    <cellStyle name="Total 2 6 5 4 9" xfId="38078" xr:uid="{5752C2D6-15DE-4FA5-BF33-542290C3CCFD}"/>
    <cellStyle name="Total 2 6 5 5" xfId="25012" xr:uid="{F399B74F-92C8-4CCE-B376-73E8798C87AB}"/>
    <cellStyle name="Total 2 6 5 5 2" xfId="27660" xr:uid="{BF4A70F1-AA56-4238-83B5-3B6F47A47D7F}"/>
    <cellStyle name="Total 2 6 5 5 3" xfId="29298" xr:uid="{216EAAF2-A3BB-4A4C-91FC-2434AD0D2A62}"/>
    <cellStyle name="Total 2 6 5 5 4" xfId="30490" xr:uid="{4BFF61B9-BBE6-436E-B094-53E6A82A8AC7}"/>
    <cellStyle name="Total 2 6 5 5 5" xfId="31373" xr:uid="{56402FA6-3085-4044-852B-355CBA16EF47}"/>
    <cellStyle name="Total 2 6 5 5 6" xfId="35368" xr:uid="{D443041D-DCFC-4C36-AFB0-C7BE5DEAD0F8}"/>
    <cellStyle name="Total 2 6 5 5 7" xfId="36496" xr:uid="{BC8E2624-E9DB-4DDF-BDA3-F5B34373C800}"/>
    <cellStyle name="Total 2 6 5 5 8" xfId="37329" xr:uid="{FAD39A2F-9A48-43D7-899F-87543BB5792C}"/>
    <cellStyle name="Total 2 6 5 5 9" xfId="38248" xr:uid="{7D1054E6-A163-438B-93DD-0359711437EE}"/>
    <cellStyle name="Total 2 6 5 6" xfId="22757" xr:uid="{23046016-2ECC-4862-8EAA-519783D686EA}"/>
    <cellStyle name="Total 2 6 5 7" xfId="25406" xr:uid="{3BC8FEDD-5AB0-4B9A-BE27-10C6B9080EC4}"/>
    <cellStyle name="Total 2 6 5 8" xfId="21389" xr:uid="{4CCD63AB-2B7D-4D85-A822-BD710280C5A3}"/>
    <cellStyle name="Total 2 7" xfId="20887" xr:uid="{00000000-0005-0000-0000-00009E510000}"/>
    <cellStyle name="Total 2 7 2" xfId="20888" xr:uid="{00000000-0005-0000-0000-00009F510000}"/>
    <cellStyle name="Total 2 7 2 2" xfId="22836" xr:uid="{B7F73B7E-97F0-4246-98FA-11387B885BBD}"/>
    <cellStyle name="Total 2 7 2 2 2" xfId="23736" xr:uid="{8D961817-F4D2-4B6B-95AE-7B62E92BC57C}"/>
    <cellStyle name="Total 2 7 2 2 2 2" xfId="26388" xr:uid="{BC4D8893-C598-47F6-9ABA-4C1F943E2247}"/>
    <cellStyle name="Total 2 7 2 2 2 3" xfId="28531" xr:uid="{B1A200BF-4F8A-4E21-942B-B52B58D39E1A}"/>
    <cellStyle name="Total 2 7 2 2 2 4" xfId="28266" xr:uid="{2C88B62D-32F1-454F-B3F8-2CEFBBA569E0}"/>
    <cellStyle name="Total 2 7 2 2 2 5" xfId="33639" xr:uid="{704155B6-335A-4068-8C75-A4AF5C596B18}"/>
    <cellStyle name="Total 2 7 2 2 2 6" xfId="34254" xr:uid="{55D3BBB0-289E-4446-82F2-55B56269F89F}"/>
    <cellStyle name="Total 2 7 2 2 2 7" xfId="31868" xr:uid="{A6B31ECA-BA13-4728-815B-DD13049DEE35}"/>
    <cellStyle name="Total 2 7 2 2 3" xfId="25490" xr:uid="{EEF75B92-0E48-40DE-85E6-D69F66DA5428}"/>
    <cellStyle name="Total 2 7 2 2 4" xfId="32749" xr:uid="{09EB1C4F-C3C2-4D3A-962D-0FFD6DA4BEC9}"/>
    <cellStyle name="Total 2 7 2 3" xfId="23687" xr:uid="{FFA39C49-4AF8-4697-889F-07B1CF3F43E8}"/>
    <cellStyle name="Total 2 7 2 3 2" xfId="26339" xr:uid="{9AF9F583-029F-4CE7-BAED-952B0CB01956}"/>
    <cellStyle name="Total 2 7 2 3 3" xfId="28094" xr:uid="{B52CF78E-29E0-4E05-A954-358572C29555}"/>
    <cellStyle name="Total 2 7 2 3 4" xfId="28741" xr:uid="{0FF70EE8-ACF7-4005-91F0-C059334E7633}"/>
    <cellStyle name="Total 2 7 2 3 5" xfId="33590" xr:uid="{6889F035-480B-45EE-9DDC-7C8670BAEEAD}"/>
    <cellStyle name="Total 2 7 2 3 6" xfId="33814" xr:uid="{98811AEC-0012-4CB1-B707-261D5627BC8B}"/>
    <cellStyle name="Total 2 7 2 3 7" xfId="31907" xr:uid="{60D757BB-6C37-46BE-AF46-60DA30053C71}"/>
    <cellStyle name="Total 2 7 2 4" xfId="24843" xr:uid="{F42869DD-A073-4410-9CDC-7CF9B3BF1FD6}"/>
    <cellStyle name="Total 2 7 2 4 2" xfId="27491" xr:uid="{67BD112B-0EFF-418F-B26C-D12A00348FBA}"/>
    <cellStyle name="Total 2 7 2 4 3" xfId="29129" xr:uid="{2D6E3F37-4B36-4097-9765-9CE8DA5F4A2C}"/>
    <cellStyle name="Total 2 7 2 4 4" xfId="30321" xr:uid="{5F147DA9-D861-4EA6-AF80-1242FA3BF979}"/>
    <cellStyle name="Total 2 7 2 4 5" xfId="31204" xr:uid="{B5807FC8-223B-44D8-A661-1BD4B3F6F304}"/>
    <cellStyle name="Total 2 7 2 4 6" xfId="35199" xr:uid="{D135AE41-D750-46BA-8563-CB9509E053F2}"/>
    <cellStyle name="Total 2 7 2 4 7" xfId="36327" xr:uid="{3F661660-27D0-485F-A228-44CAC8ECCB83}"/>
    <cellStyle name="Total 2 7 2 4 8" xfId="37160" xr:uid="{621C1EC8-C73E-4A9F-8049-5089767F887E}"/>
    <cellStyle name="Total 2 7 2 4 9" xfId="38079" xr:uid="{103402E1-5121-434D-97EA-0565354D5F7C}"/>
    <cellStyle name="Total 2 7 2 5" xfId="25013" xr:uid="{64ABC615-8EFD-4858-8BE8-FB671FDB0E14}"/>
    <cellStyle name="Total 2 7 2 5 2" xfId="27661" xr:uid="{0131B078-6B71-4263-A50E-F676A3C9368C}"/>
    <cellStyle name="Total 2 7 2 5 3" xfId="29299" xr:uid="{12261D80-DB5E-461B-B81E-9CE17839891B}"/>
    <cellStyle name="Total 2 7 2 5 4" xfId="30491" xr:uid="{4B40E485-0105-44EE-BC86-97B7D32AF8D9}"/>
    <cellStyle name="Total 2 7 2 5 5" xfId="31374" xr:uid="{41BD6BBC-24F8-4A23-A304-4D6996D5F2CB}"/>
    <cellStyle name="Total 2 7 2 5 6" xfId="35369" xr:uid="{7222D4C3-71BA-4374-9BF8-053B08C4F48E}"/>
    <cellStyle name="Total 2 7 2 5 7" xfId="36497" xr:uid="{C4671324-A0B0-4F68-8F32-2AD902B4BB14}"/>
    <cellStyle name="Total 2 7 2 5 8" xfId="37330" xr:uid="{2605EFF9-32DE-48C7-9C43-AAD60A03E112}"/>
    <cellStyle name="Total 2 7 2 5 9" xfId="38249" xr:uid="{03A13F5E-97F4-4049-80E4-49DF1BBD44DD}"/>
    <cellStyle name="Total 2 7 2 6" xfId="22759" xr:uid="{D4C68011-1756-412C-AA48-33EAFA65FDF3}"/>
    <cellStyle name="Total 2 7 2 7" xfId="25408" xr:uid="{353F84E5-841E-461B-BD92-156D8DF92D17}"/>
    <cellStyle name="Total 2 7 2 8" xfId="21390" xr:uid="{BB733138-AF89-49C4-8C57-0B79E0A91A1B}"/>
    <cellStyle name="Total 2 7 3" xfId="20889" xr:uid="{00000000-0005-0000-0000-0000A0510000}"/>
    <cellStyle name="Total 2 7 3 2" xfId="22835" xr:uid="{AAF12626-6813-48D7-9134-47BEB86545F1}"/>
    <cellStyle name="Total 2 7 3 2 2" xfId="23735" xr:uid="{FFBF9A98-8811-4A40-AFAB-51524623C3BF}"/>
    <cellStyle name="Total 2 7 3 2 2 2" xfId="26387" xr:uid="{156F0AF4-8DF6-41A6-A8F0-44B87443FF98}"/>
    <cellStyle name="Total 2 7 3 2 2 3" xfId="28086" xr:uid="{C8C65356-32DC-429A-9415-7747C0F7428B}"/>
    <cellStyle name="Total 2 7 3 2 2 4" xfId="28661" xr:uid="{B3F63D5A-04B6-4579-8037-56BB9BA115DB}"/>
    <cellStyle name="Total 2 7 3 2 2 5" xfId="33638" xr:uid="{C67E6088-B528-4492-A5A0-0032581A2273}"/>
    <cellStyle name="Total 2 7 3 2 2 6" xfId="31671" xr:uid="{0A9F5886-1FA3-4051-AA1A-46A109B92D31}"/>
    <cellStyle name="Total 2 7 3 2 2 7" xfId="31869" xr:uid="{DA65B6B1-8FA1-41B1-A379-F11686A0A875}"/>
    <cellStyle name="Total 2 7 3 2 3" xfId="25489" xr:uid="{EE7C2848-6E03-4F50-9969-542525F17EE5}"/>
    <cellStyle name="Total 2 7 3 2 4" xfId="32748" xr:uid="{8780D6FE-D80A-495B-B01B-E2C01720A404}"/>
    <cellStyle name="Total 2 7 3 3" xfId="23688" xr:uid="{41CA17F1-D027-40E5-B3EF-34A3E7D5B1A2}"/>
    <cellStyle name="Total 2 7 3 3 2" xfId="26340" xr:uid="{AE2094B4-12A2-48DD-8DF5-FB9DE26AD466}"/>
    <cellStyle name="Total 2 7 3 3 3" xfId="28539" xr:uid="{703DF894-08B2-465F-86E9-213B21609C56}"/>
    <cellStyle name="Total 2 7 3 3 4" xfId="22660" xr:uid="{7B3FA897-EBC6-481B-8603-D3547C8E27DB}"/>
    <cellStyle name="Total 2 7 3 3 5" xfId="33591" xr:uid="{31351BEE-3A33-435F-838D-64A8AF21FF81}"/>
    <cellStyle name="Total 2 7 3 3 6" xfId="34964" xr:uid="{26129BAE-351D-4FF3-BF8A-7E47D207AAF7}"/>
    <cellStyle name="Total 2 7 3 3 7" xfId="31906" xr:uid="{CB257863-2284-49EF-84CD-7A61F091CE0F}"/>
    <cellStyle name="Total 2 7 3 4" xfId="24844" xr:uid="{14CF5542-FDF2-4730-B75A-CA2CBBD23FA5}"/>
    <cellStyle name="Total 2 7 3 4 2" xfId="27492" xr:uid="{215838A0-44E7-4851-8EAF-89494CF9168C}"/>
    <cellStyle name="Total 2 7 3 4 3" xfId="29130" xr:uid="{307D078F-3DAC-4747-B068-B2E0BFF7BCBC}"/>
    <cellStyle name="Total 2 7 3 4 4" xfId="30322" xr:uid="{4AACF40E-126A-4E11-8D49-8D873E562025}"/>
    <cellStyle name="Total 2 7 3 4 5" xfId="31205" xr:uid="{8DD42BD1-28B6-49E6-BC66-DAB359907521}"/>
    <cellStyle name="Total 2 7 3 4 6" xfId="35200" xr:uid="{94F4332D-E5E2-4D83-AFFC-2A4F9BABB984}"/>
    <cellStyle name="Total 2 7 3 4 7" xfId="36328" xr:uid="{512C5B13-F55A-4F00-8223-65F0AEBE9A4A}"/>
    <cellStyle name="Total 2 7 3 4 8" xfId="37161" xr:uid="{AA9B1675-5C0C-4E4C-B75D-E1A0A6013A94}"/>
    <cellStyle name="Total 2 7 3 4 9" xfId="38080" xr:uid="{BF027D3C-C248-4636-98A0-3D248CD13699}"/>
    <cellStyle name="Total 2 7 3 5" xfId="25014" xr:uid="{0E78BF71-5831-49BE-BB55-F6F26F722CDF}"/>
    <cellStyle name="Total 2 7 3 5 2" xfId="27662" xr:uid="{94BB1615-CF79-4CC9-A549-8A005643F835}"/>
    <cellStyle name="Total 2 7 3 5 3" xfId="29300" xr:uid="{BDFCFB80-F16D-4278-A4D1-77965A11EB28}"/>
    <cellStyle name="Total 2 7 3 5 4" xfId="30492" xr:uid="{4F068AE2-D7F8-4BC2-895C-E2606F4C37AA}"/>
    <cellStyle name="Total 2 7 3 5 5" xfId="31375" xr:uid="{43C1BA6B-7496-465C-B4CC-EE0D9838FB72}"/>
    <cellStyle name="Total 2 7 3 5 6" xfId="35370" xr:uid="{8399D960-63AF-4481-A2BF-A71FCB41477F}"/>
    <cellStyle name="Total 2 7 3 5 7" xfId="36498" xr:uid="{4458C42B-B23C-4C7F-BC7F-4F55C8BE4DE3}"/>
    <cellStyle name="Total 2 7 3 5 8" xfId="37331" xr:uid="{DBE08CC7-99FE-4F1A-9569-EB9255330167}"/>
    <cellStyle name="Total 2 7 3 5 9" xfId="38250" xr:uid="{F0629704-8542-48F1-8CCF-16B4D15AB1EB}"/>
    <cellStyle name="Total 2 7 3 6" xfId="22760" xr:uid="{94F4FC6C-38F4-48B2-B3B3-7117EC490381}"/>
    <cellStyle name="Total 2 7 3 7" xfId="25409" xr:uid="{C9D00F97-B7F7-40AB-804C-3550737282BE}"/>
    <cellStyle name="Total 2 7 3 8" xfId="21391" xr:uid="{20871F63-22D0-42DC-94E8-14F2516E3CD4}"/>
    <cellStyle name="Total 2 7 4" xfId="20890" xr:uid="{00000000-0005-0000-0000-0000A1510000}"/>
    <cellStyle name="Total 2 7 4 2" xfId="22834" xr:uid="{F08110A9-33F0-41BC-AFF2-9937E0164EF2}"/>
    <cellStyle name="Total 2 7 4 2 2" xfId="23734" xr:uid="{04F8BAB1-B7FF-4A49-9B89-A7CD77E613C5}"/>
    <cellStyle name="Total 2 7 4 2 2 2" xfId="26386" xr:uid="{804C27C2-CBCB-47F6-B04E-1429BDCEECB8}"/>
    <cellStyle name="Total 2 7 4 2 2 3" xfId="27943" xr:uid="{7BE4FE07-2156-44E6-9E92-52002BA05DD2}"/>
    <cellStyle name="Total 2 7 4 2 2 4" xfId="22676" xr:uid="{B82C618B-8904-403E-90CC-00A6DC0E6A52}"/>
    <cellStyle name="Total 2 7 4 2 2 5" xfId="33637" xr:uid="{01468B15-0F9F-4DD1-BACB-3BACD21751AC}"/>
    <cellStyle name="Total 2 7 4 2 2 6" xfId="34785" xr:uid="{E20225C1-8F1B-4243-A162-F1BEABFD629F}"/>
    <cellStyle name="Total 2 7 4 2 2 7" xfId="31870" xr:uid="{65B7127F-D23C-4AEB-978C-AC8A505D021C}"/>
    <cellStyle name="Total 2 7 4 2 3" xfId="25488" xr:uid="{82803E82-07AF-43EE-B19F-823AFF68455E}"/>
    <cellStyle name="Total 2 7 4 2 4" xfId="32747" xr:uid="{41CE1504-C30F-4B3E-B4C0-48119061A466}"/>
    <cellStyle name="Total 2 7 4 3" xfId="23689" xr:uid="{A138CE3C-8D97-44EE-A901-F6BAFC4CE0DA}"/>
    <cellStyle name="Total 2 7 4 3 2" xfId="26341" xr:uid="{B140F1DF-E54A-4367-B51D-928FD6F777C5}"/>
    <cellStyle name="Total 2 7 4 3 3" xfId="28388" xr:uid="{4FF8E86C-1D9C-4CF2-8CB1-2D89ED84F845}"/>
    <cellStyle name="Total 2 7 4 3 4" xfId="22661" xr:uid="{6EDB0137-45A2-46BF-9C5D-297B385EFAF2}"/>
    <cellStyle name="Total 2 7 4 3 5" xfId="33592" xr:uid="{37257CD9-C911-4300-9A27-27F284A9E22D}"/>
    <cellStyle name="Total 2 7 4 3 6" xfId="34893" xr:uid="{6BCC80D4-6962-4A8D-A807-3AFB2227B1E9}"/>
    <cellStyle name="Total 2 7 4 3 7" xfId="31905" xr:uid="{20B5A21B-8253-49E9-901E-7A5B2778E5E2}"/>
    <cellStyle name="Total 2 7 4 4" xfId="24845" xr:uid="{580EC67E-7995-4719-AD68-943346CF8890}"/>
    <cellStyle name="Total 2 7 4 4 2" xfId="27493" xr:uid="{CDC47BDC-C330-4F5A-A669-766A7585C0FC}"/>
    <cellStyle name="Total 2 7 4 4 3" xfId="29131" xr:uid="{1CCFB5B7-4F40-4412-8191-A0A18ED3446D}"/>
    <cellStyle name="Total 2 7 4 4 4" xfId="30323" xr:uid="{19053935-0997-4A2C-A295-8BADAD4DF3FB}"/>
    <cellStyle name="Total 2 7 4 4 5" xfId="31206" xr:uid="{21216459-3B3D-4DEB-B49D-B82C37394FC0}"/>
    <cellStyle name="Total 2 7 4 4 6" xfId="35201" xr:uid="{FF5AC840-082D-4632-B251-2088BF6BF41C}"/>
    <cellStyle name="Total 2 7 4 4 7" xfId="36329" xr:uid="{9BC82C43-2132-4A80-B7BF-55759006D2ED}"/>
    <cellStyle name="Total 2 7 4 4 8" xfId="37162" xr:uid="{260C0C5A-14EF-4603-8A78-990FA230CA65}"/>
    <cellStyle name="Total 2 7 4 4 9" xfId="38081" xr:uid="{39758EB8-8041-4852-9676-37E64AC3D486}"/>
    <cellStyle name="Total 2 7 4 5" xfId="25015" xr:uid="{E34DA679-CF08-4A2F-BA9D-B50E1DF30A2A}"/>
    <cellStyle name="Total 2 7 4 5 2" xfId="27663" xr:uid="{FD802333-8375-4700-8A55-A0E7AF8A1960}"/>
    <cellStyle name="Total 2 7 4 5 3" xfId="29301" xr:uid="{04DC71A6-107E-4520-AE72-68343D2B52D6}"/>
    <cellStyle name="Total 2 7 4 5 4" xfId="30493" xr:uid="{519C4493-7275-4571-A77D-BA286A045DC5}"/>
    <cellStyle name="Total 2 7 4 5 5" xfId="31376" xr:uid="{2607B624-2D13-43E8-A68D-70C1D2BE2141}"/>
    <cellStyle name="Total 2 7 4 5 6" xfId="35371" xr:uid="{3D3FC6D9-D5D1-4060-993A-5B0A792A8C9C}"/>
    <cellStyle name="Total 2 7 4 5 7" xfId="36499" xr:uid="{FB0691ED-4EA6-4546-B2B7-CD75FE074FA5}"/>
    <cellStyle name="Total 2 7 4 5 8" xfId="37332" xr:uid="{B7BB6DE6-0FC4-4CE9-82A6-3ECABECC1099}"/>
    <cellStyle name="Total 2 7 4 5 9" xfId="38251" xr:uid="{20159069-DCE9-4030-A97F-E9067D273D50}"/>
    <cellStyle name="Total 2 7 4 6" xfId="22761" xr:uid="{67E43C0C-6C4F-483F-A405-D02D94E8B35A}"/>
    <cellStyle name="Total 2 7 4 7" xfId="25410" xr:uid="{52A805E4-E699-4A47-B8D0-1A88DD4BBDB4}"/>
    <cellStyle name="Total 2 7 4 8" xfId="21392" xr:uid="{E1188EC9-AC0D-4936-B895-C7AF0DF826C8}"/>
    <cellStyle name="Total 2 7 5" xfId="20891" xr:uid="{00000000-0005-0000-0000-0000A2510000}"/>
    <cellStyle name="Total 2 7 5 2" xfId="22833" xr:uid="{992E0A0A-33D9-4902-9965-A7DDF27F2426}"/>
    <cellStyle name="Total 2 7 5 2 2" xfId="23733" xr:uid="{0BABFBF3-95D3-4ADC-A724-076310AD3256}"/>
    <cellStyle name="Total 2 7 5 2 2 2" xfId="26385" xr:uid="{8E9C670D-2129-4CCE-842E-6EEDBF5FF8AC}"/>
    <cellStyle name="Total 2 7 5 2 2 3" xfId="27942" xr:uid="{FBEF36B1-8AEB-47E6-9FB7-2F77B805C019}"/>
    <cellStyle name="Total 2 7 5 2 2 4" xfId="22675" xr:uid="{EBF4E9F0-8173-418D-A5E5-D955DEDAC8D0}"/>
    <cellStyle name="Total 2 7 5 2 2 5" xfId="33636" xr:uid="{8DC623CC-B70D-428C-92F5-A70C716EBEF7}"/>
    <cellStyle name="Total 2 7 5 2 2 6" xfId="31567" xr:uid="{3E723241-2449-4C24-A4B4-38219B4F09B0}"/>
    <cellStyle name="Total 2 7 5 2 2 7" xfId="31871" xr:uid="{F2CD881A-6808-4D69-A5E8-012236BEC615}"/>
    <cellStyle name="Total 2 7 5 2 3" xfId="25487" xr:uid="{C4FB198A-8620-4985-BEE0-226C934FF9F5}"/>
    <cellStyle name="Total 2 7 5 2 4" xfId="32746" xr:uid="{196B034D-D064-4204-9E14-7FAF1582EF90}"/>
    <cellStyle name="Total 2 7 5 3" xfId="23690" xr:uid="{D5661329-B2DC-4E26-8503-66A53D8CF364}"/>
    <cellStyle name="Total 2 7 5 3 2" xfId="26342" xr:uid="{304EF34C-49F3-490D-BE4C-6EBA4E11021C}"/>
    <cellStyle name="Total 2 7 5 3 3" xfId="28879" xr:uid="{467C955A-CC2A-473A-8B11-90EA5947AB07}"/>
    <cellStyle name="Total 2 7 5 3 4" xfId="28163" xr:uid="{6D708E1F-E06B-435E-AA70-5F8164364DEC}"/>
    <cellStyle name="Total 2 7 5 3 5" xfId="33593" xr:uid="{55B1E74D-9A1E-4BAA-A233-DB5577703B8C}"/>
    <cellStyle name="Total 2 7 5 3 6" xfId="31560" xr:uid="{CD71B46C-4771-4700-B617-A69D9519C758}"/>
    <cellStyle name="Total 2 7 5 3 7" xfId="31904" xr:uid="{789A2582-F0E4-4E05-A538-005418E9A289}"/>
    <cellStyle name="Total 2 7 5 4" xfId="24846" xr:uid="{F65693FA-68FF-4907-84B8-8D24A595B6BC}"/>
    <cellStyle name="Total 2 7 5 4 2" xfId="27494" xr:uid="{75C8D6D6-9919-4266-BA62-B10F71AE9C5F}"/>
    <cellStyle name="Total 2 7 5 4 3" xfId="29132" xr:uid="{3802A0F6-C543-4C9D-B626-7379E02FFCC8}"/>
    <cellStyle name="Total 2 7 5 4 4" xfId="30324" xr:uid="{FA7F55DE-82C9-4F4B-8466-DB77F2521F15}"/>
    <cellStyle name="Total 2 7 5 4 5" xfId="31207" xr:uid="{FAC2A625-09C1-43ED-9204-24BC6A971D93}"/>
    <cellStyle name="Total 2 7 5 4 6" xfId="35202" xr:uid="{F77171A5-E3F3-4D34-B3AE-41B08A19BB9E}"/>
    <cellStyle name="Total 2 7 5 4 7" xfId="36330" xr:uid="{93C17E87-F3C6-49AA-87ED-A641B0BA7208}"/>
    <cellStyle name="Total 2 7 5 4 8" xfId="37163" xr:uid="{15B54B1C-B650-46D5-8B1C-101EEFED3AEA}"/>
    <cellStyle name="Total 2 7 5 4 9" xfId="38082" xr:uid="{F5A2F17A-0F06-4FA9-B745-9DE2DBCB9307}"/>
    <cellStyle name="Total 2 7 5 5" xfId="25016" xr:uid="{63F9BE15-174A-4BDC-A0F9-7F0651FC5313}"/>
    <cellStyle name="Total 2 7 5 5 2" xfId="27664" xr:uid="{E84FED0A-31F8-43D1-A38A-ED6B4E915378}"/>
    <cellStyle name="Total 2 7 5 5 3" xfId="29302" xr:uid="{765E7A75-E28A-4B11-A65F-1C1F9941FB3F}"/>
    <cellStyle name="Total 2 7 5 5 4" xfId="30494" xr:uid="{A3F71E24-63C4-409B-A95B-B588CCF58463}"/>
    <cellStyle name="Total 2 7 5 5 5" xfId="31377" xr:uid="{525FE25A-1FAB-48F4-A149-9F5708FBC03B}"/>
    <cellStyle name="Total 2 7 5 5 6" xfId="35372" xr:uid="{5722E8AD-DA61-4A23-98C1-01D2DC88E2D5}"/>
    <cellStyle name="Total 2 7 5 5 7" xfId="36500" xr:uid="{5760C8EA-2513-48DB-A6D7-5C1F31A8A687}"/>
    <cellStyle name="Total 2 7 5 5 8" xfId="37333" xr:uid="{FE30D90C-DA69-4961-AB53-F4101130CEE1}"/>
    <cellStyle name="Total 2 7 5 5 9" xfId="38252" xr:uid="{40740C83-B77F-4DED-9E05-B85B771F4DE4}"/>
    <cellStyle name="Total 2 7 5 6" xfId="22762" xr:uid="{3545486C-C64B-4839-BDBB-DDB92E59ADEF}"/>
    <cellStyle name="Total 2 7 5 7" xfId="25411" xr:uid="{5C0AFB98-4E74-43B8-B0F4-55FC1D6A011D}"/>
    <cellStyle name="Total 2 7 5 8" xfId="21393" xr:uid="{10BA004E-9EE9-489D-AA14-DEE094CE1A56}"/>
    <cellStyle name="Total 2 8" xfId="20892" xr:uid="{00000000-0005-0000-0000-0000A3510000}"/>
    <cellStyle name="Total 2 8 2" xfId="20893" xr:uid="{00000000-0005-0000-0000-0000A4510000}"/>
    <cellStyle name="Total 2 8 2 2" xfId="22832" xr:uid="{D778D472-B1E3-489E-B270-8C9D0E3675D0}"/>
    <cellStyle name="Total 2 8 2 2 2" xfId="23732" xr:uid="{A724EC78-E482-4A40-B26C-9524A63EDD09}"/>
    <cellStyle name="Total 2 8 2 2 2 2" xfId="26384" xr:uid="{39410B82-406F-4555-9059-C68A7F11E4D6}"/>
    <cellStyle name="Total 2 8 2 2 2 3" xfId="28995" xr:uid="{63165687-D339-48E8-8112-96B6A3737B41}"/>
    <cellStyle name="Total 2 8 2 2 2 4" xfId="22674" xr:uid="{88C965A4-CD4F-4876-A100-AA1E50BD11E3}"/>
    <cellStyle name="Total 2 8 2 2 2 5" xfId="33635" xr:uid="{95731E33-C989-4920-8CF9-02A4B1C848DA}"/>
    <cellStyle name="Total 2 8 2 2 2 6" xfId="34886" xr:uid="{136448C9-5999-4B3F-BA22-106525AC6B18}"/>
    <cellStyle name="Total 2 8 2 2 2 7" xfId="31872" xr:uid="{50E89DAB-9E12-48AB-9335-1B3B61D9709B}"/>
    <cellStyle name="Total 2 8 2 2 3" xfId="25486" xr:uid="{53C0C269-9C40-47CB-AD0C-24993BCAD4FC}"/>
    <cellStyle name="Total 2 8 2 2 4" xfId="32745" xr:uid="{EB171073-8877-4CDB-A22E-EACE38AFAF38}"/>
    <cellStyle name="Total 2 8 2 3" xfId="23691" xr:uid="{8DF92A99-5227-4CBC-9BB0-8589AF46E421}"/>
    <cellStyle name="Total 2 8 2 3 2" xfId="26343" xr:uid="{EA9D82D6-29A2-494B-9CB8-81AA45C8A11B}"/>
    <cellStyle name="Total 2 8 2 3 3" xfId="28993" xr:uid="{0B75DD75-9B37-422F-A32B-9EECAFC4858C}"/>
    <cellStyle name="Total 2 8 2 3 4" xfId="28667" xr:uid="{74B600C1-F51C-48BF-A607-86DA287116F0}"/>
    <cellStyle name="Total 2 8 2 3 5" xfId="33594" xr:uid="{577EDED0-89F4-49B3-A029-F642C76C1568}"/>
    <cellStyle name="Total 2 8 2 3 6" xfId="34778" xr:uid="{E97CB3F8-B3D1-48D7-9028-138B7AA82ED8}"/>
    <cellStyle name="Total 2 8 2 3 7" xfId="31903" xr:uid="{B8CB654E-0EDA-4BCD-BD73-5885529639D7}"/>
    <cellStyle name="Total 2 8 2 4" xfId="24847" xr:uid="{E475A7FD-A4EA-4CA2-8D41-4EA87BE3F32D}"/>
    <cellStyle name="Total 2 8 2 4 2" xfId="27495" xr:uid="{9769CF83-2855-4763-AA78-3CD10AFB1533}"/>
    <cellStyle name="Total 2 8 2 4 3" xfId="29133" xr:uid="{751F9FE5-C6E5-4020-A1E6-5A3463ADAD74}"/>
    <cellStyle name="Total 2 8 2 4 4" xfId="30325" xr:uid="{9877A773-BCDD-4163-B437-6A99254B2A9D}"/>
    <cellStyle name="Total 2 8 2 4 5" xfId="31208" xr:uid="{38D88E89-7603-4E80-998A-292E299FBEEB}"/>
    <cellStyle name="Total 2 8 2 4 6" xfId="35203" xr:uid="{C648F2B2-7B4B-473D-8168-75E85130A3AF}"/>
    <cellStyle name="Total 2 8 2 4 7" xfId="36331" xr:uid="{55742803-EED3-4481-990E-3A17020A41B4}"/>
    <cellStyle name="Total 2 8 2 4 8" xfId="37164" xr:uid="{9F1FA694-C08F-42B3-A669-A91F1D9B141E}"/>
    <cellStyle name="Total 2 8 2 4 9" xfId="38083" xr:uid="{168CF4C6-936B-45E5-8C34-0C1DA216420D}"/>
    <cellStyle name="Total 2 8 2 5" xfId="25017" xr:uid="{9EED4826-3CA3-4B96-BF66-4420D95D57B0}"/>
    <cellStyle name="Total 2 8 2 5 2" xfId="27665" xr:uid="{17FBC7FC-3525-4907-8E1A-51288A26038D}"/>
    <cellStyle name="Total 2 8 2 5 3" xfId="29303" xr:uid="{AE5C5287-40E0-46E1-8865-56853903E309}"/>
    <cellStyle name="Total 2 8 2 5 4" xfId="30495" xr:uid="{CBBC58B9-89CC-4928-9FB2-7605A8750770}"/>
    <cellStyle name="Total 2 8 2 5 5" xfId="31378" xr:uid="{40489BC0-737F-42FD-8DFA-8E323E692F93}"/>
    <cellStyle name="Total 2 8 2 5 6" xfId="35373" xr:uid="{C91F7134-89F4-4AA1-8C90-6296B6D6331D}"/>
    <cellStyle name="Total 2 8 2 5 7" xfId="36501" xr:uid="{1A675DBF-6C06-4759-9374-55244EF0CFAF}"/>
    <cellStyle name="Total 2 8 2 5 8" xfId="37334" xr:uid="{7D0D6FBE-3FFE-48C4-BDAD-4CD5F9B12478}"/>
    <cellStyle name="Total 2 8 2 5 9" xfId="38253" xr:uid="{3C30E3A7-95C1-4ABB-989A-83FFACCD2C41}"/>
    <cellStyle name="Total 2 8 2 6" xfId="22764" xr:uid="{E427536F-CE29-41FA-8501-E93F30A449D6}"/>
    <cellStyle name="Total 2 8 2 7" xfId="25413" xr:uid="{2B8FEE89-CC61-4E51-8907-CBE3D2F30785}"/>
    <cellStyle name="Total 2 8 2 8" xfId="21394" xr:uid="{592C61D9-F13A-4CEA-AB1B-A3978267EECB}"/>
    <cellStyle name="Total 2 8 3" xfId="20894" xr:uid="{00000000-0005-0000-0000-0000A5510000}"/>
    <cellStyle name="Total 2 8 3 2" xfId="22831" xr:uid="{02467381-940B-4D1F-A812-F92B6B61966F}"/>
    <cellStyle name="Total 2 8 3 2 2" xfId="23731" xr:uid="{E6C40AAD-8133-4A4E-86CC-05B716D0F9B1}"/>
    <cellStyle name="Total 2 8 3 2 2 2" xfId="26383" xr:uid="{195C3317-D903-4D76-820C-6345A4603504}"/>
    <cellStyle name="Total 2 8 3 2 2 3" xfId="28881" xr:uid="{E2F983B7-773E-4CD2-9DA8-80929F4883FB}"/>
    <cellStyle name="Total 2 8 3 2 2 4" xfId="28735" xr:uid="{06A37EA2-00BD-424A-9C80-35DF937535B9}"/>
    <cellStyle name="Total 2 8 3 2 2 5" xfId="33634" xr:uid="{9668A4D3-848C-4DE5-B526-6A05054328FA}"/>
    <cellStyle name="Total 2 8 3 2 2 6" xfId="34971" xr:uid="{2700CA88-3F09-4A4E-843E-03D8256968BD}"/>
    <cellStyle name="Total 2 8 3 2 2 7" xfId="31873" xr:uid="{2CA0E2C3-0BF1-4A9F-B844-C60ED8C8B742}"/>
    <cellStyle name="Total 2 8 3 2 3" xfId="25485" xr:uid="{C5D418AC-700F-47E2-869F-BDD5D4695550}"/>
    <cellStyle name="Total 2 8 3 2 4" xfId="32744" xr:uid="{2661A826-83C9-41CC-9B74-59F15B229F5E}"/>
    <cellStyle name="Total 2 8 3 3" xfId="23692" xr:uid="{2357DF4E-0D7A-4B8B-951D-2853C12FDDAB}"/>
    <cellStyle name="Total 2 8 3 3 2" xfId="26344" xr:uid="{E7CB5AF5-BB3F-422A-B531-D015D492AF44}"/>
    <cellStyle name="Total 2 8 3 3 3" xfId="27936" xr:uid="{FF723881-AFB2-41AD-B6AF-EAEB2D4F11CF}"/>
    <cellStyle name="Total 2 8 3 3 4" xfId="28260" xr:uid="{B1353FEF-FB10-41BE-A3D5-CFC4ABACC924}"/>
    <cellStyle name="Total 2 8 3 3 5" xfId="33595" xr:uid="{79FA110A-1F3A-4C53-98E6-7C8A0192B8D2}"/>
    <cellStyle name="Total 2 8 3 3 6" xfId="31678" xr:uid="{66E0F5E4-9A3D-4B75-B664-5B54805C31DA}"/>
    <cellStyle name="Total 2 8 3 3 7" xfId="31902" xr:uid="{2C467B63-DBAF-4742-8532-7EC1EB50AAAF}"/>
    <cellStyle name="Total 2 8 3 4" xfId="24848" xr:uid="{14E94A70-D469-4F62-8056-F621449B4767}"/>
    <cellStyle name="Total 2 8 3 4 2" xfId="27496" xr:uid="{060A9377-C38A-450B-9151-5E79BDEB91D3}"/>
    <cellStyle name="Total 2 8 3 4 3" xfId="29134" xr:uid="{D3B2B277-41A6-4C92-B438-5023838E7CF9}"/>
    <cellStyle name="Total 2 8 3 4 4" xfId="30326" xr:uid="{8B82C942-2457-488E-8BC5-D0B2F074BC9F}"/>
    <cellStyle name="Total 2 8 3 4 5" xfId="31209" xr:uid="{F8FF58B4-2490-47C4-B717-D77C8BBDA133}"/>
    <cellStyle name="Total 2 8 3 4 6" xfId="35204" xr:uid="{0B9B041B-1EF5-48A5-85C9-327842BCE8C8}"/>
    <cellStyle name="Total 2 8 3 4 7" xfId="36332" xr:uid="{98C04816-0318-4DFD-A146-CC8DE034F63B}"/>
    <cellStyle name="Total 2 8 3 4 8" xfId="37165" xr:uid="{34591179-5B62-4AE5-A3A0-11FB359B6774}"/>
    <cellStyle name="Total 2 8 3 4 9" xfId="38084" xr:uid="{F2479FAF-F2DC-49BA-8895-8C6C5554BF8E}"/>
    <cellStyle name="Total 2 8 3 5" xfId="25018" xr:uid="{E0328367-71FC-401D-905B-777460EA8E1E}"/>
    <cellStyle name="Total 2 8 3 5 2" xfId="27666" xr:uid="{8F2DD4EE-AADE-4F53-9F16-E8EE8BA470D6}"/>
    <cellStyle name="Total 2 8 3 5 3" xfId="29304" xr:uid="{5238E2F9-EDBD-4B03-B750-9BE84C251750}"/>
    <cellStyle name="Total 2 8 3 5 4" xfId="30496" xr:uid="{D1E81408-319B-414A-BBC8-F63C51195AF4}"/>
    <cellStyle name="Total 2 8 3 5 5" xfId="31379" xr:uid="{ACA58EC0-8FBC-488D-BC9C-AA52AE6CD1A5}"/>
    <cellStyle name="Total 2 8 3 5 6" xfId="35374" xr:uid="{2BE89EE0-871E-41E9-9CF7-1AA302D9FCC6}"/>
    <cellStyle name="Total 2 8 3 5 7" xfId="36502" xr:uid="{7D17D322-E389-4B08-95B9-636FBADD8173}"/>
    <cellStyle name="Total 2 8 3 5 8" xfId="37335" xr:uid="{B46E9431-EE63-404F-AA93-38D5A3EEB1B8}"/>
    <cellStyle name="Total 2 8 3 5 9" xfId="38254" xr:uid="{9BC45192-F74F-4805-B47E-C244B5D53E5B}"/>
    <cellStyle name="Total 2 8 3 6" xfId="22765" xr:uid="{1D3445AB-896F-49D9-9841-4E1FAFCCF407}"/>
    <cellStyle name="Total 2 8 3 7" xfId="25414" xr:uid="{DE8C0BB5-D468-4B0D-B215-23B85B05D968}"/>
    <cellStyle name="Total 2 8 3 8" xfId="21395" xr:uid="{6CC48360-5F0B-4FCA-ACA1-9AE7C1CBF337}"/>
    <cellStyle name="Total 2 8 4" xfId="20895" xr:uid="{00000000-0005-0000-0000-0000A6510000}"/>
    <cellStyle name="Total 2 8 4 2" xfId="22830" xr:uid="{45B2775F-CF51-4F4C-AA9D-35B82C7286F3}"/>
    <cellStyle name="Total 2 8 4 2 2" xfId="23730" xr:uid="{1ED671C3-8E94-4038-B373-FA3FDC08CC17}"/>
    <cellStyle name="Total 2 8 4 2 2 2" xfId="26382" xr:uid="{9328D9D4-FBF4-43FD-A0CE-4BC01BB2CE1F}"/>
    <cellStyle name="Total 2 8 4 2 2 3" xfId="28390" xr:uid="{9F3800F9-A1B4-4864-BB8E-FE78FEC61C1C}"/>
    <cellStyle name="Total 2 8 4 2 2 4" xfId="28812" xr:uid="{80CE0CB4-FD38-4153-9369-ABE0060E9AAF}"/>
    <cellStyle name="Total 2 8 4 2 2 5" xfId="33633" xr:uid="{9D5E003A-F664-48FF-9FD0-A4B4F60442F7}"/>
    <cellStyle name="Total 2 8 4 2 2 6" xfId="33417" xr:uid="{D3B9FB76-242A-49D2-81C5-A073E839A736}"/>
    <cellStyle name="Total 2 8 4 2 2 7" xfId="31874" xr:uid="{830E4C8B-2C93-4160-850B-DBC31A4FEA0D}"/>
    <cellStyle name="Total 2 8 4 2 3" xfId="25484" xr:uid="{D98EAF4F-4F89-405A-8735-0B3B5EBB261E}"/>
    <cellStyle name="Total 2 8 4 2 4" xfId="32743" xr:uid="{78B311A3-D130-446F-A36C-7ADA51A4F5EA}"/>
    <cellStyle name="Total 2 8 4 3" xfId="23693" xr:uid="{FD5D7B90-2480-48DB-8939-6826560306B4}"/>
    <cellStyle name="Total 2 8 4 3 2" xfId="26345" xr:uid="{A0BB9B47-8FE0-4A5D-82E2-EAC0FCF19E2B}"/>
    <cellStyle name="Total 2 8 4 3 3" xfId="28093" xr:uid="{4A2E7E0E-626D-4D0E-9B5F-638908CC8D2F}"/>
    <cellStyle name="Total 2 8 4 3 4" xfId="28807" xr:uid="{7B2AE2C8-D7BE-4216-8FBA-A8A4C34C2A14}"/>
    <cellStyle name="Total 2 8 4 3 5" xfId="33596" xr:uid="{E4B3DF6C-B352-44AA-80CC-DFF11A0F4B9E}"/>
    <cellStyle name="Total 2 8 4 3 6" xfId="33416" xr:uid="{52B45512-04F9-4113-9061-F61C104BAFFA}"/>
    <cellStyle name="Total 2 8 4 3 7" xfId="31901" xr:uid="{0CB25C5F-63CF-465A-8CE1-B5B266218223}"/>
    <cellStyle name="Total 2 8 4 4" xfId="24849" xr:uid="{3AD5DB6C-90DA-4434-9A5A-09838E809C20}"/>
    <cellStyle name="Total 2 8 4 4 2" xfId="27497" xr:uid="{3177D24C-B11A-4137-8BD4-A2BBFC1F2091}"/>
    <cellStyle name="Total 2 8 4 4 3" xfId="29135" xr:uid="{5C0E7F2A-DAA0-4D01-87B9-250248D3ABEF}"/>
    <cellStyle name="Total 2 8 4 4 4" xfId="30327" xr:uid="{6921A53B-1CA8-42CC-BFF7-CD35AA719B00}"/>
    <cellStyle name="Total 2 8 4 4 5" xfId="31210" xr:uid="{7FA22DA5-06FF-41B2-AD6D-BCAD3423BCB8}"/>
    <cellStyle name="Total 2 8 4 4 6" xfId="35205" xr:uid="{38A0ED16-18E2-42DF-A496-DAE7B9A23AAA}"/>
    <cellStyle name="Total 2 8 4 4 7" xfId="36333" xr:uid="{7178544B-C1C8-48E2-8CA8-985FEB3F3035}"/>
    <cellStyle name="Total 2 8 4 4 8" xfId="37166" xr:uid="{88B9DDE3-6A2A-4B37-811C-2E7DBF331CC6}"/>
    <cellStyle name="Total 2 8 4 4 9" xfId="38085" xr:uid="{65C861EC-35B5-4B0A-9499-3C858BFF5465}"/>
    <cellStyle name="Total 2 8 4 5" xfId="25019" xr:uid="{CDA3A183-E6CC-424E-88A2-79BB9D782C15}"/>
    <cellStyle name="Total 2 8 4 5 2" xfId="27667" xr:uid="{6E53DE0A-83EC-4D44-826B-81B6D4A3B3C8}"/>
    <cellStyle name="Total 2 8 4 5 3" xfId="29305" xr:uid="{D9503A49-1013-4D9D-A5B5-5A4B79F9F745}"/>
    <cellStyle name="Total 2 8 4 5 4" xfId="30497" xr:uid="{4A64B498-1B4F-4773-83E5-1668B3FBA6B1}"/>
    <cellStyle name="Total 2 8 4 5 5" xfId="31380" xr:uid="{22A7B220-D3E2-4F33-895F-5D7590933AB4}"/>
    <cellStyle name="Total 2 8 4 5 6" xfId="35375" xr:uid="{6BCA8106-43C0-4D26-B0F6-B035B4DD2C75}"/>
    <cellStyle name="Total 2 8 4 5 7" xfId="36503" xr:uid="{17C26ACF-2A8F-4205-BA74-F5B32EA677E3}"/>
    <cellStyle name="Total 2 8 4 5 8" xfId="37336" xr:uid="{6A0DD42F-EB12-4F78-BB54-9AADEACEC4E4}"/>
    <cellStyle name="Total 2 8 4 5 9" xfId="38255" xr:uid="{477ED6B2-3E1B-4848-B14C-F9126A543647}"/>
    <cellStyle name="Total 2 8 4 6" xfId="22766" xr:uid="{170A3FB2-9ED4-49ED-9D37-8116A34A2A84}"/>
    <cellStyle name="Total 2 8 4 7" xfId="25415" xr:uid="{DE2295C5-8D1B-44DF-8BD4-407674C46975}"/>
    <cellStyle name="Total 2 8 4 8" xfId="21396" xr:uid="{7C70D97E-D14C-4207-A39E-4561E11A7798}"/>
    <cellStyle name="Total 2 8 5" xfId="20896" xr:uid="{00000000-0005-0000-0000-0000A7510000}"/>
    <cellStyle name="Total 2 8 5 2" xfId="22829" xr:uid="{713A2622-6D19-4F99-A73C-7C2BCFA96442}"/>
    <cellStyle name="Total 2 8 5 2 2" xfId="23729" xr:uid="{1C738535-6FAD-4513-81BF-1583846D1AC0}"/>
    <cellStyle name="Total 2 8 5 2 2 2" xfId="26381" xr:uid="{82398D95-EF5A-406F-A3A5-602877E79B53}"/>
    <cellStyle name="Total 2 8 5 2 2 3" xfId="28537" xr:uid="{68CC0171-5CCA-47A1-AA13-76ABC36E06A4}"/>
    <cellStyle name="Total 2 8 5 2 2 4" xfId="28265" xr:uid="{8058A962-EA4D-4050-9676-0240E23B5EBE}"/>
    <cellStyle name="Total 2 8 5 2 2 5" xfId="33632" xr:uid="{55FDCD57-B354-4362-8209-CE7385506175}"/>
    <cellStyle name="Total 2 8 5 2 2 6" xfId="31672" xr:uid="{1E6F4044-87B1-4729-9228-9B803AAD6A63}"/>
    <cellStyle name="Total 2 8 5 2 2 7" xfId="31875" xr:uid="{7C009221-32AA-4E3F-BBA0-9C38884B193F}"/>
    <cellStyle name="Total 2 8 5 2 3" xfId="25483" xr:uid="{C6624003-DE1F-4D36-8399-E8C5F45575E4}"/>
    <cellStyle name="Total 2 8 5 2 4" xfId="32742" xr:uid="{5DEDFB8C-1B01-418A-A8DB-82C842FCD5E6}"/>
    <cellStyle name="Total 2 8 5 3" xfId="23694" xr:uid="{FA2D4445-258C-4A48-8CE5-9572C3A144E4}"/>
    <cellStyle name="Total 2 8 5 3 2" xfId="26346" xr:uid="{259F63A6-839E-4DFA-A06A-A5C3857B447A}"/>
    <cellStyle name="Total 2 8 5 3 3" xfId="28538" xr:uid="{32C6D6A4-11DF-4946-96A4-3C9F64CB17B7}"/>
    <cellStyle name="Total 2 8 5 3 4" xfId="28740" xr:uid="{7FA2B011-55BA-4755-B385-5CB1A238A270}"/>
    <cellStyle name="Total 2 8 5 3 5" xfId="33597" xr:uid="{55D7FA17-A1F7-447F-A743-224CB1658895}"/>
    <cellStyle name="Total 2 8 5 3 6" xfId="34965" xr:uid="{9F8530B9-AAE4-41E8-BACF-09C52A1C1AB7}"/>
    <cellStyle name="Total 2 8 5 3 7" xfId="31900" xr:uid="{BFC1CD3F-618F-49F9-9097-BA1818B188C3}"/>
    <cellStyle name="Total 2 8 5 4" xfId="24850" xr:uid="{B8B5396A-3171-4083-BF92-FFEE1F67A1E0}"/>
    <cellStyle name="Total 2 8 5 4 2" xfId="27498" xr:uid="{4FD86838-DAFB-4EC1-898F-4E5F59730D82}"/>
    <cellStyle name="Total 2 8 5 4 3" xfId="29136" xr:uid="{21567DA0-0B99-4D8E-A0D4-67E00B7B6EE2}"/>
    <cellStyle name="Total 2 8 5 4 4" xfId="30328" xr:uid="{73993F64-56C2-41B1-9EC7-F3883A1109EE}"/>
    <cellStyle name="Total 2 8 5 4 5" xfId="31211" xr:uid="{F821E58F-A8CE-46DE-A6F1-BE2724AA6E43}"/>
    <cellStyle name="Total 2 8 5 4 6" xfId="35206" xr:uid="{D86BEF87-B214-419B-9B10-061860987952}"/>
    <cellStyle name="Total 2 8 5 4 7" xfId="36334" xr:uid="{B2139CC7-DE8C-4F9A-86F0-2728476A218E}"/>
    <cellStyle name="Total 2 8 5 4 8" xfId="37167" xr:uid="{B2733AB1-45D5-4950-8152-8A177F724D07}"/>
    <cellStyle name="Total 2 8 5 4 9" xfId="38086" xr:uid="{A3586961-0147-40F5-BD31-6635484D7CAE}"/>
    <cellStyle name="Total 2 8 5 5" xfId="25020" xr:uid="{00BB737E-09AD-4DC0-B23F-57F66C3096C1}"/>
    <cellStyle name="Total 2 8 5 5 2" xfId="27668" xr:uid="{51D87DFC-81E9-428F-9688-AF54C36FADA4}"/>
    <cellStyle name="Total 2 8 5 5 3" xfId="29306" xr:uid="{99D4FE83-FF9C-4FA5-A091-DCC79B1E2A25}"/>
    <cellStyle name="Total 2 8 5 5 4" xfId="30498" xr:uid="{124E9BC2-20AA-49C6-9967-74823971E5CB}"/>
    <cellStyle name="Total 2 8 5 5 5" xfId="31381" xr:uid="{54EDA9F4-3A0B-4AFC-8779-D5CDBB0A4594}"/>
    <cellStyle name="Total 2 8 5 5 6" xfId="35376" xr:uid="{704AF7D6-AC79-4785-A2AC-09D6E0A38A65}"/>
    <cellStyle name="Total 2 8 5 5 7" xfId="36504" xr:uid="{0DF25605-CD5E-4210-87A2-A6F0BE3867DD}"/>
    <cellStyle name="Total 2 8 5 5 8" xfId="37337" xr:uid="{7F059179-3003-49DF-9A99-566F5BB205A6}"/>
    <cellStyle name="Total 2 8 5 5 9" xfId="38256" xr:uid="{74F63BEB-F527-423C-ACF4-BC67E552C838}"/>
    <cellStyle name="Total 2 8 5 6" xfId="22767" xr:uid="{4877ABAC-217B-4F4E-8F8B-80D3DF3388F2}"/>
    <cellStyle name="Total 2 8 5 7" xfId="25416" xr:uid="{554A72E1-6BE7-4E76-AB7C-8284AF1DD913}"/>
    <cellStyle name="Total 2 8 5 8" xfId="21397" xr:uid="{1A1A67C7-64C5-457E-BE11-920A3F5B9A26}"/>
    <cellStyle name="Total 2 9" xfId="20897" xr:uid="{00000000-0005-0000-0000-0000A8510000}"/>
    <cellStyle name="Total 2 9 2" xfId="20898" xr:uid="{00000000-0005-0000-0000-0000A9510000}"/>
    <cellStyle name="Total 2 9 2 2" xfId="22828" xr:uid="{07DB46B7-0B64-4FCC-92D7-AA82D547D1C8}"/>
    <cellStyle name="Total 2 9 2 2 2" xfId="23728" xr:uid="{E9844582-45A8-418F-A51B-5AE066F5740A}"/>
    <cellStyle name="Total 2 9 2 2 2 2" xfId="26380" xr:uid="{C2589DF3-5884-4523-B63A-B5A06080B49F}"/>
    <cellStyle name="Total 2 9 2 2 2 3" xfId="28092" xr:uid="{CB6B845B-1014-45E9-822E-45905332A129}"/>
    <cellStyle name="Total 2 9 2 2 2 4" xfId="28662" xr:uid="{ADFA051F-E4CF-4F00-8FD6-082D23DE7555}"/>
    <cellStyle name="Total 2 9 2 2 2 5" xfId="33631" xr:uid="{C16B992C-196D-4EE7-AE14-419D053D95A0}"/>
    <cellStyle name="Total 2 9 2 2 2 6" xfId="34784" xr:uid="{AB21419C-2287-4930-BFFD-F2AC1C2AF50E}"/>
    <cellStyle name="Total 2 9 2 2 2 7" xfId="31876" xr:uid="{E4B873E2-78BD-42C4-99BF-B16F34FBFB28}"/>
    <cellStyle name="Total 2 9 2 2 3" xfId="25482" xr:uid="{D9C657FD-5CA7-46DB-8BC7-2A09774C2CD7}"/>
    <cellStyle name="Total 2 9 2 2 4" xfId="32741" xr:uid="{6A8F0479-649F-4864-B5CB-C2C5D89EF7A5}"/>
    <cellStyle name="Total 2 9 2 3" xfId="23695" xr:uid="{EEABEB53-2B98-43E2-A6ED-CBA9204FA962}"/>
    <cellStyle name="Total 2 9 2 3 2" xfId="26347" xr:uid="{A4D41465-C063-4628-9A69-E84F97ECB5FD}"/>
    <cellStyle name="Total 2 9 2 3 3" xfId="28389" xr:uid="{FEB904DC-48FF-46F3-AE64-C73ECCAB4FA0}"/>
    <cellStyle name="Total 2 9 2 3 4" xfId="22662" xr:uid="{1BFB425D-1338-46B3-84CB-1CDE7D2725CB}"/>
    <cellStyle name="Total 2 9 2 3 5" xfId="33598" xr:uid="{72450787-DA6A-4888-ADDA-CF591366CDBB}"/>
    <cellStyle name="Total 2 9 2 3 6" xfId="34892" xr:uid="{3669D0E1-4DEB-4118-8CA7-815F67B1DE2F}"/>
    <cellStyle name="Total 2 9 2 3 7" xfId="31899" xr:uid="{51337E0A-5A2E-482A-AB4F-0DF8B9EA16B9}"/>
    <cellStyle name="Total 2 9 2 4" xfId="24851" xr:uid="{80946226-FB68-4F06-ABD4-399571063645}"/>
    <cellStyle name="Total 2 9 2 4 2" xfId="27499" xr:uid="{E73ACDDF-05DD-45F0-B4B4-F716018250BA}"/>
    <cellStyle name="Total 2 9 2 4 3" xfId="29137" xr:uid="{8BE00626-8A51-4295-A028-BFF1825EC5C9}"/>
    <cellStyle name="Total 2 9 2 4 4" xfId="30329" xr:uid="{D719C545-535A-4BCA-B72E-A55160639ACC}"/>
    <cellStyle name="Total 2 9 2 4 5" xfId="31212" xr:uid="{0ECAE2DB-E0D7-45DF-8208-EE807303F486}"/>
    <cellStyle name="Total 2 9 2 4 6" xfId="35207" xr:uid="{30A5DBB6-F77F-4EB7-955D-F8FD0E7934C7}"/>
    <cellStyle name="Total 2 9 2 4 7" xfId="36335" xr:uid="{0A467CE9-5BB6-4987-9AE6-E4464BAA8207}"/>
    <cellStyle name="Total 2 9 2 4 8" xfId="37168" xr:uid="{2FEBAC5A-11FE-4EBD-B302-D8C7F16DE7A7}"/>
    <cellStyle name="Total 2 9 2 4 9" xfId="38087" xr:uid="{307A9830-1BEE-44E7-A3F6-A722F98E571C}"/>
    <cellStyle name="Total 2 9 2 5" xfId="25021" xr:uid="{E305CE4F-24C1-421D-BE74-6CFB1ADBA5E0}"/>
    <cellStyle name="Total 2 9 2 5 2" xfId="27669" xr:uid="{FB0916ED-647A-4638-AFFB-1305DD7FE314}"/>
    <cellStyle name="Total 2 9 2 5 3" xfId="29307" xr:uid="{B5C7C0BE-08E0-4232-A2F3-D9A3571338C0}"/>
    <cellStyle name="Total 2 9 2 5 4" xfId="30499" xr:uid="{E88F756E-D3D1-45DE-951C-31F0EB144E1B}"/>
    <cellStyle name="Total 2 9 2 5 5" xfId="31382" xr:uid="{92DF39E5-E3E2-40F5-BE92-08CE3BD7E422}"/>
    <cellStyle name="Total 2 9 2 5 6" xfId="35377" xr:uid="{8892102E-336E-4E07-B2B6-2BDE7B464CEF}"/>
    <cellStyle name="Total 2 9 2 5 7" xfId="36505" xr:uid="{7F5CF0C5-4575-4223-A3B0-D0A515EF2796}"/>
    <cellStyle name="Total 2 9 2 5 8" xfId="37338" xr:uid="{315BDBCA-CB8C-4666-B3E1-36734A1A0945}"/>
    <cellStyle name="Total 2 9 2 5 9" xfId="38257" xr:uid="{ABFC65E6-0D64-4E49-A751-62C3AD7DDAB6}"/>
    <cellStyle name="Total 2 9 2 6" xfId="22769" xr:uid="{5A9264E5-A46A-401D-BA22-2121F13033C3}"/>
    <cellStyle name="Total 2 9 2 7" xfId="25418" xr:uid="{81F3AAE0-7A7D-4F90-B50F-FF150BBBAC39}"/>
    <cellStyle name="Total 2 9 2 8" xfId="21398" xr:uid="{8C52DBB8-6DCE-46CA-8286-B4A8C8F6AB6E}"/>
    <cellStyle name="Total 2 9 3" xfId="20899" xr:uid="{00000000-0005-0000-0000-0000AA510000}"/>
    <cellStyle name="Total 2 9 3 2" xfId="22827" xr:uid="{CD54F5F7-E445-416F-9BBD-2BBB99B03E8B}"/>
    <cellStyle name="Total 2 9 3 2 2" xfId="23727" xr:uid="{7B1E5CC4-CD85-4211-B172-F8BE67546029}"/>
    <cellStyle name="Total 2 9 3 2 2 2" xfId="26379" xr:uid="{E6802A0B-CAF7-4C81-A034-76527476C925}"/>
    <cellStyle name="Total 2 9 3 2 2 3" xfId="28999" xr:uid="{3E3B5B6E-28B1-43A1-952A-3536DBBC1BC0}"/>
    <cellStyle name="Total 2 9 3 2 2 4" xfId="28158" xr:uid="{DC3089F0-DF22-4DFB-9E5C-F9A75020BB54}"/>
    <cellStyle name="Total 2 9 3 2 2 5" xfId="33630" xr:uid="{784D0F32-34B2-4E3F-A810-BA253313B6E3}"/>
    <cellStyle name="Total 2 9 3 2 2 6" xfId="31566" xr:uid="{9019628D-CE5D-49BC-A5E7-167B342E2A1F}"/>
    <cellStyle name="Total 2 9 3 2 2 7" xfId="31877" xr:uid="{F00770E8-80E4-44A8-8389-CA00F6D6A5E2}"/>
    <cellStyle name="Total 2 9 3 2 3" xfId="25481" xr:uid="{D4C03F20-81CC-44A1-A221-D158CB52BB57}"/>
    <cellStyle name="Total 2 9 3 2 4" xfId="32740" xr:uid="{07A5806B-8966-422A-92B6-42890E0FFDF3}"/>
    <cellStyle name="Total 2 9 3 3" xfId="23696" xr:uid="{7DAC71A2-9574-4290-9398-D7BFBA0F22B6}"/>
    <cellStyle name="Total 2 9 3 3 2" xfId="26348" xr:uid="{9A58E3B3-C832-4FF1-87B3-58D7011B644A}"/>
    <cellStyle name="Total 2 9 3 3 3" xfId="28880" xr:uid="{21874E86-9200-488E-A5FE-F8777318BA9D}"/>
    <cellStyle name="Total 2 9 3 3 4" xfId="22663" xr:uid="{C101833A-CCE0-4BCA-8FDF-72749374817F}"/>
    <cellStyle name="Total 2 9 3 3 5" xfId="33599" xr:uid="{D6ABEAF1-97EB-4878-BF0F-6FBAE1AC71DE}"/>
    <cellStyle name="Total 2 9 3 3 6" xfId="31561" xr:uid="{1E1F994A-26DF-4B44-B6CA-CDABBE8AB589}"/>
    <cellStyle name="Total 2 9 3 3 7" xfId="31898" xr:uid="{F9C48799-FF3C-4CAD-B92E-846294F8012A}"/>
    <cellStyle name="Total 2 9 3 4" xfId="24852" xr:uid="{1AE56892-F8B4-4992-9EE3-D158ADBA3183}"/>
    <cellStyle name="Total 2 9 3 4 2" xfId="27500" xr:uid="{0E6B7295-2ADA-4441-995F-7759F4802614}"/>
    <cellStyle name="Total 2 9 3 4 3" xfId="29138" xr:uid="{59660F70-CFBB-40F8-A119-5F5AFC4D0C71}"/>
    <cellStyle name="Total 2 9 3 4 4" xfId="30330" xr:uid="{957EE007-171B-4326-9034-38A2E5A116C8}"/>
    <cellStyle name="Total 2 9 3 4 5" xfId="31213" xr:uid="{D7FD46A6-51CB-49BC-B880-A7DE3FB75507}"/>
    <cellStyle name="Total 2 9 3 4 6" xfId="35208" xr:uid="{5FBCA1B2-A5A0-4D1B-BB43-FED38C70D81D}"/>
    <cellStyle name="Total 2 9 3 4 7" xfId="36336" xr:uid="{F1E9A4DA-E56C-4030-8F5E-F024E3057339}"/>
    <cellStyle name="Total 2 9 3 4 8" xfId="37169" xr:uid="{66300C17-4CF3-4E01-8C1E-7D039310BB93}"/>
    <cellStyle name="Total 2 9 3 4 9" xfId="38088" xr:uid="{C5FAB64A-239F-4478-B497-E2DFD33FEE25}"/>
    <cellStyle name="Total 2 9 3 5" xfId="25022" xr:uid="{27A89EC7-52CF-4E1C-8D92-8AF32F4FE1E1}"/>
    <cellStyle name="Total 2 9 3 5 2" xfId="27670" xr:uid="{5A5A0D88-C140-4BC7-A8ED-EBDC6767D7B3}"/>
    <cellStyle name="Total 2 9 3 5 3" xfId="29308" xr:uid="{0A7847AD-1A52-4131-B4C2-E680EEA30B0B}"/>
    <cellStyle name="Total 2 9 3 5 4" xfId="30500" xr:uid="{98A41650-EB42-4F43-8F9E-E98A4B258D31}"/>
    <cellStyle name="Total 2 9 3 5 5" xfId="31383" xr:uid="{580CADAA-61FA-40CA-AB20-931BD2ABB4F3}"/>
    <cellStyle name="Total 2 9 3 5 6" xfId="35378" xr:uid="{DFC14C27-51BF-4F82-AF85-1938C1DF6751}"/>
    <cellStyle name="Total 2 9 3 5 7" xfId="36506" xr:uid="{A77C46B7-01C2-42B5-8694-2558DD5911FE}"/>
    <cellStyle name="Total 2 9 3 5 8" xfId="37339" xr:uid="{807494DA-1855-4E3D-8714-46C0B79CD408}"/>
    <cellStyle name="Total 2 9 3 5 9" xfId="38258" xr:uid="{D78C9989-E69B-4726-9D6D-553D3553824A}"/>
    <cellStyle name="Total 2 9 3 6" xfId="22770" xr:uid="{F9DD1FEC-56DE-4963-8B42-0C8F4BDCE47B}"/>
    <cellStyle name="Total 2 9 3 7" xfId="25419" xr:uid="{FC69186D-4D01-411C-B4A6-9652ED100862}"/>
    <cellStyle name="Total 2 9 3 8" xfId="21399" xr:uid="{73B168A7-2785-4655-9648-3E9081EE1A28}"/>
    <cellStyle name="Total 2 9 4" xfId="20900" xr:uid="{00000000-0005-0000-0000-0000AB510000}"/>
    <cellStyle name="Total 2 9 4 2" xfId="22826" xr:uid="{662103E1-0326-4CAC-8E63-FF37475E8E9B}"/>
    <cellStyle name="Total 2 9 4 2 2" xfId="23726" xr:uid="{E4361EC4-79D3-48EE-97F6-39A0EEC284FF}"/>
    <cellStyle name="Total 2 9 4 2 2 2" xfId="26378" xr:uid="{3C29042F-A1DE-4F1E-8889-E3CB0A406B9A}"/>
    <cellStyle name="Total 2 9 4 2 2 3" xfId="28885" xr:uid="{027FF99C-F9BE-4AAA-BB99-A55ABA8DC276}"/>
    <cellStyle name="Total 2 9 4 2 2 4" xfId="22673" xr:uid="{83B430D2-2BB1-4C81-92DC-A7A2FB80363C}"/>
    <cellStyle name="Total 2 9 4 2 2 5" xfId="33629" xr:uid="{7AC00730-B796-4BD0-943A-6BAAAD65FAC9}"/>
    <cellStyle name="Total 2 9 4 2 2 6" xfId="34887" xr:uid="{3118D22F-F731-414D-BF0E-C330FEA27BB0}"/>
    <cellStyle name="Total 2 9 4 2 2 7" xfId="31878" xr:uid="{EE88109E-8F05-4FCB-99F2-3C244D3C48CA}"/>
    <cellStyle name="Total 2 9 4 2 3" xfId="25480" xr:uid="{EFA0EA48-C066-45FB-96FB-DD949BBD884B}"/>
    <cellStyle name="Total 2 9 4 2 4" xfId="32739" xr:uid="{0E8290D4-B4BA-45A3-9403-093D2DE4C8A0}"/>
    <cellStyle name="Total 2 9 4 3" xfId="23697" xr:uid="{32ED2143-A004-48C4-A2AD-5A04F8BF1655}"/>
    <cellStyle name="Total 2 9 4 3 2" xfId="26349" xr:uid="{4EC52D79-673F-4250-99B5-EBB551000787}"/>
    <cellStyle name="Total 2 9 4 3 3" xfId="28994" xr:uid="{657E315D-2114-4244-9B13-ADA1A73189A5}"/>
    <cellStyle name="Total 2 9 4 3 4" xfId="28162" xr:uid="{766DEF58-D3A7-4804-ADC1-C74ED7D97D52}"/>
    <cellStyle name="Total 2 9 4 3 5" xfId="33600" xr:uid="{5B6B901C-3B39-400A-9220-F84F3CECAB20}"/>
    <cellStyle name="Total 2 9 4 3 6" xfId="34779" xr:uid="{E8F8900C-52BE-4C3E-A042-D125DA86ED04}"/>
    <cellStyle name="Total 2 9 4 3 7" xfId="31897" xr:uid="{15619B6E-89C2-4AA4-AD93-B19A778ACE6E}"/>
    <cellStyle name="Total 2 9 4 4" xfId="24853" xr:uid="{25A829EB-C1A8-4784-A591-22CCAB991534}"/>
    <cellStyle name="Total 2 9 4 4 2" xfId="27501" xr:uid="{3CAFD616-74B4-4DDC-A4E1-201205DC65E8}"/>
    <cellStyle name="Total 2 9 4 4 3" xfId="29139" xr:uid="{61E997D0-D185-4B2A-9DB0-E78411099A81}"/>
    <cellStyle name="Total 2 9 4 4 4" xfId="30331" xr:uid="{F8F4C8A7-120D-415C-888C-4F8CE4441953}"/>
    <cellStyle name="Total 2 9 4 4 5" xfId="31214" xr:uid="{AE0C0B5D-3304-44C7-BA20-F0B54E25E326}"/>
    <cellStyle name="Total 2 9 4 4 6" xfId="35209" xr:uid="{67664AE8-1A70-4A05-B956-AAA93524532A}"/>
    <cellStyle name="Total 2 9 4 4 7" xfId="36337" xr:uid="{2A0AAA9E-292A-4EFE-93E7-35E841496E5B}"/>
    <cellStyle name="Total 2 9 4 4 8" xfId="37170" xr:uid="{5EE2471B-E822-4BBE-8FEC-333428195DE4}"/>
    <cellStyle name="Total 2 9 4 4 9" xfId="38089" xr:uid="{62026812-79A0-44E1-B583-3B6EB0F13BC4}"/>
    <cellStyle name="Total 2 9 4 5" xfId="25023" xr:uid="{BE988768-5BF3-4F6E-9F1C-115B11CE567D}"/>
    <cellStyle name="Total 2 9 4 5 2" xfId="27671" xr:uid="{4862AB86-6982-420E-B878-B2FE818A0C35}"/>
    <cellStyle name="Total 2 9 4 5 3" xfId="29309" xr:uid="{981F66F3-6067-42C1-99F3-FF21DAA75729}"/>
    <cellStyle name="Total 2 9 4 5 4" xfId="30501" xr:uid="{F09D3ABD-0BF5-4037-8CF9-67BB05170382}"/>
    <cellStyle name="Total 2 9 4 5 5" xfId="31384" xr:uid="{43A7B57D-E0F0-43EA-885C-48829F8A537D}"/>
    <cellStyle name="Total 2 9 4 5 6" xfId="35379" xr:uid="{7115E7B5-40DA-4D46-8FB2-6FF5E6593ACA}"/>
    <cellStyle name="Total 2 9 4 5 7" xfId="36507" xr:uid="{77F3FBE9-E480-45FA-AE06-CD6B9969F6FD}"/>
    <cellStyle name="Total 2 9 4 5 8" xfId="37340" xr:uid="{CD20B034-5750-41C8-8AAA-81E341B84F41}"/>
    <cellStyle name="Total 2 9 4 5 9" xfId="38259" xr:uid="{F00334D3-80BC-490F-B2F5-12F13C868D7C}"/>
    <cellStyle name="Total 2 9 4 6" xfId="22771" xr:uid="{36834793-0876-4E62-B28B-E794A880FDD8}"/>
    <cellStyle name="Total 2 9 4 7" xfId="25420" xr:uid="{9A4A6C2E-EEC9-42FB-9003-5291748613CF}"/>
    <cellStyle name="Total 2 9 4 8" xfId="21400" xr:uid="{F7D733A9-5633-470A-BC18-14EAC90FA2A7}"/>
    <cellStyle name="Total 2 9 5" xfId="20901" xr:uid="{00000000-0005-0000-0000-0000AC510000}"/>
    <cellStyle name="Total 2 9 5 2" xfId="22825" xr:uid="{B28E9CD1-E27E-4CA2-96E3-C219B19517A4}"/>
    <cellStyle name="Total 2 9 5 2 2" xfId="23725" xr:uid="{7709365F-4640-476A-95BE-F90AF3E9AE69}"/>
    <cellStyle name="Total 2 9 5 2 2 2" xfId="26377" xr:uid="{98B9653C-2CB3-4FD3-9B62-6DC16A1CB71E}"/>
    <cellStyle name="Total 2 9 5 2 2 3" xfId="28394" xr:uid="{CA06286E-1786-4A08-BEDE-0DB6527651A2}"/>
    <cellStyle name="Total 2 9 5 2 2 4" xfId="22672" xr:uid="{D8C91A5D-0AE5-45F9-8763-A22730726BBB}"/>
    <cellStyle name="Total 2 9 5 2 2 5" xfId="33628" xr:uid="{B1B64065-DBCE-4DFC-B630-79A46163DC1E}"/>
    <cellStyle name="Total 2 9 5 2 2 6" xfId="34970" xr:uid="{7E261EFF-0244-43DB-97AD-05E0C8C01702}"/>
    <cellStyle name="Total 2 9 5 2 2 7" xfId="31879" xr:uid="{D16DBC63-61B2-4059-A009-BA1832D5665D}"/>
    <cellStyle name="Total 2 9 5 2 3" xfId="25479" xr:uid="{501F2B24-D8F3-48B8-B79D-A38141AAFA0C}"/>
    <cellStyle name="Total 2 9 5 2 4" xfId="32738" xr:uid="{7DC6272C-DD7D-4789-B7F6-84431A0DD396}"/>
    <cellStyle name="Total 2 9 5 3" xfId="23698" xr:uid="{C12A3A29-B3C1-495F-8C8D-B0417865DAFC}"/>
    <cellStyle name="Total 2 9 5 3 2" xfId="26350" xr:uid="{94E551A4-4109-4663-9C21-F6B3009E8A0D}"/>
    <cellStyle name="Total 2 9 5 3 3" xfId="28097" xr:uid="{69C504C5-B06E-431E-8AF1-494A9789C143}"/>
    <cellStyle name="Total 2 9 5 3 4" xfId="28666" xr:uid="{3B4362E4-F5CF-4B5D-9409-81624787C4C7}"/>
    <cellStyle name="Total 2 9 5 3 5" xfId="33601" xr:uid="{3458E5FE-F8D8-4477-B552-D159F0853F43}"/>
    <cellStyle name="Total 2 9 5 3 6" xfId="31677" xr:uid="{18CCEA28-7B59-41C6-9226-32041D4648D1}"/>
    <cellStyle name="Total 2 9 5 3 7" xfId="31896" xr:uid="{29787FAB-4DD4-4F07-B628-0F1D42663859}"/>
    <cellStyle name="Total 2 9 5 4" xfId="24854" xr:uid="{4666BD66-12D9-49B6-80BE-5E5180DA1D25}"/>
    <cellStyle name="Total 2 9 5 4 2" xfId="27502" xr:uid="{0BB84946-A17C-4731-9309-3C500210139A}"/>
    <cellStyle name="Total 2 9 5 4 3" xfId="29140" xr:uid="{08AF96BE-D3BC-4547-A7B6-09463D8544DD}"/>
    <cellStyle name="Total 2 9 5 4 4" xfId="30332" xr:uid="{B572A63E-7FBD-4D02-B88A-415AA5BDB889}"/>
    <cellStyle name="Total 2 9 5 4 5" xfId="31215" xr:uid="{13913114-4FA0-4054-983F-2C9C7074BADC}"/>
    <cellStyle name="Total 2 9 5 4 6" xfId="35210" xr:uid="{F984EBFE-2E72-4B9D-B736-40BDF69E8677}"/>
    <cellStyle name="Total 2 9 5 4 7" xfId="36338" xr:uid="{334A720D-769A-4F9C-9BDD-A88F7CDD82DF}"/>
    <cellStyle name="Total 2 9 5 4 8" xfId="37171" xr:uid="{E6BEAB13-54D7-4A21-9D0B-45AA3C6F6598}"/>
    <cellStyle name="Total 2 9 5 4 9" xfId="38090" xr:uid="{7FA3B873-71FC-4966-A040-6145DA218FDB}"/>
    <cellStyle name="Total 2 9 5 5" xfId="25024" xr:uid="{24B1EE98-328F-4A15-85CE-14865EF5C126}"/>
    <cellStyle name="Total 2 9 5 5 2" xfId="27672" xr:uid="{65FFA116-2C56-45EC-8B6C-4F2911E46420}"/>
    <cellStyle name="Total 2 9 5 5 3" xfId="29310" xr:uid="{B5CEE766-9A7A-4ACD-A155-B835DCD4AA75}"/>
    <cellStyle name="Total 2 9 5 5 4" xfId="30502" xr:uid="{01A4F4B7-83E0-4790-9BEA-963B5F7C68DA}"/>
    <cellStyle name="Total 2 9 5 5 5" xfId="31385" xr:uid="{BD8C03AE-EBCD-462B-8BBD-193AD5361A41}"/>
    <cellStyle name="Total 2 9 5 5 6" xfId="35380" xr:uid="{5E724832-1C12-4BCB-8AE0-C2C6C2B6DC48}"/>
    <cellStyle name="Total 2 9 5 5 7" xfId="36508" xr:uid="{3600BFC5-6B35-498F-BE8C-28C07B4F2B7B}"/>
    <cellStyle name="Total 2 9 5 5 8" xfId="37341" xr:uid="{47C51EA7-40B9-4D33-92FA-2A28045F6CAB}"/>
    <cellStyle name="Total 2 9 5 5 9" xfId="38260" xr:uid="{CF3C30D2-DC16-4B1C-86C7-EC60EB189445}"/>
    <cellStyle name="Total 2 9 5 6" xfId="22772" xr:uid="{F99E88F6-9E82-4FDE-9D4C-8720B647965B}"/>
    <cellStyle name="Total 2 9 5 7" xfId="25421" xr:uid="{36D71D5A-8BE7-4291-B10A-2D3CF3CE239E}"/>
    <cellStyle name="Total 2 9 5 8" xfId="21401" xr:uid="{F745F037-AAFE-48E0-A92A-3733C33FB38C}"/>
    <cellStyle name="Total 3" xfId="20902" xr:uid="{00000000-0005-0000-0000-0000AD510000}"/>
    <cellStyle name="Total 3 10" xfId="21402" xr:uid="{A96D84E5-2075-43C0-8AAF-6A49EC8608A8}"/>
    <cellStyle name="Total 3 2" xfId="20903" xr:uid="{00000000-0005-0000-0000-0000AE510000}"/>
    <cellStyle name="Total 3 2 2" xfId="22823" xr:uid="{EBDA55DD-8B2C-4870-AC39-E67973B251BB}"/>
    <cellStyle name="Total 3 2 2 2" xfId="23723" xr:uid="{1F863589-4518-4BE4-8F53-33830302AC92}"/>
    <cellStyle name="Total 3 2 2 2 2" xfId="26375" xr:uid="{9E1E6AD2-7947-4368-8F3D-E9991A87F086}"/>
    <cellStyle name="Total 3 2 2 2 3" xfId="28088" xr:uid="{2C5B946A-563C-4AA4-8941-C09550E358D7}"/>
    <cellStyle name="Total 3 2 2 2 4" xfId="28811" xr:uid="{761CA86E-1D82-44AF-8146-313E41193DFE}"/>
    <cellStyle name="Total 3 2 2 2 5" xfId="33626" xr:uid="{7B7AC687-12F2-4967-A684-9EBEF045F229}"/>
    <cellStyle name="Total 3 2 2 2 6" xfId="31673" xr:uid="{EE596A70-BFA4-4824-B431-050FEFC6631C}"/>
    <cellStyle name="Total 3 2 2 2 7" xfId="31743" xr:uid="{AA054A38-75CE-4D87-ABC3-635C18F07C05}"/>
    <cellStyle name="Total 3 2 2 3" xfId="25477" xr:uid="{55FF6F68-07B9-4C48-8F40-92B393E6311B}"/>
    <cellStyle name="Total 3 2 2 4" xfId="32736" xr:uid="{899750BB-4D3F-494C-A3E1-E5715AD8F4EE}"/>
    <cellStyle name="Total 3 2 3" xfId="23700" xr:uid="{4373EF5D-B040-4BA3-8504-3F34FEC4B5CC}"/>
    <cellStyle name="Total 3 2 3 2" xfId="26352" xr:uid="{882D3784-1D9C-4FB8-83E7-FEDEB1F289CC}"/>
    <cellStyle name="Total 3 2 3 3" xfId="28385" xr:uid="{ECBF8332-97FE-4211-8ADA-24573D1BDAAF}"/>
    <cellStyle name="Total 3 2 3 4" xfId="28808" xr:uid="{3016A4E3-A054-4927-9FC7-A899B2C70E84}"/>
    <cellStyle name="Total 3 2 3 5" xfId="33603" xr:uid="{88F7FF25-B68D-4120-8B09-DD81EFE598A5}"/>
    <cellStyle name="Total 3 2 3 6" xfId="34966" xr:uid="{5F6D6551-7063-4B3A-8575-522EE5B09D29}"/>
    <cellStyle name="Total 3 2 3 7" xfId="31894" xr:uid="{E1BD1796-692D-4418-A7C8-323CFADC4FC1}"/>
    <cellStyle name="Total 3 2 4" xfId="24856" xr:uid="{AC80AB09-BCBA-44DA-9FB0-589F1FE1461C}"/>
    <cellStyle name="Total 3 2 4 2" xfId="27504" xr:uid="{31DAF94B-90B3-49F0-A114-FED274E5DA14}"/>
    <cellStyle name="Total 3 2 4 3" xfId="29142" xr:uid="{BDA9FC86-A194-48B3-B74C-948E6E259141}"/>
    <cellStyle name="Total 3 2 4 4" xfId="30334" xr:uid="{4181BD4F-017E-4E08-A2CC-1D69592A7A19}"/>
    <cellStyle name="Total 3 2 4 5" xfId="31217" xr:uid="{7AC5FE8F-C589-4889-9217-2774535F72A1}"/>
    <cellStyle name="Total 3 2 4 6" xfId="35212" xr:uid="{A1D2BCA1-E53E-4F8B-87ED-180755E8076E}"/>
    <cellStyle name="Total 3 2 4 7" xfId="36340" xr:uid="{56F6A410-C65E-4EC6-8FAA-E917B9223EFB}"/>
    <cellStyle name="Total 3 2 4 8" xfId="37173" xr:uid="{269FFE8C-CCF9-4C1B-A724-9775E6D36CF6}"/>
    <cellStyle name="Total 3 2 4 9" xfId="38092" xr:uid="{42AFF1C1-05E7-49E0-AFD2-1903A2532B9B}"/>
    <cellStyle name="Total 3 2 5" xfId="25026" xr:uid="{E4D57648-5150-4373-9263-27CE27B97384}"/>
    <cellStyle name="Total 3 2 5 2" xfId="27674" xr:uid="{C4B00B4B-555E-4914-B9B7-18F09A5AC618}"/>
    <cellStyle name="Total 3 2 5 3" xfId="29312" xr:uid="{14293E57-0392-4697-AF72-A384E9D7F772}"/>
    <cellStyle name="Total 3 2 5 4" xfId="30504" xr:uid="{0EDB944E-E011-4DB2-B5E3-60EECC19EC08}"/>
    <cellStyle name="Total 3 2 5 5" xfId="31387" xr:uid="{1F91B984-8D77-44E5-B9BD-F72EEDB113D3}"/>
    <cellStyle name="Total 3 2 5 6" xfId="35382" xr:uid="{47A0B668-5ADB-4F47-9C82-A609AE6AEBB7}"/>
    <cellStyle name="Total 3 2 5 7" xfId="36510" xr:uid="{8710DD6C-3CDE-4FDD-BE91-3AC9789183ED}"/>
    <cellStyle name="Total 3 2 5 8" xfId="37343" xr:uid="{4712FC1B-8216-450D-9688-86D849B84740}"/>
    <cellStyle name="Total 3 2 5 9" xfId="38262" xr:uid="{770A893D-F3B0-48D6-855A-2756BB78BD56}"/>
    <cellStyle name="Total 3 2 6" xfId="22774" xr:uid="{C65C7818-27F0-4410-953B-07B6551E39EC}"/>
    <cellStyle name="Total 3 2 7" xfId="25423" xr:uid="{2380BB51-3788-4C70-A2F5-5AE93488D1B1}"/>
    <cellStyle name="Total 3 2 8" xfId="21403" xr:uid="{E42808CE-3FAA-4839-91CF-F69823B19E6C}"/>
    <cellStyle name="Total 3 3" xfId="20904" xr:uid="{00000000-0005-0000-0000-0000AF510000}"/>
    <cellStyle name="Total 3 3 2" xfId="22822" xr:uid="{B25A1CB1-9AD6-46B8-9316-9D24F3E78D28}"/>
    <cellStyle name="Total 3 3 2 2" xfId="23722" xr:uid="{321CC98E-19C9-4CC0-8838-C4AC883DF981}"/>
    <cellStyle name="Total 3 3 2 2 2" xfId="26374" xr:uid="{746C2BBC-0066-498C-ACBB-631CC82C5877}"/>
    <cellStyle name="Total 3 3 2 2 3" xfId="27941" xr:uid="{244D55AF-CF0F-4D5D-8253-CFBC94632EF1}"/>
    <cellStyle name="Total 3 3 2 2 4" xfId="28264" xr:uid="{E3B5847D-73B2-438D-A4C1-A4CEE2E37264}"/>
    <cellStyle name="Total 3 3 2 2 5" xfId="33625" xr:uid="{6B694B46-1CCA-467C-9B01-F3BA41B99B21}"/>
    <cellStyle name="Total 3 3 2 2 6" xfId="34783" xr:uid="{41BB0364-3C90-494E-A63E-55AF40CF773A}"/>
    <cellStyle name="Total 3 3 2 2 7" xfId="31881" xr:uid="{B5CC07DB-6D97-405D-9682-ADB90F85CE92}"/>
    <cellStyle name="Total 3 3 2 3" xfId="25476" xr:uid="{E0B16FF0-9BD6-4AF1-8C65-B7DCDDCE3C96}"/>
    <cellStyle name="Total 3 3 2 4" xfId="32735" xr:uid="{B5936099-B51D-4D49-AAA1-592C4AAD4E44}"/>
    <cellStyle name="Total 3 3 3" xfId="23701" xr:uid="{4283D802-6802-459F-BBD1-6C897C5B8128}"/>
    <cellStyle name="Total 3 3 3 2" xfId="26353" xr:uid="{65E207AD-23E4-4CAD-BC41-AF2EBB2F2FAD}"/>
    <cellStyle name="Total 3 3 3 3" xfId="28876" xr:uid="{E87E1412-0490-4A88-81B0-BBB8CBC60C44}"/>
    <cellStyle name="Total 3 3 3 4" xfId="28739" xr:uid="{71A80711-4D58-444A-BDDA-11259C048024}"/>
    <cellStyle name="Total 3 3 3 5" xfId="33604" xr:uid="{2E02D91B-FEFE-4810-9313-3D66C3C1D932}"/>
    <cellStyle name="Total 3 3 3 6" xfId="34891" xr:uid="{9FF64AD1-2E3C-474A-B4C7-B9FE8E4834BA}"/>
    <cellStyle name="Total 3 3 3 7" xfId="31411" xr:uid="{A346FD9C-270A-4671-9A44-09528BC78E19}"/>
    <cellStyle name="Total 3 3 4" xfId="24857" xr:uid="{F1087F53-67BA-46C6-9102-902F0DFE94C7}"/>
    <cellStyle name="Total 3 3 4 2" xfId="27505" xr:uid="{BBEDD40F-5D74-4D9F-A901-69AE3652A312}"/>
    <cellStyle name="Total 3 3 4 3" xfId="29143" xr:uid="{D0B019A2-2C5A-4799-A0BC-5442CA8DF22B}"/>
    <cellStyle name="Total 3 3 4 4" xfId="30335" xr:uid="{349C8C9D-AF94-434B-9A72-6C782DF6B97D}"/>
    <cellStyle name="Total 3 3 4 5" xfId="31218" xr:uid="{8790605A-F760-41BB-8C7D-E94E1DCCABC3}"/>
    <cellStyle name="Total 3 3 4 6" xfId="35213" xr:uid="{BF951E59-0093-49AD-98F9-C8C4ED02D9BE}"/>
    <cellStyle name="Total 3 3 4 7" xfId="36341" xr:uid="{94E74B5A-B01F-4F92-803D-FC3AD459B493}"/>
    <cellStyle name="Total 3 3 4 8" xfId="37174" xr:uid="{61AC47AA-3CE7-4199-A9B9-F52EF38FE428}"/>
    <cellStyle name="Total 3 3 4 9" xfId="38093" xr:uid="{351BDDAB-BDDB-462B-9E59-DE70C744E3B6}"/>
    <cellStyle name="Total 3 3 5" xfId="25027" xr:uid="{444AF6AD-5D96-48F0-9CC0-1A46A4CC24F9}"/>
    <cellStyle name="Total 3 3 5 2" xfId="27675" xr:uid="{9DA5BBC4-C64B-4A24-8D3A-5833F7D8513B}"/>
    <cellStyle name="Total 3 3 5 3" xfId="29313" xr:uid="{5351DE1B-DF9D-439F-ABB6-42CF85C3909E}"/>
    <cellStyle name="Total 3 3 5 4" xfId="30505" xr:uid="{4DE3B90C-324F-4F63-9695-6CBE5B2D609B}"/>
    <cellStyle name="Total 3 3 5 5" xfId="31388" xr:uid="{621FB411-5748-4327-A681-29A82331BDE8}"/>
    <cellStyle name="Total 3 3 5 6" xfId="35383" xr:uid="{C6C6649C-100F-4E48-8B9C-66486E0B08BA}"/>
    <cellStyle name="Total 3 3 5 7" xfId="36511" xr:uid="{31F709D4-855E-485D-9F4C-83EC5AFD5B4F}"/>
    <cellStyle name="Total 3 3 5 8" xfId="37344" xr:uid="{CF2F67BD-F580-4AFF-BF03-975301FF41C0}"/>
    <cellStyle name="Total 3 3 5 9" xfId="38263" xr:uid="{1F7C83FE-4431-4585-82D0-CD8696E3ADA0}"/>
    <cellStyle name="Total 3 3 6" xfId="22775" xr:uid="{30E1DA57-E45E-4D3A-809E-D70F5B1D0F0E}"/>
    <cellStyle name="Total 3 3 7" xfId="25424" xr:uid="{6F9B5BB7-A2D8-474D-82E2-0CAC13E7E0FF}"/>
    <cellStyle name="Total 3 3 8" xfId="21404" xr:uid="{4159F3BF-5FF9-491B-9956-D656C403149C}"/>
    <cellStyle name="Total 3 4" xfId="22824" xr:uid="{EEC244B9-8EF7-4F00-AB12-5F719D250DF9}"/>
    <cellStyle name="Total 3 4 2" xfId="23724" xr:uid="{E5C4C17A-0771-498E-9D74-EAD28585B52F}"/>
    <cellStyle name="Total 3 4 2 2" xfId="26376" xr:uid="{7080DF4D-F6D2-4964-BAC0-FEB0560AEEC6}"/>
    <cellStyle name="Total 3 4 2 3" xfId="28533" xr:uid="{B7228C4F-F57E-4166-9AAA-95953C7C4EFC}"/>
    <cellStyle name="Total 3 4 2 4" xfId="28736" xr:uid="{35F9B106-61DD-41C2-B152-3005AFFF8EE8}"/>
    <cellStyle name="Total 3 4 2 5" xfId="33627" xr:uid="{A8D5ACA0-811F-4112-B9AA-0D905FB2D73C}"/>
    <cellStyle name="Total 3 4 2 6" xfId="33813" xr:uid="{2D232F95-2FEE-4890-8EFD-5B00B6C6F49E}"/>
    <cellStyle name="Total 3 4 2 7" xfId="31880" xr:uid="{558415C0-DE22-4D92-93DA-BF454D22848F}"/>
    <cellStyle name="Total 3 4 3" xfId="25478" xr:uid="{21E1C6AA-3347-4948-A3D9-2B975FB6D20A}"/>
    <cellStyle name="Total 3 4 4" xfId="32737" xr:uid="{787E7692-A8E5-491A-A21C-AE9DDAA19E4B}"/>
    <cellStyle name="Total 3 5" xfId="23699" xr:uid="{6A497C5F-E91D-44FE-A6F6-61FECF2E4578}"/>
    <cellStyle name="Total 3 5 2" xfId="26351" xr:uid="{29C24C74-4F6E-44A8-B10D-2D3C192E8B3B}"/>
    <cellStyle name="Total 3 5 3" xfId="28542" xr:uid="{DC2C4A5D-C64E-44DE-8954-DB879F8FFAE8}"/>
    <cellStyle name="Total 3 5 4" xfId="28261" xr:uid="{26130399-9846-4CDD-B88A-59B4A1FA5AE3}"/>
    <cellStyle name="Total 3 5 5" xfId="33602" xr:uid="{0286BAD2-5AE7-4BBE-AE45-0D839CAFEC4C}"/>
    <cellStyle name="Total 3 5 6" xfId="34253" xr:uid="{EA0C90C5-1AA9-4589-A7EB-ECEA67F89CC5}"/>
    <cellStyle name="Total 3 5 7" xfId="31895" xr:uid="{56BE4E29-F3C4-4184-979E-0CCEBA3D7E29}"/>
    <cellStyle name="Total 3 6" xfId="24855" xr:uid="{FF7216AE-E749-4DE8-9299-105EBEA87D64}"/>
    <cellStyle name="Total 3 6 2" xfId="27503" xr:uid="{3DAED943-B2B1-4BE5-9D49-66E8C62C74AA}"/>
    <cellStyle name="Total 3 6 3" xfId="29141" xr:uid="{A41ED05B-C604-4B93-8FFB-570E7478A5E3}"/>
    <cellStyle name="Total 3 6 4" xfId="30333" xr:uid="{45D4C897-FC73-4AFD-9AEA-4D59EDD99E0A}"/>
    <cellStyle name="Total 3 6 5" xfId="31216" xr:uid="{4E2E907F-3EE0-4534-BC74-FD69FBB2A87F}"/>
    <cellStyle name="Total 3 6 6" xfId="35211" xr:uid="{FA677D39-33C5-44C8-A2D1-62E4F070E4B8}"/>
    <cellStyle name="Total 3 6 7" xfId="36339" xr:uid="{7288F6D4-0A04-4C98-8842-70FC75F921D6}"/>
    <cellStyle name="Total 3 6 8" xfId="37172" xr:uid="{27E38E7B-A189-49A0-818C-6536469CBA96}"/>
    <cellStyle name="Total 3 6 9" xfId="38091" xr:uid="{DC229EBC-B123-42BF-876C-C476466DBD3D}"/>
    <cellStyle name="Total 3 7" xfId="25025" xr:uid="{5388AB52-7A2A-4F1F-ACEC-226F3781501B}"/>
    <cellStyle name="Total 3 7 2" xfId="27673" xr:uid="{F7BFBFA4-6B32-4991-9B26-6D0FA753D520}"/>
    <cellStyle name="Total 3 7 3" xfId="29311" xr:uid="{569D1EE2-074B-4827-8675-E51F6D9A8945}"/>
    <cellStyle name="Total 3 7 4" xfId="30503" xr:uid="{F89D5F01-642D-412B-9272-F04DBBB174F6}"/>
    <cellStyle name="Total 3 7 5" xfId="31386" xr:uid="{A9854DA4-2133-4123-8ECC-C34C457EC4CE}"/>
    <cellStyle name="Total 3 7 6" xfId="35381" xr:uid="{E4A58062-5FD9-42E3-9335-EF8F617DC107}"/>
    <cellStyle name="Total 3 7 7" xfId="36509" xr:uid="{01A6100D-846F-4DA5-A892-397D4D31C6B2}"/>
    <cellStyle name="Total 3 7 8" xfId="37342" xr:uid="{E0DC2454-AA7A-442A-A8B4-8B61B6FD2086}"/>
    <cellStyle name="Total 3 7 9" xfId="38261" xr:uid="{332A3C20-8102-47BA-89D9-C979DE5D76C3}"/>
    <cellStyle name="Total 3 8" xfId="22773" xr:uid="{A17C70F2-510C-4C9E-9E08-BE8BF4288005}"/>
    <cellStyle name="Total 3 9" xfId="25422" xr:uid="{680CFD91-9063-4593-BDDF-8673B8C8BE32}"/>
    <cellStyle name="Total 4" xfId="20905" xr:uid="{00000000-0005-0000-0000-0000B0510000}"/>
    <cellStyle name="Total 4 10" xfId="21405" xr:uid="{9637787A-97D9-49A8-BCF3-2422C68306A3}"/>
    <cellStyle name="Total 4 2" xfId="20906" xr:uid="{00000000-0005-0000-0000-0000B1510000}"/>
    <cellStyle name="Total 4 2 2" xfId="22820" xr:uid="{9EE14D35-F10A-4550-A51D-8666ADC386CB}"/>
    <cellStyle name="Total 4 2 2 2" xfId="23720" xr:uid="{4C862459-5717-4CB9-A843-67B0AACDD873}"/>
    <cellStyle name="Total 4 2 2 2 2" xfId="26372" xr:uid="{0354DCB6-DAB4-48B8-B2BB-BF3B571CA17E}"/>
    <cellStyle name="Total 4 2 2 2 3" xfId="28884" xr:uid="{169D1A7F-FF3F-4B6F-8887-1B82CDB11AD4}"/>
    <cellStyle name="Total 4 2 2 2 4" xfId="28159" xr:uid="{841F7D76-CFBF-48F2-A2B9-92EC69F9059D}"/>
    <cellStyle name="Total 4 2 2 2 5" xfId="33623" xr:uid="{B5A8670C-5972-4F02-B2DA-67EE3D35ECED}"/>
    <cellStyle name="Total 4 2 2 2 6" xfId="34888" xr:uid="{2EB864DD-4109-4EDB-878E-1CEA0F08877D}"/>
    <cellStyle name="Total 4 2 2 2 7" xfId="31883" xr:uid="{D4165ED4-A3C0-4865-B42D-B677F2FF602C}"/>
    <cellStyle name="Total 4 2 2 3" xfId="25474" xr:uid="{7C30ECFD-5A78-4B07-98D1-EB2FF60224A2}"/>
    <cellStyle name="Total 4 2 2 4" xfId="32733" xr:uid="{A863B89E-7DCD-46D8-A36D-E643431ADF5D}"/>
    <cellStyle name="Total 4 2 3" xfId="23703" xr:uid="{52EA46BF-F76E-4353-9008-1401DBA57CA0}"/>
    <cellStyle name="Total 4 2 3 2" xfId="26355" xr:uid="{CDD6F6F6-62B1-46D5-B465-764690DA774A}"/>
    <cellStyle name="Total 4 2 3 3" xfId="27937" xr:uid="{E885D3EE-B0BA-4A46-80B1-91908D1E1E48}"/>
    <cellStyle name="Total 4 2 3 4" xfId="22665" xr:uid="{0E50E534-CF7C-4E4B-8C12-4D086AEC7FC1}"/>
    <cellStyle name="Total 4 2 3 5" xfId="33606" xr:uid="{4E6A0C93-1954-46CA-87B3-99522A2A899D}"/>
    <cellStyle name="Total 4 2 3 6" xfId="34780" xr:uid="{8A51B8FC-5BCE-4C2B-B208-DF3AC323DDE1}"/>
    <cellStyle name="Total 4 2 3 7" xfId="35447" xr:uid="{A82F3114-D559-4986-AC23-BC6144758D8A}"/>
    <cellStyle name="Total 4 2 4" xfId="24859" xr:uid="{1865C00D-78BF-4D20-A903-7D64B5EAB683}"/>
    <cellStyle name="Total 4 2 4 2" xfId="27507" xr:uid="{7FF09A66-31B8-4AA1-88A3-3796A08E259E}"/>
    <cellStyle name="Total 4 2 4 3" xfId="29145" xr:uid="{428516A9-07C6-4185-91A3-1F4A72E2AFD3}"/>
    <cellStyle name="Total 4 2 4 4" xfId="30337" xr:uid="{9E6FB0AE-ACBA-4A09-AD3A-05F089EDCDC8}"/>
    <cellStyle name="Total 4 2 4 5" xfId="31220" xr:uid="{A6A90CE3-B45B-4D5D-9A3E-567E4DDC4CAB}"/>
    <cellStyle name="Total 4 2 4 6" xfId="35215" xr:uid="{3A2DB7D3-613A-4C64-B66C-5C4119C1852D}"/>
    <cellStyle name="Total 4 2 4 7" xfId="36343" xr:uid="{2552E0F3-3CC2-4DE8-91F4-87FCE4B4E7D9}"/>
    <cellStyle name="Total 4 2 4 8" xfId="37176" xr:uid="{A330ABCC-4DFF-4D88-92B8-87FA9CFD4712}"/>
    <cellStyle name="Total 4 2 4 9" xfId="38095" xr:uid="{C7DCFD4E-BED6-479B-A110-2999E874B029}"/>
    <cellStyle name="Total 4 2 5" xfId="25029" xr:uid="{4B53A7E3-680D-4F48-BDA1-C0A0CE737CF8}"/>
    <cellStyle name="Total 4 2 5 2" xfId="27677" xr:uid="{B15071FF-596B-4D9A-B30A-E1C821781C92}"/>
    <cellStyle name="Total 4 2 5 3" xfId="29315" xr:uid="{603BCF7E-B6E6-4457-8E0B-3F48EB15FF6E}"/>
    <cellStyle name="Total 4 2 5 4" xfId="30507" xr:uid="{867E6652-1512-4CDC-B184-217570FD8E66}"/>
    <cellStyle name="Total 4 2 5 5" xfId="31390" xr:uid="{8FCC04FC-CF62-4E5D-B8F5-6E5199E573A2}"/>
    <cellStyle name="Total 4 2 5 6" xfId="35385" xr:uid="{3CBDC196-19C9-4EBE-BA9E-DF0E89D4BD0A}"/>
    <cellStyle name="Total 4 2 5 7" xfId="36513" xr:uid="{49074987-6786-4E52-A5CB-CDFFF9088863}"/>
    <cellStyle name="Total 4 2 5 8" xfId="37346" xr:uid="{F93E1529-7644-439E-B021-454D280E51BA}"/>
    <cellStyle name="Total 4 2 5 9" xfId="38265" xr:uid="{EA19F493-5221-4B02-9320-A131E7288D51}"/>
    <cellStyle name="Total 4 2 6" xfId="22777" xr:uid="{12175BEA-ABC8-41AB-9A08-A28D80A8C25C}"/>
    <cellStyle name="Total 4 2 7" xfId="25426" xr:uid="{732391DD-7396-4204-AEB2-91FBE2121E49}"/>
    <cellStyle name="Total 4 2 8" xfId="21406" xr:uid="{F0E299CC-1716-428C-856E-423B8899ED41}"/>
    <cellStyle name="Total 4 3" xfId="20907" xr:uid="{00000000-0005-0000-0000-0000B2510000}"/>
    <cellStyle name="Total 4 3 2" xfId="22819" xr:uid="{36F2AAF7-F14A-4A70-8A75-B220F8388F4B}"/>
    <cellStyle name="Total 4 3 2 2" xfId="23719" xr:uid="{37FCC192-E5A9-420C-81A4-7846FEC11CC2}"/>
    <cellStyle name="Total 4 3 2 2 2" xfId="26371" xr:uid="{D9D26944-869B-4692-807A-9F6CF73B26FA}"/>
    <cellStyle name="Total 4 3 2 2 3" xfId="28393" xr:uid="{11ACEF9D-4E1A-42C6-8AC3-538E4370A1C5}"/>
    <cellStyle name="Total 4 3 2 2 4" xfId="22671" xr:uid="{F77A76A3-A606-409E-B673-7B4B7DAE861C}"/>
    <cellStyle name="Total 4 3 2 2 5" xfId="33622" xr:uid="{20EC2C7F-B319-416C-8345-64A5FE0AF77C}"/>
    <cellStyle name="Total 4 3 2 2 6" xfId="34969" xr:uid="{C98D238B-873C-4D2D-96B2-B6D2F95825AC}"/>
    <cellStyle name="Total 4 3 2 2 7" xfId="31884" xr:uid="{5EE44E6D-A537-4837-9FE0-C38CD2B7C9E4}"/>
    <cellStyle name="Total 4 3 2 3" xfId="25473" xr:uid="{66343321-DEC9-4993-9CE6-DEFAD1D3D7C0}"/>
    <cellStyle name="Total 4 3 2 4" xfId="32732" xr:uid="{19BEE910-D646-439F-A23E-51DA1AD6BBE0}"/>
    <cellStyle name="Total 4 3 3" xfId="23704" xr:uid="{441546FB-AC8B-4374-91F9-F2692A19642A}"/>
    <cellStyle name="Total 4 3 3 2" xfId="26356" xr:uid="{94BEA4A1-B74E-4047-8595-97FB1478B3B6}"/>
    <cellStyle name="Total 4 3 3 3" xfId="27938" xr:uid="{6EA20378-E447-4489-886D-33B9E7487616}"/>
    <cellStyle name="Total 4 3 3 4" xfId="22666" xr:uid="{37AC5392-BE3C-477C-969A-2E65F3F239AE}"/>
    <cellStyle name="Total 4 3 3 5" xfId="33607" xr:uid="{E080E669-CA6F-4DA6-8729-55D227D5BFA6}"/>
    <cellStyle name="Total 4 3 3 6" xfId="31676" xr:uid="{9C04BB34-2BD0-492B-AFFB-6DDECD5D9F72}"/>
    <cellStyle name="Total 4 3 3 7" xfId="36266" xr:uid="{A58AB091-4AEA-4C78-B290-D7E799A8F64D}"/>
    <cellStyle name="Total 4 3 4" xfId="24860" xr:uid="{29DBA841-EC0D-4094-9496-4C689E87157D}"/>
    <cellStyle name="Total 4 3 4 2" xfId="27508" xr:uid="{1118F422-F502-4B99-8A21-56D663BC3C74}"/>
    <cellStyle name="Total 4 3 4 3" xfId="29146" xr:uid="{EE562C8C-25C8-4FF9-B285-3CD5BAD195E3}"/>
    <cellStyle name="Total 4 3 4 4" xfId="30338" xr:uid="{3D319E25-BE20-4DDF-BEB6-6AAA9F1C294E}"/>
    <cellStyle name="Total 4 3 4 5" xfId="31221" xr:uid="{502DD84E-6AFE-41A4-97F0-E8FBA5F7DBB7}"/>
    <cellStyle name="Total 4 3 4 6" xfId="35216" xr:uid="{D9A6AB91-3E2A-4A9B-8CD8-F3633FF48D6C}"/>
    <cellStyle name="Total 4 3 4 7" xfId="36344" xr:uid="{05A54420-C230-425C-A9D2-BB295478B5E2}"/>
    <cellStyle name="Total 4 3 4 8" xfId="37177" xr:uid="{9E331870-5C11-4908-91D7-186D0F31538E}"/>
    <cellStyle name="Total 4 3 4 9" xfId="38096" xr:uid="{99451A8A-2C3A-47A9-B8F2-F191992AC69A}"/>
    <cellStyle name="Total 4 3 5" xfId="25030" xr:uid="{072BCD93-06DD-4B33-A70F-869F969E4307}"/>
    <cellStyle name="Total 4 3 5 2" xfId="27678" xr:uid="{2158C63C-F9CC-4A35-BA62-C4742D7CAB5E}"/>
    <cellStyle name="Total 4 3 5 3" xfId="29316" xr:uid="{B171BB55-48A4-46E7-B6EB-33944AEFC815}"/>
    <cellStyle name="Total 4 3 5 4" xfId="30508" xr:uid="{F500AD1F-6B12-4BB1-BE73-B3BD0264B1A9}"/>
    <cellStyle name="Total 4 3 5 5" xfId="31391" xr:uid="{0375E1A6-0AD8-4321-BEE0-BF14482E0E36}"/>
    <cellStyle name="Total 4 3 5 6" xfId="35386" xr:uid="{FADCA5C2-2875-4E39-A661-8F23981DB802}"/>
    <cellStyle name="Total 4 3 5 7" xfId="36514" xr:uid="{0E7BF0F7-4A77-4E81-A4F0-E47F09816DB0}"/>
    <cellStyle name="Total 4 3 5 8" xfId="37347" xr:uid="{45E18F8D-B146-49CB-8B94-7F86FE68C5C8}"/>
    <cellStyle name="Total 4 3 5 9" xfId="38266" xr:uid="{7212C412-FD52-4940-95A1-BA110520DAE7}"/>
    <cellStyle name="Total 4 3 6" xfId="22778" xr:uid="{E8E47C82-ECF3-40C6-9D1A-31D222B6B959}"/>
    <cellStyle name="Total 4 3 7" xfId="25427" xr:uid="{A059D662-DB34-459D-8FDF-24B67D73C827}"/>
    <cellStyle name="Total 4 3 8" xfId="21407" xr:uid="{2236F3CD-0297-4857-947F-44ACE92E4483}"/>
    <cellStyle name="Total 4 4" xfId="22821" xr:uid="{B489F57A-EA5B-4EC2-9694-DD439EFC77A1}"/>
    <cellStyle name="Total 4 4 2" xfId="23721" xr:uid="{D91A3AFC-A5C2-499D-B057-4C2044438878}"/>
    <cellStyle name="Total 4 4 2 2" xfId="26373" xr:uid="{3EEC26E3-B41A-4A9D-9C15-6AEEB1E9BFC1}"/>
    <cellStyle name="Total 4 4 2 3" xfId="28998" xr:uid="{F8ED0360-CEDB-48DF-9E7A-BDE2F2156059}"/>
    <cellStyle name="Total 4 4 2 4" xfId="28663" xr:uid="{0356B231-F34A-4963-9A5B-070567B50DDF}"/>
    <cellStyle name="Total 4 4 2 5" xfId="33624" xr:uid="{5A1E3CB9-6B9C-4FF5-943C-C113EA7A87B9}"/>
    <cellStyle name="Total 4 4 2 6" xfId="31565" xr:uid="{C45D4456-EAE7-4D15-9CC1-458E93C5799C}"/>
    <cellStyle name="Total 4 4 2 7" xfId="31882" xr:uid="{A2C359DE-831B-465B-93F1-7AB6C9F518B3}"/>
    <cellStyle name="Total 4 4 3" xfId="25475" xr:uid="{FE1BE5BD-A364-457D-AE21-9ECF7D62976E}"/>
    <cellStyle name="Total 4 4 4" xfId="32734" xr:uid="{015719B3-642E-4522-93DF-5F4F5F47CBFA}"/>
    <cellStyle name="Total 4 5" xfId="23702" xr:uid="{5785078C-3C50-429B-AAE3-31346FC5C8B1}"/>
    <cellStyle name="Total 4 5 2" xfId="26354" xr:uid="{778A31C6-F7C1-4E9B-83C9-9A3C1D7545A1}"/>
    <cellStyle name="Total 4 5 3" xfId="28990" xr:uid="{4194297F-CE6F-4BEE-A261-B98A6998D5A2}"/>
    <cellStyle name="Total 4 5 4" xfId="22664" xr:uid="{7FFC1315-A5D6-4689-83A3-3C40A315AF1E}"/>
    <cellStyle name="Total 4 5 5" xfId="33605" xr:uid="{9EDD746F-CE14-43F9-BB01-4E69F126055E}"/>
    <cellStyle name="Total 4 5 6" xfId="31562" xr:uid="{67ACBA99-48F9-4EB6-9811-5A05C5154629}"/>
    <cellStyle name="Total 4 5 7" xfId="35606" xr:uid="{FD8D00F4-3A51-493E-9E4F-153C3C577DEF}"/>
    <cellStyle name="Total 4 6" xfId="24858" xr:uid="{91F52104-4096-46CF-B7A0-E154877F8DAB}"/>
    <cellStyle name="Total 4 6 2" xfId="27506" xr:uid="{08160D43-51C5-4916-A677-F810BB24839E}"/>
    <cellStyle name="Total 4 6 3" xfId="29144" xr:uid="{2306A80C-DB35-45A2-AB8B-F39EBD677290}"/>
    <cellStyle name="Total 4 6 4" xfId="30336" xr:uid="{0234A7C5-00F6-46E8-A204-2804D775F4BE}"/>
    <cellStyle name="Total 4 6 5" xfId="31219" xr:uid="{E6BB52B1-549A-40AC-8B7B-4E66724B5706}"/>
    <cellStyle name="Total 4 6 6" xfId="35214" xr:uid="{EB62D52E-8FE3-445C-988D-BF43CCCF59FB}"/>
    <cellStyle name="Total 4 6 7" xfId="36342" xr:uid="{DF269CF7-6374-412A-9FB4-DAE611A1D3D8}"/>
    <cellStyle name="Total 4 6 8" xfId="37175" xr:uid="{E407AE9E-42F3-4358-9E46-E01CC9E6EC38}"/>
    <cellStyle name="Total 4 6 9" xfId="38094" xr:uid="{BB300CC0-4B27-4A33-8E63-CE4BFE308D54}"/>
    <cellStyle name="Total 4 7" xfId="25028" xr:uid="{F2BA8EB3-0BC0-4DA7-A6E3-FAACEA7926F3}"/>
    <cellStyle name="Total 4 7 2" xfId="27676" xr:uid="{12DAEF5F-49B9-4F54-A313-A0DD47AA3C32}"/>
    <cellStyle name="Total 4 7 3" xfId="29314" xr:uid="{780AC56E-0098-4ECE-BE19-522867AE5787}"/>
    <cellStyle name="Total 4 7 4" xfId="30506" xr:uid="{870FE2FD-BF23-4184-8E11-1ED8D8DC9CA2}"/>
    <cellStyle name="Total 4 7 5" xfId="31389" xr:uid="{9A3C5685-1429-4AD3-B6F1-D7E5ED1B55E0}"/>
    <cellStyle name="Total 4 7 6" xfId="35384" xr:uid="{41D33399-CAB8-484F-A2D4-494704D8A14E}"/>
    <cellStyle name="Total 4 7 7" xfId="36512" xr:uid="{AFEE2F02-B96D-40FF-9487-792EFF3DF5BD}"/>
    <cellStyle name="Total 4 7 8" xfId="37345" xr:uid="{A0C6910F-567F-4BBB-BF6E-1DDFBDCD4EE2}"/>
    <cellStyle name="Total 4 7 9" xfId="38264" xr:uid="{8AA342E9-49E2-46DE-A525-470A7BD81CE5}"/>
    <cellStyle name="Total 4 8" xfId="22776" xr:uid="{061026B7-4E80-4D42-8730-E789C469AEE3}"/>
    <cellStyle name="Total 4 9" xfId="25425" xr:uid="{251F32E1-0785-4B3D-BAB3-911646C1B477}"/>
    <cellStyle name="Total 5" xfId="20908" xr:uid="{00000000-0005-0000-0000-0000B3510000}"/>
    <cellStyle name="Total 5 10" xfId="21408" xr:uid="{124BF5B8-9C71-45A5-BB09-55912ECFE537}"/>
    <cellStyle name="Total 5 2" xfId="20909" xr:uid="{00000000-0005-0000-0000-0000B4510000}"/>
    <cellStyle name="Total 5 2 2" xfId="22817" xr:uid="{AE3FA7CC-17B7-4941-A4BB-4C15FE64EE13}"/>
    <cellStyle name="Total 5 2 2 2" xfId="23717" xr:uid="{EF14EE94-9CE9-40FD-8130-D36061903E0E}"/>
    <cellStyle name="Total 5 2 2 2 2" xfId="26369" xr:uid="{A4474AA6-E167-47CF-888E-FF8CB3E2B845}"/>
    <cellStyle name="Total 5 2 2 2 3" xfId="28089" xr:uid="{1E02E5D0-E5B7-4312-83B8-FEDBA9687A60}"/>
    <cellStyle name="Total 5 2 2 2 4" xfId="28737" xr:uid="{580AB81D-2004-4EFA-9BFB-6A444E73A488}"/>
    <cellStyle name="Total 5 2 2 2 5" xfId="33620" xr:uid="{6264FD4E-948C-43D4-803C-083F1442A8E8}"/>
    <cellStyle name="Total 5 2 2 2 6" xfId="31674" xr:uid="{019EDE88-1EB4-46FF-BBBA-BFDAC62E59E2}"/>
    <cellStyle name="Total 5 2 2 2 7" xfId="31886" xr:uid="{FAA6E9EC-5785-45D3-A515-E93A258EE861}"/>
    <cellStyle name="Total 5 2 2 3" xfId="25471" xr:uid="{13F46E5A-8A3F-43DF-AE1C-B4A0084A9D3F}"/>
    <cellStyle name="Total 5 2 2 4" xfId="32730" xr:uid="{308A9078-FD59-49FF-9A10-943B80EB17BC}"/>
    <cellStyle name="Total 5 2 3" xfId="23706" xr:uid="{C58FC964-B9BB-4C4E-8AA4-ABB6149B311B}"/>
    <cellStyle name="Total 5 2 3 2" xfId="26358" xr:uid="{80BFCA6C-1104-455A-B3A3-779621F342E5}"/>
    <cellStyle name="Total 5 2 3 3" xfId="28536" xr:uid="{323D8A9C-386E-498D-B5E4-0123CE3FF4D1}"/>
    <cellStyle name="Total 5 2 3 4" xfId="28665" xr:uid="{FD3DB2D1-5A24-4ECA-81D9-059526B63E2B}"/>
    <cellStyle name="Total 5 2 3 5" xfId="33609" xr:uid="{C9F0EDE6-F27C-4483-B5DA-3EBB2347C7B1}"/>
    <cellStyle name="Total 5 2 3 6" xfId="34967" xr:uid="{1C320F43-C8B7-4833-A090-B762804E474F}"/>
    <cellStyle name="Total 5 2 3 7" xfId="34628" xr:uid="{B3C79276-7C51-4AD3-8517-CA798D72AE1B}"/>
    <cellStyle name="Total 5 2 4" xfId="24862" xr:uid="{DB9CA9F3-CD5F-4820-9867-349CA383C435}"/>
    <cellStyle name="Total 5 2 4 2" xfId="27510" xr:uid="{476D8767-C8F7-44A3-B075-F3A6A8AEE79C}"/>
    <cellStyle name="Total 5 2 4 3" xfId="29148" xr:uid="{E25E8586-BD43-4B7D-ABEB-D6E94E8619D1}"/>
    <cellStyle name="Total 5 2 4 4" xfId="30340" xr:uid="{6D78ECA9-E2A0-44C4-854C-B5DD5245570A}"/>
    <cellStyle name="Total 5 2 4 5" xfId="31223" xr:uid="{59AE9043-08D4-4B20-A17E-137BF0058709}"/>
    <cellStyle name="Total 5 2 4 6" xfId="35218" xr:uid="{174E0E35-7BCB-40AF-9D90-B87AEEB98F4F}"/>
    <cellStyle name="Total 5 2 4 7" xfId="36346" xr:uid="{BE28A47C-4E71-40DE-B3C3-39D9F792FC9B}"/>
    <cellStyle name="Total 5 2 4 8" xfId="37179" xr:uid="{62F8F240-BDB3-4682-A16C-13D3D18E61F6}"/>
    <cellStyle name="Total 5 2 4 9" xfId="38098" xr:uid="{E7A81955-A73D-4646-8B96-A196DE1127BD}"/>
    <cellStyle name="Total 5 2 5" xfId="25032" xr:uid="{1E3383BD-7091-4534-8A44-ED05C36BEF07}"/>
    <cellStyle name="Total 5 2 5 2" xfId="27680" xr:uid="{A304E193-DC4D-47BD-9E31-36415921A802}"/>
    <cellStyle name="Total 5 2 5 3" xfId="29318" xr:uid="{F54E402F-2388-4E2C-B6B9-242CA4EBD56B}"/>
    <cellStyle name="Total 5 2 5 4" xfId="30510" xr:uid="{3424557D-43E5-4B25-B9D0-0F31B4BF00D2}"/>
    <cellStyle name="Total 5 2 5 5" xfId="31393" xr:uid="{315D94AE-C973-4880-959A-26DBC92E81F1}"/>
    <cellStyle name="Total 5 2 5 6" xfId="35388" xr:uid="{86391772-30BD-4A2B-BFED-F3C494B76630}"/>
    <cellStyle name="Total 5 2 5 7" xfId="36516" xr:uid="{EAB0A808-AE71-44BE-8694-B1C3A52ECA39}"/>
    <cellStyle name="Total 5 2 5 8" xfId="37349" xr:uid="{312A5775-D719-4A87-BCE1-564D4361E87C}"/>
    <cellStyle name="Total 5 2 5 9" xfId="38268" xr:uid="{38B30D5A-496F-4404-B3DF-0F4B2AA00170}"/>
    <cellStyle name="Total 5 2 6" xfId="22780" xr:uid="{AA300469-1B8A-4B6B-B55D-95CDFC717DE3}"/>
    <cellStyle name="Total 5 2 7" xfId="25429" xr:uid="{860C0417-0AF5-4A3F-92E4-FE137E14191A}"/>
    <cellStyle name="Total 5 2 8" xfId="21409" xr:uid="{8262F475-374B-4E27-8761-93594A7A7F2A}"/>
    <cellStyle name="Total 5 3" xfId="20910" xr:uid="{00000000-0005-0000-0000-0000B5510000}"/>
    <cellStyle name="Total 5 3 2" xfId="22816" xr:uid="{2FF26695-1AC7-429F-B6A4-C927F81A11A8}"/>
    <cellStyle name="Total 5 3 2 2" xfId="23716" xr:uid="{ED8F341B-2679-44B6-A32A-F327EDDDF103}"/>
    <cellStyle name="Total 5 3 2 2 2" xfId="26368" xr:uid="{849B05A0-5DA3-4055-9338-3C2888A3FA68}"/>
    <cellStyle name="Total 5 3 2 2 3" xfId="27940" xr:uid="{12783FDC-0752-42BB-B3D5-B8664402FDBB}"/>
    <cellStyle name="Total 5 3 2 2 4" xfId="28810" xr:uid="{020F3F09-88A6-4F48-BEAE-71AB8D045C0E}"/>
    <cellStyle name="Total 5 3 2 2 5" xfId="33619" xr:uid="{03447247-0C8F-42FD-A6F8-A02F83455C5E}"/>
    <cellStyle name="Total 5 3 2 2 6" xfId="34782" xr:uid="{3308D5B0-6D7A-4101-A3CF-2917314D39C4}"/>
    <cellStyle name="Total 5 3 2 2 7" xfId="31887" xr:uid="{B7C231F7-369E-4D0B-9C34-C875353AEC6F}"/>
    <cellStyle name="Total 5 3 2 3" xfId="25470" xr:uid="{EA45119B-12E5-4ED2-97FF-D532311B2942}"/>
    <cellStyle name="Total 5 3 2 4" xfId="32729" xr:uid="{0BAEF7C2-2F6C-403F-A82A-5F4790B81D34}"/>
    <cellStyle name="Total 5 3 3" xfId="23707" xr:uid="{79C052F2-4B36-46AC-9226-EFF01D6F09B5}"/>
    <cellStyle name="Total 5 3 3 2" xfId="26359" xr:uid="{0EF22D27-6883-481D-8F8C-53E4110CBE95}"/>
    <cellStyle name="Total 5 3 3 3" xfId="28391" xr:uid="{2EA4F308-7BAA-43D5-AFC4-2075DFC125A6}"/>
    <cellStyle name="Total 5 3 3 4" xfId="28262" xr:uid="{65B9B0F8-D6AD-4057-A70A-5B8C94467BFF}"/>
    <cellStyle name="Total 5 3 3 5" xfId="33610" xr:uid="{383F7E6A-41B1-4F36-B033-E9B4D8DDFC49}"/>
    <cellStyle name="Total 5 3 3 6" xfId="34890" xr:uid="{4DC22F23-C7BC-4389-A097-EBC4C75ACC76}"/>
    <cellStyle name="Total 5 3 3 7" xfId="35605" xr:uid="{EB466CE6-80B3-47F7-AFC8-52AF46DBB62D}"/>
    <cellStyle name="Total 5 3 4" xfId="24863" xr:uid="{AFC53D10-1C9D-4FA9-A44A-2919E914F769}"/>
    <cellStyle name="Total 5 3 4 2" xfId="27511" xr:uid="{F55DBD47-96C0-4694-84F0-BDF1B6DF2F51}"/>
    <cellStyle name="Total 5 3 4 3" xfId="29149" xr:uid="{6A229DAE-10BE-4868-BAEC-17E216491FC1}"/>
    <cellStyle name="Total 5 3 4 4" xfId="30341" xr:uid="{BF5883FA-918E-4955-8C86-F33B53323849}"/>
    <cellStyle name="Total 5 3 4 5" xfId="31224" xr:uid="{58056770-F90E-4D9C-8592-CF7EEC2F5404}"/>
    <cellStyle name="Total 5 3 4 6" xfId="35219" xr:uid="{E7A6AABA-18A2-4B93-8839-37205A21D432}"/>
    <cellStyle name="Total 5 3 4 7" xfId="36347" xr:uid="{320CE776-32CD-4DC9-9819-D527D80E656F}"/>
    <cellStyle name="Total 5 3 4 8" xfId="37180" xr:uid="{3501E715-788F-4CB8-996E-E879F7672FF2}"/>
    <cellStyle name="Total 5 3 4 9" xfId="38099" xr:uid="{C9C9D3BF-FF76-41D7-80AA-019512B47EEF}"/>
    <cellStyle name="Total 5 3 5" xfId="25033" xr:uid="{AB4572D1-1691-48F9-B37A-AD08335CF473}"/>
    <cellStyle name="Total 5 3 5 2" xfId="27681" xr:uid="{8F7869BD-8EDB-42E3-A10C-C6B715C71067}"/>
    <cellStyle name="Total 5 3 5 3" xfId="29319" xr:uid="{084D0B47-A803-4700-AE0C-1409A2E52E6C}"/>
    <cellStyle name="Total 5 3 5 4" xfId="30511" xr:uid="{4D9D46A4-FB6B-40E1-A0B3-0CB179EE3D1F}"/>
    <cellStyle name="Total 5 3 5 5" xfId="31394" xr:uid="{B9018944-B1BB-4D59-81B7-0531523805DE}"/>
    <cellStyle name="Total 5 3 5 6" xfId="35389" xr:uid="{EB8EE0A4-54E6-4FD6-B5AD-0DD19F468FF9}"/>
    <cellStyle name="Total 5 3 5 7" xfId="36517" xr:uid="{C6B24FD0-480A-4512-97FC-1EB3B0286C2C}"/>
    <cellStyle name="Total 5 3 5 8" xfId="37350" xr:uid="{13B84A53-F4A7-4C3B-9A4F-239A31963D3E}"/>
    <cellStyle name="Total 5 3 5 9" xfId="38269" xr:uid="{40A49105-5768-4F4C-9AA4-0DCEB3428D10}"/>
    <cellStyle name="Total 5 3 6" xfId="22781" xr:uid="{B3D98F30-A554-4EFF-B180-08BC3A0BAE70}"/>
    <cellStyle name="Total 5 3 7" xfId="25430" xr:uid="{967B9C60-6B69-4F99-B04F-474E14C8C5CC}"/>
    <cellStyle name="Total 5 3 8" xfId="21410" xr:uid="{144F0422-389E-4A5B-9A2D-CC93CC9F667A}"/>
    <cellStyle name="Total 5 4" xfId="22818" xr:uid="{265DB384-851A-45F5-BA6A-F175DDF8C93A}"/>
    <cellStyle name="Total 5 4 2" xfId="23718" xr:uid="{0E01AE4F-5642-4576-B578-102F75CED938}"/>
    <cellStyle name="Total 5 4 2 2" xfId="26370" xr:uid="{A5BEB6A0-4A13-4D95-BB70-C31660776046}"/>
    <cellStyle name="Total 5 4 2 3" xfId="28534" xr:uid="{47FDD43B-E3F8-4D34-8508-BC7637355795}"/>
    <cellStyle name="Total 5 4 2 4" xfId="22670" xr:uid="{CED17BCA-7783-49D6-B8A7-787C3EFBA041}"/>
    <cellStyle name="Total 5 4 2 5" xfId="33621" xr:uid="{332FF435-0C2A-4A70-8D21-119AA9A7EC79}"/>
    <cellStyle name="Total 5 4 2 6" xfId="32252" xr:uid="{299975C3-18AC-4CE6-8D36-2D3DD110CED3}"/>
    <cellStyle name="Total 5 4 2 7" xfId="31885" xr:uid="{EA831001-1966-436D-849B-D7599D2471D7}"/>
    <cellStyle name="Total 5 4 3" xfId="25472" xr:uid="{1033BDAB-207E-4AE5-B8DD-964EA4BCB12C}"/>
    <cellStyle name="Total 5 4 4" xfId="32731" xr:uid="{78BD0F24-0861-46DB-90FE-F0CA76A0C14D}"/>
    <cellStyle name="Total 5 5" xfId="23705" xr:uid="{7DFBBDB1-2492-4A6A-A3D0-E495B993250E}"/>
    <cellStyle name="Total 5 5 2" xfId="26357" xr:uid="{994E0539-34B2-4802-8CAE-993B912B7A30}"/>
    <cellStyle name="Total 5 5 3" xfId="28091" xr:uid="{9733BAC6-097C-4A1C-B933-731462D77889}"/>
    <cellStyle name="Total 5 5 4" xfId="28161" xr:uid="{05507965-02EA-4CA6-8B9F-6C63843CC758}"/>
    <cellStyle name="Total 5 5 5" xfId="33608" xr:uid="{81E63DE2-929E-423E-9E61-B1D6C9597E8E}"/>
    <cellStyle name="Total 5 5 6" xfId="34082" xr:uid="{82BCA96B-7BE1-4BB3-9EA4-B5E3054CE855}"/>
    <cellStyle name="Total 5 5 7" xfId="31893" xr:uid="{BB13BC37-E010-4278-BE03-7679588A9665}"/>
    <cellStyle name="Total 5 6" xfId="24861" xr:uid="{47F9EBC7-3086-4D65-A548-A912176B2AB3}"/>
    <cellStyle name="Total 5 6 2" xfId="27509" xr:uid="{021320C9-F8BF-4872-9A1D-EA9ED081C7CD}"/>
    <cellStyle name="Total 5 6 3" xfId="29147" xr:uid="{51CC7981-EEFA-45F0-BDCC-32A2723EB994}"/>
    <cellStyle name="Total 5 6 4" xfId="30339" xr:uid="{68360C65-6DF7-4F26-98F4-3712748D9DA1}"/>
    <cellStyle name="Total 5 6 5" xfId="31222" xr:uid="{97BCDF3C-1146-4D7D-B012-C033C8EC6E8D}"/>
    <cellStyle name="Total 5 6 6" xfId="35217" xr:uid="{D1DE0CA5-BE08-4947-931A-3435C6A91FFF}"/>
    <cellStyle name="Total 5 6 7" xfId="36345" xr:uid="{2C684CA2-AB79-4C4D-AA45-5D8CCD2FA162}"/>
    <cellStyle name="Total 5 6 8" xfId="37178" xr:uid="{D2B2910E-21DA-4C1D-8830-C8E9CB57399E}"/>
    <cellStyle name="Total 5 6 9" xfId="38097" xr:uid="{78F145B7-BB1C-407B-BECB-82D700BA310A}"/>
    <cellStyle name="Total 5 7" xfId="25031" xr:uid="{B1DE71DF-C285-494A-86ED-73EEFA927044}"/>
    <cellStyle name="Total 5 7 2" xfId="27679" xr:uid="{FAA01984-F07F-4870-81F0-A57F2A4D8351}"/>
    <cellStyle name="Total 5 7 3" xfId="29317" xr:uid="{19438624-2C2C-49ED-8A54-81BD08BA4524}"/>
    <cellStyle name="Total 5 7 4" xfId="30509" xr:uid="{B1E57924-26B7-48B5-A0FA-C219EF2CA878}"/>
    <cellStyle name="Total 5 7 5" xfId="31392" xr:uid="{1B02DC24-6662-4ED1-96AB-EEDE86DAC73C}"/>
    <cellStyle name="Total 5 7 6" xfId="35387" xr:uid="{1A7BC387-32AB-41D5-93AE-1605D1119C30}"/>
    <cellStyle name="Total 5 7 7" xfId="36515" xr:uid="{0DB61ADB-59B7-4FFD-B136-ABD73D04F293}"/>
    <cellStyle name="Total 5 7 8" xfId="37348" xr:uid="{E16428DE-0AFE-4BF4-842F-532D73C3A465}"/>
    <cellStyle name="Total 5 7 9" xfId="38267" xr:uid="{D608B25A-2643-4D13-8075-0D7F610E706A}"/>
    <cellStyle name="Total 5 8" xfId="22779" xr:uid="{C688623E-BF69-4543-B08F-FA7D7C8205B1}"/>
    <cellStyle name="Total 5 9" xfId="25428" xr:uid="{C605BECA-7766-4DE9-9FAE-1D642847A227}"/>
    <cellStyle name="Total 6" xfId="20911" xr:uid="{00000000-0005-0000-0000-0000B6510000}"/>
    <cellStyle name="Total 6 10" xfId="21411" xr:uid="{81870611-4EB8-42BF-95D9-199D34D65FF5}"/>
    <cellStyle name="Total 6 2" xfId="20912" xr:uid="{00000000-0005-0000-0000-0000B7510000}"/>
    <cellStyle name="Total 6 2 2" xfId="22814" xr:uid="{9B61BD1A-9DFB-4AE5-9B36-30E7C25F0E7E}"/>
    <cellStyle name="Total 6 2 2 2" xfId="23714" xr:uid="{B23D9DC1-1A95-4787-8E05-68BA24069A19}"/>
    <cellStyle name="Total 6 2 2 2 2" xfId="26366" xr:uid="{25A85785-D925-4D8D-9862-9039A5E94898}"/>
    <cellStyle name="Total 6 2 2 2 3" xfId="28883" xr:uid="{4B09C427-A099-4001-B9CE-24F53912BB68}"/>
    <cellStyle name="Total 6 2 2 2 4" xfId="28664" xr:uid="{B3FDE9EB-C5CC-49EF-93D7-743B30A79BC3}"/>
    <cellStyle name="Total 6 2 2 2 5" xfId="33617" xr:uid="{B864D32F-3EDB-473E-833E-1DA34DA30B70}"/>
    <cellStyle name="Total 6 2 2 2 6" xfId="34889" xr:uid="{99BE773F-13F3-434B-9F23-778FB5BED3AC}"/>
    <cellStyle name="Total 6 2 2 2 7" xfId="31889" xr:uid="{38D9BCE2-CDDD-4B2D-92D9-AC16579015F1}"/>
    <cellStyle name="Total 6 2 2 3" xfId="25468" xr:uid="{DB1AA9DE-37F9-443F-B93D-D3D911025953}"/>
    <cellStyle name="Total 6 2 2 4" xfId="32727" xr:uid="{798A09A4-5B4D-4152-A03C-0002E094A379}"/>
    <cellStyle name="Total 6 2 3" xfId="23709" xr:uid="{FF3D4FB5-2A20-41B9-B8CA-DA0B4F3C732C}"/>
    <cellStyle name="Total 6 2 3 2" xfId="26361" xr:uid="{BF97A170-BC15-4FAF-B29E-4618289AA919}"/>
    <cellStyle name="Total 6 2 3 3" xfId="28996" xr:uid="{5443EB5E-E73C-4D72-A278-D9D68AD6408E}"/>
    <cellStyle name="Total 6 2 3 4" xfId="28738" xr:uid="{DE92B772-60FA-457E-9145-C247F296CC2D}"/>
    <cellStyle name="Total 6 2 3 5" xfId="33612" xr:uid="{D3C1A996-9595-406D-A749-29BD02F134DA}"/>
    <cellStyle name="Total 6 2 3 6" xfId="34781" xr:uid="{55F2D65A-E181-403D-A37E-06FE6E1B6B79}"/>
    <cellStyle name="Total 6 2 3 7" xfId="36267" xr:uid="{ADAF5D77-92F1-477D-B3A6-F45944665746}"/>
    <cellStyle name="Total 6 2 4" xfId="24865" xr:uid="{1F964774-A170-480F-B3B9-263152907C0D}"/>
    <cellStyle name="Total 6 2 4 2" xfId="27513" xr:uid="{EFC240A8-D1A5-44C3-88E6-A09EC9186C77}"/>
    <cellStyle name="Total 6 2 4 3" xfId="29151" xr:uid="{E84C08A1-802A-4024-ABCA-420C2D2FB307}"/>
    <cellStyle name="Total 6 2 4 4" xfId="30343" xr:uid="{79D7122A-5517-462F-9AE4-388108039881}"/>
    <cellStyle name="Total 6 2 4 5" xfId="31226" xr:uid="{2144910D-328C-4C4C-8E98-1B2CF08378E2}"/>
    <cellStyle name="Total 6 2 4 6" xfId="35221" xr:uid="{867CB7B6-BE96-4797-BE7B-B8D0AB1E4D0B}"/>
    <cellStyle name="Total 6 2 4 7" xfId="36349" xr:uid="{F490B75A-69AC-4368-80B9-3F80C06D05A7}"/>
    <cellStyle name="Total 6 2 4 8" xfId="37182" xr:uid="{65C5FA23-C9ED-4D25-901A-E966BA575C37}"/>
    <cellStyle name="Total 6 2 4 9" xfId="38101" xr:uid="{0125DDDC-6920-4A59-82F2-1B6693D69700}"/>
    <cellStyle name="Total 6 2 5" xfId="25035" xr:uid="{A6DC5244-4006-4DBC-8423-6391648F569B}"/>
    <cellStyle name="Total 6 2 5 2" xfId="27683" xr:uid="{B86663C8-95C4-4CEC-83F0-A712472AC47D}"/>
    <cellStyle name="Total 6 2 5 3" xfId="29321" xr:uid="{FA24EC6B-F4EF-4C47-8865-711DD4E2B1CA}"/>
    <cellStyle name="Total 6 2 5 4" xfId="30513" xr:uid="{386FA49E-A650-4CE2-8A15-81B9DFD06309}"/>
    <cellStyle name="Total 6 2 5 5" xfId="31396" xr:uid="{3CEFB759-4BE9-4E0B-8B13-396E5890A40C}"/>
    <cellStyle name="Total 6 2 5 6" xfId="35391" xr:uid="{6C3E2A4E-7704-4453-9A38-76344A7D1630}"/>
    <cellStyle name="Total 6 2 5 7" xfId="36519" xr:uid="{DA8C52DC-DD3D-4DA8-AB84-611DA1FF9976}"/>
    <cellStyle name="Total 6 2 5 8" xfId="37352" xr:uid="{72D276CA-8273-479A-AC43-365BFDBA824A}"/>
    <cellStyle name="Total 6 2 5 9" xfId="38271" xr:uid="{985FF616-D6D7-487D-A6A7-E3571D7FF55E}"/>
    <cellStyle name="Total 6 2 6" xfId="22783" xr:uid="{4A249834-9C1B-4071-B814-D4EBCE1D84A2}"/>
    <cellStyle name="Total 6 2 7" xfId="25432" xr:uid="{597A9BB5-103C-4E11-87B0-21E7A725E67F}"/>
    <cellStyle name="Total 6 2 8" xfId="21412" xr:uid="{4A9FFE7D-EF61-44CE-AD63-E7658F2A46D3}"/>
    <cellStyle name="Total 6 3" xfId="20913" xr:uid="{00000000-0005-0000-0000-0000B8510000}"/>
    <cellStyle name="Total 6 3 2" xfId="22813" xr:uid="{4723DAC2-857D-4A98-A827-7425544BC634}"/>
    <cellStyle name="Total 6 3 2 2" xfId="23713" xr:uid="{5BFED7CB-766C-4200-98E4-F9FCEC5BA1D9}"/>
    <cellStyle name="Total 6 3 2 2 2" xfId="26365" xr:uid="{7BBA22E4-FE05-4AE4-A0F8-26D71BE16AB2}"/>
    <cellStyle name="Total 6 3 2 2 3" xfId="28392" xr:uid="{15F60309-7625-4288-B65B-88707201B8EB}"/>
    <cellStyle name="Total 6 3 2 2 4" xfId="28160" xr:uid="{90924061-53BB-4F42-889D-7F32210E2DCC}"/>
    <cellStyle name="Total 6 3 2 2 5" xfId="33616" xr:uid="{EC0A9B3E-09C0-4A4A-94EF-2601A9501E77}"/>
    <cellStyle name="Total 6 3 2 2 6" xfId="34968" xr:uid="{4E106CBD-FC77-4FD9-8C69-F2AAB398C566}"/>
    <cellStyle name="Total 6 3 2 2 7" xfId="31890" xr:uid="{40EBD000-19A9-4A30-B092-A837B5FF8CA2}"/>
    <cellStyle name="Total 6 3 2 3" xfId="25467" xr:uid="{4B137F67-B676-49ED-9837-38956D196F9B}"/>
    <cellStyle name="Total 6 3 2 4" xfId="32726" xr:uid="{B6791B67-D775-41A4-AB88-0880C40E2F94}"/>
    <cellStyle name="Total 6 3 3" xfId="23710" xr:uid="{1BBF03F6-695B-4F70-8E8B-B414FCE72DF6}"/>
    <cellStyle name="Total 6 3 3 2" xfId="26362" xr:uid="{BA322CFE-C300-418A-841F-EDAEA6C8E64A}"/>
    <cellStyle name="Total 6 3 3 3" xfId="27939" xr:uid="{EA83C5E4-59D0-461A-8DE3-2779F7853A98}"/>
    <cellStyle name="Total 6 3 3 4" xfId="22667" xr:uid="{C8ED9CB4-8475-49C1-81A2-CD63E67B347A}"/>
    <cellStyle name="Total 6 3 3 5" xfId="33613" xr:uid="{FB5FFD4D-5083-4CC1-81B7-697335232DE8}"/>
    <cellStyle name="Total 6 3 3 6" xfId="31675" xr:uid="{B88A1079-8CA9-4076-88E3-10347FD14226}"/>
    <cellStyle name="Total 6 3 3 7" xfId="31892" xr:uid="{7F0A1213-F912-4223-9B18-AA19335B802A}"/>
    <cellStyle name="Total 6 3 4" xfId="24866" xr:uid="{7CDF405D-42FD-439D-BDE7-B7B6D3125651}"/>
    <cellStyle name="Total 6 3 4 2" xfId="27514" xr:uid="{349A7568-BBE7-411C-83C1-2474D156E651}"/>
    <cellStyle name="Total 6 3 4 3" xfId="29152" xr:uid="{D769C250-9D2A-4094-9563-4296079001AF}"/>
    <cellStyle name="Total 6 3 4 4" xfId="30344" xr:uid="{20653F74-AF1A-4942-A187-D5BC1241C801}"/>
    <cellStyle name="Total 6 3 4 5" xfId="31227" xr:uid="{0D3C7061-7E49-4AA5-8184-CF0CFD157470}"/>
    <cellStyle name="Total 6 3 4 6" xfId="35222" xr:uid="{ADD49DC3-D10B-489E-9F9E-5E45C8461F64}"/>
    <cellStyle name="Total 6 3 4 7" xfId="36350" xr:uid="{3FE3E53A-23D1-47EB-963F-12C46E497374}"/>
    <cellStyle name="Total 6 3 4 8" xfId="37183" xr:uid="{32483158-F1D6-4581-AD73-C3FCE1B020A8}"/>
    <cellStyle name="Total 6 3 4 9" xfId="38102" xr:uid="{781B7DA3-C6E8-4FF7-90BE-92AD6228118F}"/>
    <cellStyle name="Total 6 3 5" xfId="25036" xr:uid="{BFDE670E-A478-42F3-8A7C-0F50BC382DB2}"/>
    <cellStyle name="Total 6 3 5 2" xfId="27684" xr:uid="{234D78BA-011F-4CEB-977B-BD0560FE4FB0}"/>
    <cellStyle name="Total 6 3 5 3" xfId="29322" xr:uid="{B23AC78F-2A63-4374-8177-A873B7036F9F}"/>
    <cellStyle name="Total 6 3 5 4" xfId="30514" xr:uid="{86E3748D-CCEB-4600-B0ED-A3EFE8604280}"/>
    <cellStyle name="Total 6 3 5 5" xfId="31397" xr:uid="{6FAA3A96-62B5-4939-B2A7-FA5CA836A524}"/>
    <cellStyle name="Total 6 3 5 6" xfId="35392" xr:uid="{C7717A9F-CAB6-46C6-A98F-D69C9B2FDD47}"/>
    <cellStyle name="Total 6 3 5 7" xfId="36520" xr:uid="{6F5D0B9F-3CB3-4195-A119-BFAF1390050F}"/>
    <cellStyle name="Total 6 3 5 8" xfId="37353" xr:uid="{DF753AFB-4122-42DC-8941-0BE8CB9DC141}"/>
    <cellStyle name="Total 6 3 5 9" xfId="38272" xr:uid="{FD24A5A1-611B-4486-8A29-EED17DFC32D3}"/>
    <cellStyle name="Total 6 3 6" xfId="22784" xr:uid="{871059C8-4C9C-41A4-A813-942758FF99A9}"/>
    <cellStyle name="Total 6 3 7" xfId="25433" xr:uid="{14C3DA85-5AA2-434E-B1BF-9A448B2F2FC7}"/>
    <cellStyle name="Total 6 3 8" xfId="21413" xr:uid="{BC1EC063-8732-46FB-8F5D-7685C9E3B285}"/>
    <cellStyle name="Total 6 4" xfId="22815" xr:uid="{033F569B-446D-467B-93AE-3A5D89BA9D18}"/>
    <cellStyle name="Total 6 4 2" xfId="23715" xr:uid="{28BA97EC-6C9C-4773-9A0F-2248B4BD9309}"/>
    <cellStyle name="Total 6 4 2 2" xfId="26367" xr:uid="{9AD97127-7299-4B07-A0CE-616C2C9AF671}"/>
    <cellStyle name="Total 6 4 2 3" xfId="28997" xr:uid="{2ED3F922-BE5A-466E-80EB-4B655C5002AF}"/>
    <cellStyle name="Total 6 4 2 4" xfId="28263" xr:uid="{D1E7C044-C215-498A-AA7F-94AD2E888E13}"/>
    <cellStyle name="Total 6 4 2 5" xfId="33618" xr:uid="{D3BBB3C5-4E6B-4AAC-AC0B-851BF13960A6}"/>
    <cellStyle name="Total 6 4 2 6" xfId="31564" xr:uid="{58CCFDB3-CF74-4BE8-B759-1398422F3FD2}"/>
    <cellStyle name="Total 6 4 2 7" xfId="31888" xr:uid="{52AB4213-2489-4FA4-9FD5-949CE683554B}"/>
    <cellStyle name="Total 6 4 3" xfId="25469" xr:uid="{3C6F9847-9D28-4AB3-9332-FCC968E9A446}"/>
    <cellStyle name="Total 6 4 4" xfId="32728" xr:uid="{5E8EAF2E-60DB-4ED9-AF59-B38B82F2CC3E}"/>
    <cellStyle name="Total 6 5" xfId="23708" xr:uid="{04950281-B51E-49D3-8405-CB8D760A20D4}"/>
    <cellStyle name="Total 6 5 2" xfId="26360" xr:uid="{146F5826-8A01-49E6-B69C-955570F66CCA}"/>
    <cellStyle name="Total 6 5 3" xfId="28882" xr:uid="{16074FE1-6FE0-41B3-983C-305F5AF87F8C}"/>
    <cellStyle name="Total 6 5 4" xfId="28809" xr:uid="{6BCC8EFA-B2E9-47E7-93AF-CA807A567964}"/>
    <cellStyle name="Total 6 5 5" xfId="33611" xr:uid="{C6E8B90F-6C87-4B4F-B44D-880835FC0E43}"/>
    <cellStyle name="Total 6 5 6" xfId="31563" xr:uid="{41F05106-7F21-459E-97B8-3628C7E110AB}"/>
    <cellStyle name="Total 6 5 7" xfId="35448" xr:uid="{8C2DD24F-E31C-45CC-AA7E-DF13D2E91C46}"/>
    <cellStyle name="Total 6 6" xfId="24864" xr:uid="{39EC983A-288B-4149-8C50-A91DFCBD1482}"/>
    <cellStyle name="Total 6 6 2" xfId="27512" xr:uid="{9C9746C8-1CE4-4FDB-9461-DFEE37719551}"/>
    <cellStyle name="Total 6 6 3" xfId="29150" xr:uid="{28915E29-5455-435E-9758-C1E062C017FC}"/>
    <cellStyle name="Total 6 6 4" xfId="30342" xr:uid="{787EF08D-CCCE-4F72-9792-F06781EFBEC0}"/>
    <cellStyle name="Total 6 6 5" xfId="31225" xr:uid="{EBF7D34F-0E38-44E9-B1FD-B2D8EAD5C841}"/>
    <cellStyle name="Total 6 6 6" xfId="35220" xr:uid="{EA2B4E5E-0E29-4F1E-8064-ED06A5179D12}"/>
    <cellStyle name="Total 6 6 7" xfId="36348" xr:uid="{FEBBC08F-9AF9-4462-B406-C3E2B2574647}"/>
    <cellStyle name="Total 6 6 8" xfId="37181" xr:uid="{BDB3AB98-3361-4E87-9E4C-AB3B925858F3}"/>
    <cellStyle name="Total 6 6 9" xfId="38100" xr:uid="{22DA7C3E-D6E6-4961-8A35-FCA5E6AF32EC}"/>
    <cellStyle name="Total 6 7" xfId="25034" xr:uid="{77DEBDDB-EA49-46C2-B409-8D2D56B2744F}"/>
    <cellStyle name="Total 6 7 2" xfId="27682" xr:uid="{A9DD8E3A-CFC8-4551-B114-8A892EE37968}"/>
    <cellStyle name="Total 6 7 3" xfId="29320" xr:uid="{06348C15-1A3E-4297-9F78-417918AAF1C5}"/>
    <cellStyle name="Total 6 7 4" xfId="30512" xr:uid="{A3F5D219-618A-43E3-80E7-5CC6CDE730C9}"/>
    <cellStyle name="Total 6 7 5" xfId="31395" xr:uid="{98149C28-5DEC-472F-822D-590D635748C6}"/>
    <cellStyle name="Total 6 7 6" xfId="35390" xr:uid="{054611F1-A6F9-473E-B87F-C92DB53F62C9}"/>
    <cellStyle name="Total 6 7 7" xfId="36518" xr:uid="{A504A757-22C5-4B08-9254-5F018966BD3D}"/>
    <cellStyle name="Total 6 7 8" xfId="37351" xr:uid="{B62C7840-E49F-4625-B7EF-E3197823B3BE}"/>
    <cellStyle name="Total 6 7 9" xfId="38270" xr:uid="{2AC7A9CA-278E-4398-89AD-A23ACB343BE3}"/>
    <cellStyle name="Total 6 8" xfId="22782" xr:uid="{06BB14C5-2538-437B-B7A5-BA04DF8129B0}"/>
    <cellStyle name="Total 6 9" xfId="25431" xr:uid="{82FA2836-99B4-46AF-9822-5547BC0C3FEC}"/>
    <cellStyle name="Total 7" xfId="20914" xr:uid="{00000000-0005-0000-0000-0000B9510000}"/>
    <cellStyle name="Total 7 2" xfId="22812" xr:uid="{4908669E-7E89-4B38-8D46-BF32A139C38F}"/>
    <cellStyle name="Total 7 2 2" xfId="23712" xr:uid="{F8767A70-C778-4978-920F-08F94C4DA652}"/>
    <cellStyle name="Total 7 2 2 2" xfId="26364" xr:uid="{A3B83B39-A8C1-471D-A113-B2F9D0E5988C}"/>
    <cellStyle name="Total 7 2 2 3" xfId="28535" xr:uid="{EEEBD6F3-DB24-4E70-80F8-F5DE63E29D1A}"/>
    <cellStyle name="Total 7 2 2 4" xfId="22669" xr:uid="{0066A9FB-E36E-4BDD-98BC-768C8F2AAE1F}"/>
    <cellStyle name="Total 7 2 2 5" xfId="33615" xr:uid="{9FB2D39B-787A-449C-B59F-8F7DDDA3E24C}"/>
    <cellStyle name="Total 7 2 2 6" xfId="32251" xr:uid="{A705F2B4-0169-46DE-9CD7-B97C52D0E761}"/>
    <cellStyle name="Total 7 2 2 7" xfId="31891" xr:uid="{CAD17942-55FE-4F2F-9C5B-04853AE05BCA}"/>
    <cellStyle name="Total 7 2 3" xfId="25466" xr:uid="{8F3A1404-9F34-4728-903F-2E8BC5E4F4B1}"/>
    <cellStyle name="Total 7 2 4" xfId="32725" xr:uid="{7CD881DB-CD66-4B2B-9B60-DB58E3A1DDF9}"/>
    <cellStyle name="Total 7 3" xfId="23711" xr:uid="{7B6EB959-B79D-4587-B4B4-569DF426423B}"/>
    <cellStyle name="Total 7 3 2" xfId="26363" xr:uid="{10EE5571-1F7E-4F9D-A565-439C23C2E864}"/>
    <cellStyle name="Total 7 3 3" xfId="28090" xr:uid="{A8480E8E-0535-4DA7-B5D8-1C6EE4AD42A3}"/>
    <cellStyle name="Total 7 3 4" xfId="22668" xr:uid="{E885FB6C-47A4-4F9E-B254-8AC9DC4E7786}"/>
    <cellStyle name="Total 7 3 5" xfId="33614" xr:uid="{7AEC1CEE-7501-4D31-AC8E-3CDDE6F7E54D}"/>
    <cellStyle name="Total 7 3 6" xfId="32250" xr:uid="{73D2D8EE-E7BE-47C2-AB73-41A652F0C7ED}"/>
    <cellStyle name="Total 7 3 7" xfId="32720" xr:uid="{EFBB8AF4-853D-4AD0-95C0-C78EEF9B6A2E}"/>
    <cellStyle name="Total 7 4" xfId="24867" xr:uid="{88E6C9AE-472C-4DE1-ACCA-BFDB4D2447D6}"/>
    <cellStyle name="Total 7 4 2" xfId="27515" xr:uid="{931D399D-02FE-4E85-A5C1-6ACFDDCCCE8B}"/>
    <cellStyle name="Total 7 4 3" xfId="29153" xr:uid="{F8D9DFC9-41C8-41CA-B56F-A3E65571A902}"/>
    <cellStyle name="Total 7 4 4" xfId="30345" xr:uid="{9EAC36AE-96FF-4E32-8BC3-872FCC801EBE}"/>
    <cellStyle name="Total 7 4 5" xfId="31228" xr:uid="{C5EC6707-01A8-4847-B2E6-B06899A40DE7}"/>
    <cellStyle name="Total 7 4 6" xfId="35223" xr:uid="{C4040445-3151-4BBA-A053-35400123D0FA}"/>
    <cellStyle name="Total 7 4 7" xfId="36351" xr:uid="{5E3A940C-A4C6-43D7-97CE-6979D30321B4}"/>
    <cellStyle name="Total 7 4 8" xfId="37184" xr:uid="{ABE5D22F-4B8E-4EC2-8FE3-40A23FF84D5C}"/>
    <cellStyle name="Total 7 4 9" xfId="38103" xr:uid="{876F08AB-F38F-455D-AE7C-9358110E6383}"/>
    <cellStyle name="Total 7 5" xfId="25037" xr:uid="{FD37E08D-0220-4EC8-869C-7AB840F2AAA5}"/>
    <cellStyle name="Total 7 5 2" xfId="27685" xr:uid="{BFB57570-B64F-48CA-B67C-5E66E440FE92}"/>
    <cellStyle name="Total 7 5 3" xfId="29323" xr:uid="{2BF8E6BC-4AAE-406A-B05B-BF30807D4FD0}"/>
    <cellStyle name="Total 7 5 4" xfId="30515" xr:uid="{A0306C87-D6A0-4C54-A103-34C3BE20DD1F}"/>
    <cellStyle name="Total 7 5 5" xfId="31398" xr:uid="{1459CAE2-DB19-4153-828E-264973A86A32}"/>
    <cellStyle name="Total 7 5 6" xfId="35393" xr:uid="{D739117B-2086-402D-99AC-6DCF6A69F1FF}"/>
    <cellStyle name="Total 7 5 7" xfId="36521" xr:uid="{0CBC6E51-5ECD-42CE-921E-E3F42ACFDC7F}"/>
    <cellStyle name="Total 7 5 8" xfId="37354" xr:uid="{1C795C05-8E3F-4741-904F-364064F68CA4}"/>
    <cellStyle name="Total 7 5 9" xfId="38273" xr:uid="{FA106B34-EBC1-4C36-B8B1-0D831A318495}"/>
    <cellStyle name="Total 7 6" xfId="22785" xr:uid="{963ECF8D-DD0D-41FB-A025-29D919A86727}"/>
    <cellStyle name="Total 7 7" xfId="25434" xr:uid="{B274DF21-A759-4B1D-A165-0440E0EC9D3B}"/>
    <cellStyle name="Total 7 8" xfId="21414" xr:uid="{CB6A684D-961E-42F7-9102-C9A59899AEFC}"/>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tabSelected="1" zoomScaleNormal="100" workbookViewId="0"/>
  </sheetViews>
  <sheetFormatPr defaultColWidth="9.21875" defaultRowHeight="13.8"/>
  <cols>
    <col min="1" max="1" width="10.21875" style="4" customWidth="1"/>
    <col min="2" max="2" width="138.33203125" style="5" bestFit="1" customWidth="1"/>
    <col min="3" max="3" width="39.44140625" style="5" customWidth="1"/>
    <col min="4" max="6" width="9.21875" style="5"/>
    <col min="7" max="7" width="25" style="5" customWidth="1"/>
    <col min="8" max="16384" width="9.21875" style="5"/>
  </cols>
  <sheetData>
    <row r="1" spans="1:3">
      <c r="A1" s="82"/>
      <c r="B1" s="117" t="s">
        <v>223</v>
      </c>
      <c r="C1" s="82"/>
    </row>
    <row r="2" spans="1:3">
      <c r="A2" s="118">
        <v>1</v>
      </c>
      <c r="B2" s="199" t="s">
        <v>224</v>
      </c>
      <c r="C2" s="34" t="s">
        <v>713</v>
      </c>
    </row>
    <row r="3" spans="1:3">
      <c r="A3" s="118">
        <v>2</v>
      </c>
      <c r="B3" s="200" t="s">
        <v>220</v>
      </c>
      <c r="C3" s="34" t="s">
        <v>714</v>
      </c>
    </row>
    <row r="4" spans="1:3">
      <c r="A4" s="118">
        <v>3</v>
      </c>
      <c r="B4" s="201" t="s">
        <v>225</v>
      </c>
      <c r="C4" s="34" t="s">
        <v>715</v>
      </c>
    </row>
    <row r="5" spans="1:3">
      <c r="A5" s="119">
        <v>4</v>
      </c>
      <c r="B5" s="202" t="s">
        <v>221</v>
      </c>
      <c r="C5" s="34" t="s">
        <v>716</v>
      </c>
    </row>
    <row r="6" spans="1:3" s="120" customFormat="1" ht="45.75" customHeight="1">
      <c r="A6" s="657" t="s">
        <v>297</v>
      </c>
      <c r="B6" s="658"/>
      <c r="C6" s="658"/>
    </row>
    <row r="7" spans="1:3">
      <c r="A7" s="121" t="s">
        <v>30</v>
      </c>
      <c r="B7" s="117" t="s">
        <v>222</v>
      </c>
    </row>
    <row r="8" spans="1:3">
      <c r="A8" s="82">
        <v>1</v>
      </c>
      <c r="B8" s="148" t="s">
        <v>21</v>
      </c>
    </row>
    <row r="9" spans="1:3">
      <c r="A9" s="82">
        <v>2</v>
      </c>
      <c r="B9" s="149" t="s">
        <v>22</v>
      </c>
    </row>
    <row r="10" spans="1:3">
      <c r="A10" s="82">
        <v>3</v>
      </c>
      <c r="B10" s="149" t="s">
        <v>23</v>
      </c>
    </row>
    <row r="11" spans="1:3">
      <c r="A11" s="82">
        <v>4</v>
      </c>
      <c r="B11" s="149" t="s">
        <v>24</v>
      </c>
    </row>
    <row r="12" spans="1:3">
      <c r="A12" s="82">
        <v>5</v>
      </c>
      <c r="B12" s="149" t="s">
        <v>25</v>
      </c>
    </row>
    <row r="13" spans="1:3">
      <c r="A13" s="82">
        <v>6</v>
      </c>
      <c r="B13" s="150" t="s">
        <v>232</v>
      </c>
    </row>
    <row r="14" spans="1:3">
      <c r="A14" s="82">
        <v>7</v>
      </c>
      <c r="B14" s="149" t="s">
        <v>226</v>
      </c>
    </row>
    <row r="15" spans="1:3">
      <c r="A15" s="82">
        <v>8</v>
      </c>
      <c r="B15" s="149" t="s">
        <v>227</v>
      </c>
    </row>
    <row r="16" spans="1:3">
      <c r="A16" s="82">
        <v>9</v>
      </c>
      <c r="B16" s="149" t="s">
        <v>26</v>
      </c>
    </row>
    <row r="17" spans="1:2">
      <c r="A17" s="198" t="s">
        <v>296</v>
      </c>
      <c r="B17" s="197" t="s">
        <v>283</v>
      </c>
    </row>
    <row r="18" spans="1:2">
      <c r="A18" s="82">
        <v>10</v>
      </c>
      <c r="B18" s="149" t="s">
        <v>27</v>
      </c>
    </row>
    <row r="19" spans="1:2">
      <c r="A19" s="82">
        <v>11</v>
      </c>
      <c r="B19" s="150" t="s">
        <v>228</v>
      </c>
    </row>
    <row r="20" spans="1:2">
      <c r="A20" s="82">
        <v>12</v>
      </c>
      <c r="B20" s="150" t="s">
        <v>28</v>
      </c>
    </row>
    <row r="21" spans="1:2">
      <c r="A21" s="249">
        <v>13</v>
      </c>
      <c r="B21" s="250" t="s">
        <v>229</v>
      </c>
    </row>
    <row r="22" spans="1:2">
      <c r="A22" s="249">
        <v>14</v>
      </c>
      <c r="B22" s="251" t="s">
        <v>254</v>
      </c>
    </row>
    <row r="23" spans="1:2">
      <c r="A23" s="249">
        <v>15</v>
      </c>
      <c r="B23" s="252" t="s">
        <v>29</v>
      </c>
    </row>
    <row r="24" spans="1:2">
      <c r="A24" s="249">
        <v>15.1</v>
      </c>
      <c r="B24" s="253" t="s">
        <v>310</v>
      </c>
    </row>
    <row r="25" spans="1:2">
      <c r="A25" s="249">
        <v>16</v>
      </c>
      <c r="B25" s="253" t="s">
        <v>374</v>
      </c>
    </row>
    <row r="26" spans="1:2">
      <c r="A26" s="249">
        <v>17</v>
      </c>
      <c r="B26" s="253" t="s">
        <v>415</v>
      </c>
    </row>
    <row r="27" spans="1:2">
      <c r="A27" s="249">
        <v>18</v>
      </c>
      <c r="B27" s="253" t="s">
        <v>703</v>
      </c>
    </row>
    <row r="28" spans="1:2">
      <c r="A28" s="249">
        <v>19</v>
      </c>
      <c r="B28" s="253" t="s">
        <v>704</v>
      </c>
    </row>
    <row r="29" spans="1:2">
      <c r="A29" s="249">
        <v>20</v>
      </c>
      <c r="B29" s="300" t="s">
        <v>705</v>
      </c>
    </row>
    <row r="30" spans="1:2">
      <c r="A30" s="249">
        <v>21</v>
      </c>
      <c r="B30" s="253" t="s">
        <v>531</v>
      </c>
    </row>
    <row r="31" spans="1:2">
      <c r="A31" s="249">
        <v>22</v>
      </c>
      <c r="B31" s="253" t="s">
        <v>706</v>
      </c>
    </row>
    <row r="32" spans="1:2">
      <c r="A32" s="249">
        <v>23</v>
      </c>
      <c r="B32" s="253" t="s">
        <v>707</v>
      </c>
    </row>
    <row r="33" spans="1:2">
      <c r="A33" s="249">
        <v>24</v>
      </c>
      <c r="B33" s="253" t="s">
        <v>708</v>
      </c>
    </row>
    <row r="34" spans="1:2">
      <c r="A34" s="249">
        <v>25</v>
      </c>
      <c r="B34" s="253" t="s">
        <v>416</v>
      </c>
    </row>
    <row r="35" spans="1:2">
      <c r="A35" s="249">
        <v>26</v>
      </c>
      <c r="B35" s="253" t="s">
        <v>553</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s>
  <pageMargins left="0.7" right="0.7" top="0.75" bottom="0.75" header="0.3" footer="0.3"/>
  <pageSetup paperSize="9" scale="4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zoomScale="76" zoomScaleNormal="76" workbookViewId="0">
      <pane xSplit="1" ySplit="5" topLeftCell="B8" activePane="bottomRight" state="frozen"/>
      <selection pane="topRight"/>
      <selection pane="bottomLeft"/>
      <selection pane="bottomRight"/>
    </sheetView>
  </sheetViews>
  <sheetFormatPr defaultColWidth="9.21875" defaultRowHeight="13.8"/>
  <cols>
    <col min="1" max="1" width="9.5546875" style="3" bestFit="1" customWidth="1"/>
    <col min="2" max="2" width="86" style="3" customWidth="1"/>
    <col min="3" max="3" width="12.77734375" style="3" customWidth="1"/>
    <col min="4" max="7" width="12.77734375" style="4" customWidth="1"/>
    <col min="8" max="8" width="6.77734375" style="5" customWidth="1"/>
    <col min="9" max="9" width="10.33203125" style="5" customWidth="1"/>
    <col min="10" max="10" width="8.77734375" style="5" customWidth="1"/>
    <col min="11" max="12" width="10.77734375" style="5" customWidth="1"/>
    <col min="13" max="13" width="6.77734375" style="5" customWidth="1"/>
    <col min="14" max="16384" width="9.21875" style="5"/>
  </cols>
  <sheetData>
    <row r="1" spans="1:12">
      <c r="A1" s="2" t="s">
        <v>31</v>
      </c>
      <c r="B1" s="3" t="str">
        <f>'Info '!C2</f>
        <v>JSC PASHA Bank Georgia</v>
      </c>
    </row>
    <row r="2" spans="1:12">
      <c r="A2" s="2" t="s">
        <v>32</v>
      </c>
      <c r="B2" s="261">
        <v>45565</v>
      </c>
    </row>
    <row r="3" spans="1:12" ht="14.4" thickBot="1">
      <c r="A3" s="2"/>
    </row>
    <row r="4" spans="1:12" ht="15" customHeight="1" thickBot="1">
      <c r="A4" s="6" t="s">
        <v>94</v>
      </c>
      <c r="B4" s="7" t="s">
        <v>93</v>
      </c>
      <c r="C4" s="7"/>
      <c r="D4" s="659" t="s">
        <v>701</v>
      </c>
      <c r="E4" s="660"/>
      <c r="F4" s="660"/>
      <c r="G4" s="661"/>
      <c r="I4" s="662" t="s">
        <v>702</v>
      </c>
      <c r="J4" s="663"/>
      <c r="K4" s="663"/>
      <c r="L4" s="664"/>
    </row>
    <row r="5" spans="1:12" ht="26.4">
      <c r="A5" s="8" t="s">
        <v>7</v>
      </c>
      <c r="B5" s="9"/>
      <c r="C5" s="259" t="str">
        <f>INT((MONTH($B$2))/3)&amp;"Q"&amp;"-"&amp;YEAR($B$2)</f>
        <v>3Q-2024</v>
      </c>
      <c r="D5" s="259" t="str">
        <f>IF(INT(MONTH($B$2))=3, "4"&amp;"Q"&amp;"-"&amp;YEAR($B$2)-1, IF(INT(MONTH($B$2))=6, "1"&amp;"Q"&amp;"-"&amp;YEAR($B$2), IF(INT(MONTH($B$2))=9, "2"&amp;"Q"&amp;"-"&amp;YEAR($B$2),IF(INT(MONTH($B$2))=12, "3"&amp;"Q"&amp;"-"&amp;YEAR($B$2), 0))))</f>
        <v>2Q-2024</v>
      </c>
      <c r="E5" s="259" t="str">
        <f>IF(INT(MONTH($B$2))=3, "3"&amp;"Q"&amp;"-"&amp;YEAR($B$2)-1, IF(INT(MONTH($B$2))=6, "4"&amp;"Q"&amp;"-"&amp;YEAR($B$2)-1, IF(INT(MONTH($B$2))=9, "1"&amp;"Q"&amp;"-"&amp;YEAR($B$2),IF(INT(MONTH($B$2))=12, "2"&amp;"Q"&amp;"-"&amp;YEAR($B$2), 0))))</f>
        <v>1Q-2024</v>
      </c>
      <c r="F5" s="259" t="str">
        <f>IF(INT(MONTH($B$2))=3, "2"&amp;"Q"&amp;"-"&amp;YEAR($B$2)-1, IF(INT(MONTH($B$2))=6, "3"&amp;"Q"&amp;"-"&amp;YEAR($B$2)-1, IF(INT(MONTH($B$2))=9, "4"&amp;"Q"&amp;"-"&amp;YEAR($B$2)-1,IF(INT(MONTH($B$2))=12, "1"&amp;"Q"&amp;"-"&amp;YEAR($B$2), 0))))</f>
        <v>4Q-2023</v>
      </c>
      <c r="G5" s="260" t="str">
        <f>IF(INT(MONTH($B$2))=3, "1"&amp;"Q"&amp;"-"&amp;YEAR($B$2)-1, IF(INT(MONTH($B$2))=6, "2"&amp;"Q"&amp;"-"&amp;YEAR($B$2)-1, IF(INT(MONTH($B$2))=9, "3"&amp;"Q"&amp;"-"&amp;YEAR($B$2)-1,IF(INT(MONTH($B$2))=12, "4"&amp;"Q"&amp;"-"&amp;YEAR($B$2)-1, 0))))</f>
        <v>3Q-2023</v>
      </c>
      <c r="I5" s="400" t="str">
        <f>D5</f>
        <v>2Q-2024</v>
      </c>
      <c r="J5" s="259" t="str">
        <f t="shared" ref="J5:L5" si="0">E5</f>
        <v>1Q-2024</v>
      </c>
      <c r="K5" s="259" t="str">
        <f t="shared" si="0"/>
        <v>4Q-2023</v>
      </c>
      <c r="L5" s="260" t="str">
        <f t="shared" si="0"/>
        <v>3Q-2023</v>
      </c>
    </row>
    <row r="6" spans="1:12">
      <c r="B6" s="122" t="s">
        <v>92</v>
      </c>
      <c r="C6" s="262"/>
      <c r="D6" s="262"/>
      <c r="E6" s="262"/>
      <c r="F6" s="262"/>
      <c r="G6" s="263"/>
      <c r="I6" s="401"/>
      <c r="J6" s="262"/>
      <c r="K6" s="262"/>
      <c r="L6" s="263"/>
    </row>
    <row r="7" spans="1:12">
      <c r="A7" s="10"/>
      <c r="B7" s="123" t="s">
        <v>90</v>
      </c>
      <c r="C7" s="262"/>
      <c r="D7" s="262"/>
      <c r="E7" s="262"/>
      <c r="F7" s="262"/>
      <c r="G7" s="263"/>
      <c r="I7" s="401"/>
      <c r="J7" s="262"/>
      <c r="K7" s="262"/>
      <c r="L7" s="263"/>
    </row>
    <row r="8" spans="1:12">
      <c r="A8" s="8">
        <v>1</v>
      </c>
      <c r="B8" s="11" t="s">
        <v>364</v>
      </c>
      <c r="C8" s="12">
        <v>113245384</v>
      </c>
      <c r="D8" s="13">
        <v>109139841.13</v>
      </c>
      <c r="E8" s="13">
        <v>107195535.98999999</v>
      </c>
      <c r="F8" s="13">
        <v>106263156.75</v>
      </c>
      <c r="G8" s="14">
        <v>103075007</v>
      </c>
      <c r="I8" s="402"/>
      <c r="J8" s="403"/>
      <c r="K8" s="403"/>
      <c r="L8" s="404"/>
    </row>
    <row r="9" spans="1:12">
      <c r="A9" s="8">
        <v>2</v>
      </c>
      <c r="B9" s="11" t="s">
        <v>365</v>
      </c>
      <c r="C9" s="12">
        <v>113245384</v>
      </c>
      <c r="D9" s="13">
        <v>109139841.13</v>
      </c>
      <c r="E9" s="13">
        <v>107195535.98999999</v>
      </c>
      <c r="F9" s="13">
        <v>106263156.75</v>
      </c>
      <c r="G9" s="14">
        <v>103075007</v>
      </c>
      <c r="I9" s="402"/>
      <c r="J9" s="403"/>
      <c r="K9" s="403"/>
      <c r="L9" s="404"/>
    </row>
    <row r="10" spans="1:12">
      <c r="A10" s="8">
        <v>3</v>
      </c>
      <c r="B10" s="11" t="s">
        <v>143</v>
      </c>
      <c r="C10" s="12">
        <v>133716639.09549999</v>
      </c>
      <c r="D10" s="13">
        <v>130214052.25</v>
      </c>
      <c r="E10" s="13">
        <v>123365859.92209199</v>
      </c>
      <c r="F10" s="13">
        <v>122398083.75</v>
      </c>
      <c r="G10" s="14">
        <v>121827508</v>
      </c>
      <c r="I10" s="402"/>
      <c r="J10" s="403"/>
      <c r="K10" s="403"/>
      <c r="L10" s="404"/>
    </row>
    <row r="11" spans="1:12">
      <c r="A11" s="8">
        <v>4</v>
      </c>
      <c r="B11" s="11" t="s">
        <v>367</v>
      </c>
      <c r="C11" s="12">
        <v>84519272.377334282</v>
      </c>
      <c r="D11" s="13">
        <v>84854664.549999997</v>
      </c>
      <c r="E11" s="13">
        <v>78126524.569018409</v>
      </c>
      <c r="F11" s="13">
        <v>76073805.633599997</v>
      </c>
      <c r="G11" s="14">
        <v>66718155</v>
      </c>
      <c r="I11" s="402"/>
      <c r="J11" s="403"/>
      <c r="K11" s="403"/>
      <c r="L11" s="404"/>
    </row>
    <row r="12" spans="1:12">
      <c r="A12" s="8">
        <v>5</v>
      </c>
      <c r="B12" s="11" t="s">
        <v>368</v>
      </c>
      <c r="C12" s="12">
        <v>103196317.83790517</v>
      </c>
      <c r="D12" s="13">
        <v>103805115.92</v>
      </c>
      <c r="E12" s="13">
        <v>95396528.507053524</v>
      </c>
      <c r="F12" s="13">
        <v>93389988.243100002</v>
      </c>
      <c r="G12" s="14">
        <v>82763859</v>
      </c>
      <c r="I12" s="402"/>
      <c r="J12" s="403"/>
      <c r="K12" s="403"/>
      <c r="L12" s="404"/>
    </row>
    <row r="13" spans="1:12">
      <c r="A13" s="8">
        <v>6</v>
      </c>
      <c r="B13" s="11" t="s">
        <v>366</v>
      </c>
      <c r="C13" s="12">
        <v>127929639.42225404</v>
      </c>
      <c r="D13" s="13">
        <v>128897779.34999999</v>
      </c>
      <c r="E13" s="13">
        <v>118267114.486205</v>
      </c>
      <c r="F13" s="13">
        <v>116341267.5662</v>
      </c>
      <c r="G13" s="14">
        <v>104015484</v>
      </c>
      <c r="I13" s="402"/>
      <c r="J13" s="403"/>
      <c r="K13" s="403"/>
      <c r="L13" s="404"/>
    </row>
    <row r="14" spans="1:12">
      <c r="A14" s="10"/>
      <c r="B14" s="122" t="s">
        <v>370</v>
      </c>
      <c r="C14" s="262"/>
      <c r="D14" s="262"/>
      <c r="E14" s="262"/>
      <c r="F14" s="262"/>
      <c r="G14" s="263"/>
      <c r="I14" s="401"/>
      <c r="J14" s="262"/>
      <c r="K14" s="262"/>
      <c r="L14" s="263"/>
    </row>
    <row r="15" spans="1:12" ht="15" customHeight="1">
      <c r="A15" s="8">
        <v>7</v>
      </c>
      <c r="B15" s="11" t="s">
        <v>369</v>
      </c>
      <c r="C15" s="172">
        <v>601394717.67122078</v>
      </c>
      <c r="D15" s="13">
        <v>599864131</v>
      </c>
      <c r="E15" s="13">
        <v>558207030.59996772</v>
      </c>
      <c r="F15" s="13">
        <v>586989241</v>
      </c>
      <c r="G15" s="14">
        <v>527653671</v>
      </c>
      <c r="I15" s="402"/>
      <c r="J15" s="403"/>
      <c r="K15" s="403"/>
      <c r="L15" s="404"/>
    </row>
    <row r="16" spans="1:12">
      <c r="A16" s="10"/>
      <c r="B16" s="122" t="s">
        <v>371</v>
      </c>
      <c r="C16" s="262"/>
      <c r="D16" s="262"/>
      <c r="E16" s="262"/>
      <c r="F16" s="262"/>
      <c r="G16" s="263"/>
      <c r="I16" s="401"/>
      <c r="J16" s="262"/>
      <c r="K16" s="262"/>
      <c r="L16" s="263"/>
    </row>
    <row r="17" spans="1:12">
      <c r="A17" s="8"/>
      <c r="B17" s="123" t="s">
        <v>355</v>
      </c>
      <c r="C17" s="173"/>
      <c r="D17" s="13"/>
      <c r="E17" s="13"/>
      <c r="F17" s="13"/>
      <c r="G17" s="14"/>
      <c r="I17" s="402"/>
      <c r="J17" s="403"/>
      <c r="K17" s="403"/>
      <c r="L17" s="404"/>
    </row>
    <row r="18" spans="1:12">
      <c r="A18" s="8">
        <v>8</v>
      </c>
      <c r="B18" s="11" t="s">
        <v>364</v>
      </c>
      <c r="C18" s="415">
        <v>0.18830458710798095</v>
      </c>
      <c r="D18" s="416">
        <v>0.18190000000000001</v>
      </c>
      <c r="E18" s="416">
        <v>0.19203544583590237</v>
      </c>
      <c r="F18" s="416">
        <v>0.18103084235235584</v>
      </c>
      <c r="G18" s="417">
        <v>0.19500000000000001</v>
      </c>
      <c r="I18" s="402"/>
      <c r="J18" s="403"/>
      <c r="K18" s="403"/>
      <c r="L18" s="404"/>
    </row>
    <row r="19" spans="1:12" ht="15" customHeight="1">
      <c r="A19" s="8">
        <v>9</v>
      </c>
      <c r="B19" s="11" t="s">
        <v>365</v>
      </c>
      <c r="C19" s="415">
        <v>0.18830458710798095</v>
      </c>
      <c r="D19" s="416">
        <v>0.18190000000000001</v>
      </c>
      <c r="E19" s="416">
        <v>0.19203544583590237</v>
      </c>
      <c r="F19" s="416">
        <v>0.18103084235235584</v>
      </c>
      <c r="G19" s="417">
        <v>0.19500000000000001</v>
      </c>
      <c r="I19" s="402"/>
      <c r="J19" s="403"/>
      <c r="K19" s="403"/>
      <c r="L19" s="404"/>
    </row>
    <row r="20" spans="1:12">
      <c r="A20" s="8">
        <v>10</v>
      </c>
      <c r="B20" s="11" t="s">
        <v>143</v>
      </c>
      <c r="C20" s="415">
        <v>0.22234421947251315</v>
      </c>
      <c r="D20" s="416">
        <v>0.21709999999999999</v>
      </c>
      <c r="E20" s="416">
        <v>0.22100377307949143</v>
      </c>
      <c r="F20" s="416">
        <v>0.20851844497436028</v>
      </c>
      <c r="G20" s="417">
        <v>0.23100000000000001</v>
      </c>
      <c r="I20" s="402"/>
      <c r="J20" s="403"/>
      <c r="K20" s="403"/>
      <c r="L20" s="404"/>
    </row>
    <row r="21" spans="1:12">
      <c r="A21" s="8">
        <v>11</v>
      </c>
      <c r="B21" s="11" t="s">
        <v>367</v>
      </c>
      <c r="C21" s="415">
        <v>0.14053876745811478</v>
      </c>
      <c r="D21" s="416">
        <v>0.14149999999999999</v>
      </c>
      <c r="E21" s="416">
        <v>0.13995976454299952</v>
      </c>
      <c r="F21" s="416">
        <v>0.12959999999999999</v>
      </c>
      <c r="G21" s="417">
        <v>0.126</v>
      </c>
      <c r="I21" s="402"/>
      <c r="J21" s="403"/>
      <c r="K21" s="403"/>
      <c r="L21" s="404"/>
    </row>
    <row r="22" spans="1:12">
      <c r="A22" s="8">
        <v>12</v>
      </c>
      <c r="B22" s="11" t="s">
        <v>368</v>
      </c>
      <c r="C22" s="415">
        <v>0.17159498546563895</v>
      </c>
      <c r="D22" s="416">
        <v>0.17299999999999999</v>
      </c>
      <c r="E22" s="416">
        <v>0.17089811356284812</v>
      </c>
      <c r="F22" s="416">
        <v>0.15909999999999999</v>
      </c>
      <c r="G22" s="417">
        <v>0.157</v>
      </c>
      <c r="I22" s="402"/>
      <c r="J22" s="403"/>
      <c r="K22" s="403"/>
      <c r="L22" s="404"/>
    </row>
    <row r="23" spans="1:12">
      <c r="A23" s="8">
        <v>13</v>
      </c>
      <c r="B23" s="11" t="s">
        <v>366</v>
      </c>
      <c r="C23" s="415">
        <v>0.21272158810711816</v>
      </c>
      <c r="D23" s="416">
        <v>0.21490000000000001</v>
      </c>
      <c r="E23" s="416">
        <v>0.21186962543107002</v>
      </c>
      <c r="F23" s="416">
        <v>0.19820000000000002</v>
      </c>
      <c r="G23" s="417">
        <v>0.19700000000000001</v>
      </c>
      <c r="I23" s="402"/>
      <c r="J23" s="403"/>
      <c r="K23" s="403"/>
      <c r="L23" s="404"/>
    </row>
    <row r="24" spans="1:12">
      <c r="A24" s="10"/>
      <c r="B24" s="122" t="s">
        <v>89</v>
      </c>
      <c r="C24" s="262"/>
      <c r="D24" s="262"/>
      <c r="E24" s="262"/>
      <c r="F24" s="262"/>
      <c r="G24" s="263"/>
      <c r="I24" s="401"/>
      <c r="J24" s="262"/>
      <c r="K24" s="262"/>
      <c r="L24" s="263"/>
    </row>
    <row r="25" spans="1:12" ht="15" customHeight="1">
      <c r="A25" s="264">
        <v>14</v>
      </c>
      <c r="B25" s="11" t="s">
        <v>88</v>
      </c>
      <c r="C25" s="418">
        <v>8.677151535176017E-2</v>
      </c>
      <c r="D25" s="419">
        <v>8.9700000000000002E-2</v>
      </c>
      <c r="E25" s="419">
        <v>9.5886030903459929E-2</v>
      </c>
      <c r="F25" s="419">
        <v>0.1029718580022862</v>
      </c>
      <c r="G25" s="420">
        <v>0.10100000000000001</v>
      </c>
      <c r="I25" s="405"/>
      <c r="J25" s="406"/>
      <c r="K25" s="406"/>
      <c r="L25" s="407"/>
    </row>
    <row r="26" spans="1:12">
      <c r="A26" s="264">
        <v>15</v>
      </c>
      <c r="B26" s="11" t="s">
        <v>87</v>
      </c>
      <c r="C26" s="418">
        <v>3.8882615767060091E-2</v>
      </c>
      <c r="D26" s="419">
        <v>3.9399999999999998E-2</v>
      </c>
      <c r="E26" s="419">
        <v>4.0520378067413598E-2</v>
      </c>
      <c r="F26" s="419">
        <v>3.6874556383449358E-2</v>
      </c>
      <c r="G26" s="420">
        <v>3.6999999999999998E-2</v>
      </c>
      <c r="I26" s="405"/>
      <c r="J26" s="406"/>
      <c r="K26" s="406"/>
      <c r="L26" s="407"/>
    </row>
    <row r="27" spans="1:12">
      <c r="A27" s="264">
        <v>16</v>
      </c>
      <c r="B27" s="11" t="s">
        <v>86</v>
      </c>
      <c r="C27" s="418">
        <v>0.10159692135706903</v>
      </c>
      <c r="D27" s="419">
        <v>0.1106</v>
      </c>
      <c r="E27" s="419">
        <v>0.12619778138159277</v>
      </c>
      <c r="F27" s="419">
        <v>9.050897338271139E-3</v>
      </c>
      <c r="G27" s="420">
        <v>1.2999999999999999E-2</v>
      </c>
      <c r="I27" s="405"/>
      <c r="J27" s="406"/>
      <c r="K27" s="406"/>
      <c r="L27" s="407"/>
    </row>
    <row r="28" spans="1:12">
      <c r="A28" s="264">
        <v>17</v>
      </c>
      <c r="B28" s="11" t="s">
        <v>85</v>
      </c>
      <c r="C28" s="418">
        <v>4.7888899584700093E-2</v>
      </c>
      <c r="D28" s="419">
        <v>5.0299999999999997E-2</v>
      </c>
      <c r="E28" s="419">
        <v>5.536565283604631E-2</v>
      </c>
      <c r="F28" s="419">
        <v>6.609730161883684E-2</v>
      </c>
      <c r="G28" s="420">
        <v>6.5000000000000002E-2</v>
      </c>
      <c r="I28" s="405"/>
      <c r="J28" s="406"/>
      <c r="K28" s="406"/>
      <c r="L28" s="407"/>
    </row>
    <row r="29" spans="1:12">
      <c r="A29" s="264">
        <v>18</v>
      </c>
      <c r="B29" s="11" t="s">
        <v>167</v>
      </c>
      <c r="C29" s="418">
        <v>1.4640520666768901E-2</v>
      </c>
      <c r="D29" s="419">
        <v>1.15E-2</v>
      </c>
      <c r="E29" s="419">
        <v>1.0442800918214147E-2</v>
      </c>
      <c r="F29" s="419">
        <v>3.2821617664279441E-3</v>
      </c>
      <c r="G29" s="420">
        <v>-3.0000000000000001E-3</v>
      </c>
      <c r="I29" s="405"/>
      <c r="J29" s="406"/>
      <c r="K29" s="406"/>
      <c r="L29" s="407"/>
    </row>
    <row r="30" spans="1:12">
      <c r="A30" s="264">
        <v>19</v>
      </c>
      <c r="B30" s="11" t="s">
        <v>168</v>
      </c>
      <c r="C30" s="418">
        <v>7.1343561980496531E-2</v>
      </c>
      <c r="D30" s="419">
        <v>5.5199999999999999E-2</v>
      </c>
      <c r="E30" s="419">
        <v>4.8665875549575688E-2</v>
      </c>
      <c r="F30" s="419">
        <v>1.6209342514036738E-2</v>
      </c>
      <c r="G30" s="420">
        <v>-1.4E-2</v>
      </c>
      <c r="I30" s="405"/>
      <c r="J30" s="406"/>
      <c r="K30" s="406"/>
      <c r="L30" s="407"/>
    </row>
    <row r="31" spans="1:12">
      <c r="A31" s="10"/>
      <c r="B31" s="122" t="s">
        <v>230</v>
      </c>
      <c r="C31" s="421"/>
      <c r="D31" s="421"/>
      <c r="E31" s="421"/>
      <c r="F31" s="421"/>
      <c r="G31" s="422"/>
      <c r="I31" s="401"/>
      <c r="J31" s="262"/>
      <c r="K31" s="262"/>
      <c r="L31" s="263"/>
    </row>
    <row r="32" spans="1:12">
      <c r="A32" s="264">
        <v>20</v>
      </c>
      <c r="B32" s="11" t="s">
        <v>84</v>
      </c>
      <c r="C32" s="418">
        <v>7.9918818717348045E-2</v>
      </c>
      <c r="D32" s="419">
        <v>8.2199999999999995E-2</v>
      </c>
      <c r="E32" s="419">
        <v>8.3754507254769309E-2</v>
      </c>
      <c r="F32" s="419">
        <v>8.5460599254732636E-2</v>
      </c>
      <c r="G32" s="420">
        <v>0.113</v>
      </c>
      <c r="I32" s="405"/>
      <c r="J32" s="406"/>
      <c r="K32" s="406"/>
      <c r="L32" s="407"/>
    </row>
    <row r="33" spans="1:12" ht="15" customHeight="1">
      <c r="A33" s="264">
        <v>21</v>
      </c>
      <c r="B33" s="11" t="s">
        <v>712</v>
      </c>
      <c r="C33" s="418">
        <v>2.6961203129576065E-2</v>
      </c>
      <c r="D33" s="419">
        <v>2.93E-2</v>
      </c>
      <c r="E33" s="419">
        <v>3.141989674239444E-2</v>
      </c>
      <c r="F33" s="419">
        <v>4.5988968937092173E-2</v>
      </c>
      <c r="G33" s="420">
        <v>5.6000000000000001E-2</v>
      </c>
      <c r="I33" s="405"/>
      <c r="J33" s="406"/>
      <c r="K33" s="406"/>
      <c r="L33" s="407"/>
    </row>
    <row r="34" spans="1:12">
      <c r="A34" s="264">
        <v>22</v>
      </c>
      <c r="B34" s="11" t="s">
        <v>83</v>
      </c>
      <c r="C34" s="418">
        <v>0.54307916303550308</v>
      </c>
      <c r="D34" s="419">
        <v>0.57150000000000001</v>
      </c>
      <c r="E34" s="419">
        <v>0.5644798810516557</v>
      </c>
      <c r="F34" s="419">
        <v>0.55481183946518031</v>
      </c>
      <c r="G34" s="420">
        <v>0.54800000000000004</v>
      </c>
      <c r="I34" s="405"/>
      <c r="J34" s="406"/>
      <c r="K34" s="406"/>
      <c r="L34" s="407"/>
    </row>
    <row r="35" spans="1:12" ht="15" customHeight="1">
      <c r="A35" s="264">
        <v>23</v>
      </c>
      <c r="B35" s="11" t="s">
        <v>82</v>
      </c>
      <c r="C35" s="418">
        <v>0.57547857249439538</v>
      </c>
      <c r="D35" s="419">
        <v>0.57279999999999998</v>
      </c>
      <c r="E35" s="419">
        <v>0.51931668441942525</v>
      </c>
      <c r="F35" s="419">
        <v>0.53661231896875505</v>
      </c>
      <c r="G35" s="420">
        <v>0.52800000000000002</v>
      </c>
      <c r="I35" s="405"/>
      <c r="J35" s="406"/>
      <c r="K35" s="406"/>
      <c r="L35" s="407"/>
    </row>
    <row r="36" spans="1:12">
      <c r="A36" s="264">
        <v>24</v>
      </c>
      <c r="B36" s="11" t="s">
        <v>81</v>
      </c>
      <c r="C36" s="418">
        <v>-1.1304129831490872E-4</v>
      </c>
      <c r="D36" s="419">
        <v>-2.0899999999999998E-2</v>
      </c>
      <c r="E36" s="419">
        <v>-0.12857628734455473</v>
      </c>
      <c r="F36" s="419">
        <v>-4.1541500515706931E-2</v>
      </c>
      <c r="G36" s="420">
        <v>-9.4E-2</v>
      </c>
      <c r="I36" s="405"/>
      <c r="J36" s="406"/>
      <c r="K36" s="406"/>
      <c r="L36" s="407"/>
    </row>
    <row r="37" spans="1:12" ht="15" customHeight="1">
      <c r="A37" s="10"/>
      <c r="B37" s="122" t="s">
        <v>231</v>
      </c>
      <c r="C37" s="262"/>
      <c r="D37" s="262"/>
      <c r="E37" s="262"/>
      <c r="F37" s="262"/>
      <c r="G37" s="263"/>
      <c r="I37" s="401"/>
      <c r="J37" s="262"/>
      <c r="K37" s="262"/>
      <c r="L37" s="263"/>
    </row>
    <row r="38" spans="1:12" ht="15" customHeight="1">
      <c r="A38" s="264">
        <v>25</v>
      </c>
      <c r="B38" s="11" t="s">
        <v>80</v>
      </c>
      <c r="C38" s="425">
        <v>0.28634070765830338</v>
      </c>
      <c r="D38" s="423">
        <v>0.30470000000000003</v>
      </c>
      <c r="E38" s="423">
        <v>0.17952791231305065</v>
      </c>
      <c r="F38" s="423">
        <v>0.16579206660802059</v>
      </c>
      <c r="G38" s="424">
        <v>0.17599999999999999</v>
      </c>
      <c r="I38" s="408"/>
      <c r="J38" s="409"/>
      <c r="K38" s="409"/>
      <c r="L38" s="410"/>
    </row>
    <row r="39" spans="1:12" ht="15" customHeight="1">
      <c r="A39" s="264">
        <v>26</v>
      </c>
      <c r="B39" s="11" t="s">
        <v>79</v>
      </c>
      <c r="C39" s="425">
        <v>0.72450984632381921</v>
      </c>
      <c r="D39" s="423">
        <v>0.74619999999999997</v>
      </c>
      <c r="E39" s="423">
        <v>0.67763894205345754</v>
      </c>
      <c r="F39" s="423">
        <v>0.65975765565942257</v>
      </c>
      <c r="G39" s="424">
        <v>0.72299999999999998</v>
      </c>
      <c r="I39" s="408"/>
      <c r="J39" s="409"/>
      <c r="K39" s="409"/>
      <c r="L39" s="410"/>
    </row>
    <row r="40" spans="1:12" ht="15" customHeight="1">
      <c r="A40" s="264">
        <v>27</v>
      </c>
      <c r="B40" s="11" t="s">
        <v>78</v>
      </c>
      <c r="C40" s="425">
        <v>0.20877098946386982</v>
      </c>
      <c r="D40" s="423">
        <v>0.28189999999999998</v>
      </c>
      <c r="E40" s="423">
        <v>0.19201429243507395</v>
      </c>
      <c r="F40" s="423">
        <v>0.20576556663922385</v>
      </c>
      <c r="G40" s="424">
        <v>0.185</v>
      </c>
      <c r="I40" s="408"/>
      <c r="J40" s="409"/>
      <c r="K40" s="409"/>
      <c r="L40" s="410"/>
    </row>
    <row r="41" spans="1:12" ht="15" customHeight="1">
      <c r="A41" s="265"/>
      <c r="B41" s="122" t="s">
        <v>272</v>
      </c>
      <c r="C41" s="262"/>
      <c r="D41" s="262"/>
      <c r="E41" s="262"/>
      <c r="F41" s="262"/>
      <c r="G41" s="263"/>
      <c r="I41" s="401"/>
      <c r="J41" s="262"/>
      <c r="K41" s="262"/>
      <c r="L41" s="263"/>
    </row>
    <row r="42" spans="1:12">
      <c r="A42" s="264">
        <v>28</v>
      </c>
      <c r="B42" s="11" t="s">
        <v>255</v>
      </c>
      <c r="C42" s="15">
        <v>203264763.41620654</v>
      </c>
      <c r="D42" s="16">
        <v>181579068.78381318</v>
      </c>
      <c r="E42" s="16">
        <v>139702649.14356813</v>
      </c>
      <c r="F42" s="16">
        <v>140516860.76185107</v>
      </c>
      <c r="G42" s="17">
        <v>146365839</v>
      </c>
      <c r="I42" s="405"/>
      <c r="J42" s="406"/>
      <c r="K42" s="406"/>
      <c r="L42" s="407"/>
    </row>
    <row r="43" spans="1:12" ht="15" customHeight="1">
      <c r="A43" s="264">
        <v>29</v>
      </c>
      <c r="B43" s="11" t="s">
        <v>267</v>
      </c>
      <c r="C43" s="15">
        <v>159429601.24470124</v>
      </c>
      <c r="D43" s="16">
        <v>122603437.92307965</v>
      </c>
      <c r="E43" s="16">
        <v>94433712.680466294</v>
      </c>
      <c r="F43" s="16">
        <v>75674277.716746137</v>
      </c>
      <c r="G43" s="17">
        <v>72376479</v>
      </c>
      <c r="I43" s="405"/>
      <c r="J43" s="406"/>
      <c r="K43" s="406"/>
      <c r="L43" s="407"/>
    </row>
    <row r="44" spans="1:12" ht="15" customHeight="1">
      <c r="A44" s="291">
        <v>30</v>
      </c>
      <c r="B44" s="292" t="s">
        <v>256</v>
      </c>
      <c r="C44" s="426">
        <v>1.2749499580333561</v>
      </c>
      <c r="D44" s="427">
        <v>1.4810275458811712</v>
      </c>
      <c r="E44" s="427">
        <v>1.4793726221087753</v>
      </c>
      <c r="F44" s="427">
        <v>1.8568642476881649</v>
      </c>
      <c r="G44" s="428">
        <v>2.0219999999999998</v>
      </c>
      <c r="I44" s="411"/>
      <c r="J44" s="412"/>
      <c r="K44" s="412"/>
      <c r="L44" s="295"/>
    </row>
    <row r="45" spans="1:12" ht="15" customHeight="1">
      <c r="A45" s="291"/>
      <c r="B45" s="122" t="s">
        <v>374</v>
      </c>
      <c r="C45" s="293"/>
      <c r="D45" s="294"/>
      <c r="E45" s="294"/>
      <c r="F45" s="294"/>
      <c r="G45" s="295"/>
      <c r="I45" s="411"/>
      <c r="J45" s="412"/>
      <c r="K45" s="412"/>
      <c r="L45" s="295"/>
    </row>
    <row r="46" spans="1:12" ht="15" customHeight="1">
      <c r="A46" s="291">
        <v>31</v>
      </c>
      <c r="B46" s="292" t="s">
        <v>381</v>
      </c>
      <c r="C46" s="293">
        <v>335313696.52079999</v>
      </c>
      <c r="D46" s="294">
        <v>388661700.29769504</v>
      </c>
      <c r="E46" s="294">
        <v>335903319.85475004</v>
      </c>
      <c r="F46" s="294">
        <v>396941166.57811999</v>
      </c>
      <c r="G46" s="295">
        <v>327923475</v>
      </c>
      <c r="I46" s="411"/>
      <c r="J46" s="412"/>
      <c r="K46" s="412"/>
      <c r="L46" s="295"/>
    </row>
    <row r="47" spans="1:12" ht="15" customHeight="1">
      <c r="A47" s="291">
        <v>32</v>
      </c>
      <c r="B47" s="292" t="s">
        <v>396</v>
      </c>
      <c r="C47" s="293">
        <v>297846133.32624358</v>
      </c>
      <c r="D47" s="294">
        <v>282232716.80138165</v>
      </c>
      <c r="E47" s="294">
        <v>280388726.74643266</v>
      </c>
      <c r="F47" s="294">
        <v>320925453.52252972</v>
      </c>
      <c r="G47" s="295">
        <v>293297718</v>
      </c>
      <c r="I47" s="411"/>
      <c r="J47" s="412"/>
      <c r="K47" s="412"/>
      <c r="L47" s="295"/>
    </row>
    <row r="48" spans="1:12" ht="14.4" thickBot="1">
      <c r="A48" s="266">
        <v>33</v>
      </c>
      <c r="B48" s="124" t="s">
        <v>414</v>
      </c>
      <c r="C48" s="429">
        <v>1.1257950297226675</v>
      </c>
      <c r="D48" s="430">
        <v>1.3770965489136104</v>
      </c>
      <c r="E48" s="430">
        <v>1.19799153037462</v>
      </c>
      <c r="F48" s="430">
        <v>1.2368640823631454</v>
      </c>
      <c r="G48" s="431">
        <v>1.1180000000000001</v>
      </c>
      <c r="I48" s="413"/>
      <c r="J48" s="18"/>
      <c r="K48" s="18"/>
      <c r="L48" s="19"/>
    </row>
    <row r="49" spans="1:2">
      <c r="A49" s="20"/>
    </row>
    <row r="50" spans="1:2" ht="39.6">
      <c r="B50" s="175" t="s">
        <v>709</v>
      </c>
    </row>
    <row r="51" spans="1:2" ht="52.8">
      <c r="B51" s="175" t="s">
        <v>271</v>
      </c>
    </row>
    <row r="53" spans="1:2" ht="14.4">
      <c r="B53" s="174"/>
    </row>
  </sheetData>
  <mergeCells count="2">
    <mergeCell ref="D4:G4"/>
    <mergeCell ref="I4:L4"/>
  </mergeCells>
  <pageMargins left="0.7" right="0.7" top="0.75" bottom="0.75" header="0.3" footer="0.3"/>
  <pageSetup paperSize="9" scale="4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zoomScale="80" zoomScaleNormal="80" workbookViewId="0"/>
  </sheetViews>
  <sheetFormatPr defaultRowHeight="14.4"/>
  <cols>
    <col min="1" max="1" width="8.77734375" style="311"/>
    <col min="2" max="2" width="69.21875" style="312" customWidth="1"/>
    <col min="3" max="3" width="13.6640625" customWidth="1"/>
    <col min="4" max="4" width="14.44140625" customWidth="1"/>
    <col min="5" max="8" width="13.21875" customWidth="1"/>
  </cols>
  <sheetData>
    <row r="1" spans="1:8" s="5" customFormat="1" ht="13.8">
      <c r="A1" s="2" t="s">
        <v>31</v>
      </c>
      <c r="B1" s="3" t="str">
        <f>'Info '!C2</f>
        <v>JSC PASHA Bank Georgia</v>
      </c>
      <c r="C1" s="3"/>
      <c r="D1" s="4"/>
      <c r="E1" s="4"/>
      <c r="F1" s="4"/>
      <c r="G1" s="4"/>
    </row>
    <row r="2" spans="1:8" s="5" customFormat="1" ht="13.8">
      <c r="A2" s="2" t="s">
        <v>32</v>
      </c>
      <c r="B2" s="261">
        <f>'1. key ratios '!B2</f>
        <v>45565</v>
      </c>
      <c r="C2" s="3"/>
      <c r="D2" s="4"/>
      <c r="E2" s="4"/>
      <c r="F2" s="4"/>
      <c r="G2" s="4"/>
    </row>
    <row r="3" spans="1:8" s="5" customFormat="1" thickBot="1">
      <c r="A3" s="2"/>
      <c r="B3" s="3"/>
      <c r="C3" s="3"/>
      <c r="D3" s="4"/>
      <c r="E3" s="4"/>
      <c r="F3" s="4"/>
      <c r="G3" s="4"/>
    </row>
    <row r="4" spans="1:8" ht="21" customHeight="1">
      <c r="A4" s="668" t="s">
        <v>7</v>
      </c>
      <c r="B4" s="670" t="s">
        <v>558</v>
      </c>
      <c r="C4" s="672" t="s">
        <v>559</v>
      </c>
      <c r="D4" s="672"/>
      <c r="E4" s="672"/>
      <c r="F4" s="672" t="s">
        <v>560</v>
      </c>
      <c r="G4" s="672"/>
      <c r="H4" s="673"/>
    </row>
    <row r="5" spans="1:8" ht="21" customHeight="1">
      <c r="A5" s="669"/>
      <c r="B5" s="671"/>
      <c r="C5" s="536" t="s">
        <v>33</v>
      </c>
      <c r="D5" s="536" t="s">
        <v>34</v>
      </c>
      <c r="E5" s="536" t="s">
        <v>35</v>
      </c>
      <c r="F5" s="536" t="s">
        <v>33</v>
      </c>
      <c r="G5" s="536" t="s">
        <v>34</v>
      </c>
      <c r="H5" s="535" t="s">
        <v>35</v>
      </c>
    </row>
    <row r="6" spans="1:8" ht="26.55" customHeight="1">
      <c r="A6" s="669"/>
      <c r="B6" s="554" t="s">
        <v>561</v>
      </c>
      <c r="C6" s="674"/>
      <c r="D6" s="675"/>
      <c r="E6" s="675"/>
      <c r="F6" s="675"/>
      <c r="G6" s="675"/>
      <c r="H6" s="676"/>
    </row>
    <row r="7" spans="1:8" ht="22.95" customHeight="1">
      <c r="A7" s="601">
        <v>1</v>
      </c>
      <c r="B7" s="553" t="s">
        <v>562</v>
      </c>
      <c r="C7" s="534">
        <v>12450920.381200001</v>
      </c>
      <c r="D7" s="534">
        <v>159308498.55299997</v>
      </c>
      <c r="E7" s="533">
        <f>C7+D7</f>
        <v>171759418.93419999</v>
      </c>
      <c r="F7" s="534">
        <v>21225461.954899997</v>
      </c>
      <c r="G7" s="534">
        <v>71901430.112100005</v>
      </c>
      <c r="H7" s="532">
        <f>F7+G7</f>
        <v>93126892.067000002</v>
      </c>
    </row>
    <row r="8" spans="1:8">
      <c r="A8" s="601">
        <v>1.1000000000000001</v>
      </c>
      <c r="B8" s="552" t="s">
        <v>563</v>
      </c>
      <c r="C8" s="534">
        <v>309010.05</v>
      </c>
      <c r="D8" s="534">
        <v>927532.41529999999</v>
      </c>
      <c r="E8" s="533">
        <f t="shared" ref="E8:E36" si="0">C8+D8</f>
        <v>1236542.4653</v>
      </c>
      <c r="F8" s="534">
        <v>1677536.55</v>
      </c>
      <c r="G8" s="534">
        <v>1162071.8522000001</v>
      </c>
      <c r="H8" s="532">
        <f t="shared" ref="H8:H36" si="1">F8+G8</f>
        <v>2839608.4022000004</v>
      </c>
    </row>
    <row r="9" spans="1:8">
      <c r="A9" s="601">
        <v>1.2</v>
      </c>
      <c r="B9" s="552" t="s">
        <v>564</v>
      </c>
      <c r="C9" s="534">
        <v>11803289.68</v>
      </c>
      <c r="D9" s="534">
        <v>52456949.271699995</v>
      </c>
      <c r="E9" s="533">
        <f t="shared" si="0"/>
        <v>64260238.951699995</v>
      </c>
      <c r="F9" s="534">
        <v>2069939.62</v>
      </c>
      <c r="G9" s="534">
        <v>46493463.001699999</v>
      </c>
      <c r="H9" s="532">
        <f t="shared" si="1"/>
        <v>48563402.621699996</v>
      </c>
    </row>
    <row r="10" spans="1:8">
      <c r="A10" s="601">
        <v>1.3</v>
      </c>
      <c r="B10" s="552" t="s">
        <v>565</v>
      </c>
      <c r="C10" s="534">
        <v>338620.65120000002</v>
      </c>
      <c r="D10" s="534">
        <v>105924016.866</v>
      </c>
      <c r="E10" s="533">
        <f t="shared" si="0"/>
        <v>106262637.51719999</v>
      </c>
      <c r="F10" s="534">
        <v>17477985.784899998</v>
      </c>
      <c r="G10" s="534">
        <v>24245895.258200001</v>
      </c>
      <c r="H10" s="532">
        <f t="shared" si="1"/>
        <v>41723881.043099999</v>
      </c>
    </row>
    <row r="11" spans="1:8">
      <c r="A11" s="601">
        <v>2</v>
      </c>
      <c r="B11" s="551" t="s">
        <v>566</v>
      </c>
      <c r="C11" s="534">
        <v>826027.51029999997</v>
      </c>
      <c r="D11" s="534"/>
      <c r="E11" s="533">
        <f t="shared" si="0"/>
        <v>826027.51029999997</v>
      </c>
      <c r="F11" s="534">
        <v>814453.66999999993</v>
      </c>
      <c r="G11" s="534">
        <v>0</v>
      </c>
      <c r="H11" s="532">
        <f t="shared" si="1"/>
        <v>814453.66999999993</v>
      </c>
    </row>
    <row r="12" spans="1:8">
      <c r="A12" s="601">
        <v>2.1</v>
      </c>
      <c r="B12" s="550" t="s">
        <v>567</v>
      </c>
      <c r="C12" s="534">
        <v>826027.51029999997</v>
      </c>
      <c r="D12" s="534"/>
      <c r="E12" s="533">
        <f t="shared" si="0"/>
        <v>826027.51029999997</v>
      </c>
      <c r="F12" s="534">
        <v>814453.66999999993</v>
      </c>
      <c r="G12" s="534">
        <v>0</v>
      </c>
      <c r="H12" s="532">
        <f t="shared" si="1"/>
        <v>814453.66999999993</v>
      </c>
    </row>
    <row r="13" spans="1:8" ht="26.55" customHeight="1">
      <c r="A13" s="601">
        <v>3</v>
      </c>
      <c r="B13" s="549" t="s">
        <v>568</v>
      </c>
      <c r="C13" s="534"/>
      <c r="D13" s="534"/>
      <c r="E13" s="533">
        <f t="shared" si="0"/>
        <v>0</v>
      </c>
      <c r="F13" s="534"/>
      <c r="G13" s="534"/>
      <c r="H13" s="532">
        <f t="shared" si="1"/>
        <v>0</v>
      </c>
    </row>
    <row r="14" spans="1:8" ht="26.55" customHeight="1">
      <c r="A14" s="601">
        <v>4</v>
      </c>
      <c r="B14" s="548" t="s">
        <v>569</v>
      </c>
      <c r="C14" s="534"/>
      <c r="D14" s="534"/>
      <c r="E14" s="533">
        <f t="shared" si="0"/>
        <v>0</v>
      </c>
      <c r="F14" s="534"/>
      <c r="G14" s="534"/>
      <c r="H14" s="532">
        <f t="shared" si="1"/>
        <v>0</v>
      </c>
    </row>
    <row r="15" spans="1:8" ht="24.45" customHeight="1">
      <c r="A15" s="601">
        <v>5</v>
      </c>
      <c r="B15" s="547" t="s">
        <v>570</v>
      </c>
      <c r="C15" s="531">
        <v>0</v>
      </c>
      <c r="D15" s="531">
        <v>0</v>
      </c>
      <c r="E15" s="530">
        <f t="shared" si="0"/>
        <v>0</v>
      </c>
      <c r="F15" s="531">
        <v>0</v>
      </c>
      <c r="G15" s="531">
        <v>0</v>
      </c>
      <c r="H15" s="529">
        <f t="shared" si="1"/>
        <v>0</v>
      </c>
    </row>
    <row r="16" spans="1:8">
      <c r="A16" s="601">
        <v>5.0999999999999996</v>
      </c>
      <c r="B16" s="546" t="s">
        <v>571</v>
      </c>
      <c r="C16" s="534"/>
      <c r="D16" s="534"/>
      <c r="E16" s="533">
        <f t="shared" si="0"/>
        <v>0</v>
      </c>
      <c r="F16" s="534"/>
      <c r="G16" s="534"/>
      <c r="H16" s="532">
        <f t="shared" si="1"/>
        <v>0</v>
      </c>
    </row>
    <row r="17" spans="1:8">
      <c r="A17" s="601">
        <v>5.2</v>
      </c>
      <c r="B17" s="546" t="s">
        <v>572</v>
      </c>
      <c r="C17" s="534"/>
      <c r="D17" s="534"/>
      <c r="E17" s="533">
        <f t="shared" si="0"/>
        <v>0</v>
      </c>
      <c r="F17" s="534"/>
      <c r="G17" s="534"/>
      <c r="H17" s="532">
        <f t="shared" si="1"/>
        <v>0</v>
      </c>
    </row>
    <row r="18" spans="1:8">
      <c r="A18" s="601">
        <v>5.3</v>
      </c>
      <c r="B18" s="545" t="s">
        <v>573</v>
      </c>
      <c r="C18" s="534"/>
      <c r="D18" s="534"/>
      <c r="E18" s="533">
        <f t="shared" si="0"/>
        <v>0</v>
      </c>
      <c r="F18" s="534"/>
      <c r="G18" s="534"/>
      <c r="H18" s="532">
        <f t="shared" si="1"/>
        <v>0</v>
      </c>
    </row>
    <row r="19" spans="1:8">
      <c r="A19" s="601">
        <v>6</v>
      </c>
      <c r="B19" s="549" t="s">
        <v>574</v>
      </c>
      <c r="C19" s="534">
        <v>221881783.06639999</v>
      </c>
      <c r="D19" s="534">
        <v>189771347.7164</v>
      </c>
      <c r="E19" s="533">
        <f t="shared" si="0"/>
        <v>411653130.78279996</v>
      </c>
      <c r="F19" s="534">
        <v>190040519.68989998</v>
      </c>
      <c r="G19" s="534">
        <v>184276258.93979996</v>
      </c>
      <c r="H19" s="532">
        <f t="shared" si="1"/>
        <v>374316778.62969995</v>
      </c>
    </row>
    <row r="20" spans="1:8">
      <c r="A20" s="601">
        <v>6.1</v>
      </c>
      <c r="B20" s="546" t="s">
        <v>572</v>
      </c>
      <c r="C20" s="534">
        <v>63265939.8785</v>
      </c>
      <c r="D20" s="534">
        <v>5615802.0539000006</v>
      </c>
      <c r="E20" s="533">
        <f t="shared" si="0"/>
        <v>68881741.932400003</v>
      </c>
      <c r="F20" s="534">
        <v>51117268.263599999</v>
      </c>
      <c r="G20" s="534">
        <v>8901170.4047999997</v>
      </c>
      <c r="H20" s="532">
        <f t="shared" si="1"/>
        <v>60018438.668399997</v>
      </c>
    </row>
    <row r="21" spans="1:8">
      <c r="A21" s="601">
        <v>6.2</v>
      </c>
      <c r="B21" s="545" t="s">
        <v>573</v>
      </c>
      <c r="C21" s="534">
        <v>158615843.18790001</v>
      </c>
      <c r="D21" s="534">
        <v>184155545.66249999</v>
      </c>
      <c r="E21" s="533">
        <f t="shared" si="0"/>
        <v>342771388.85039997</v>
      </c>
      <c r="F21" s="534">
        <v>138923251.42629999</v>
      </c>
      <c r="G21" s="534">
        <v>175375088.53499997</v>
      </c>
      <c r="H21" s="532">
        <f t="shared" si="1"/>
        <v>314298339.96129996</v>
      </c>
    </row>
    <row r="22" spans="1:8">
      <c r="A22" s="601">
        <v>7</v>
      </c>
      <c r="B22" s="551" t="s">
        <v>575</v>
      </c>
      <c r="C22" s="534"/>
      <c r="D22" s="534"/>
      <c r="E22" s="533">
        <f t="shared" si="0"/>
        <v>0</v>
      </c>
      <c r="F22" s="534"/>
      <c r="G22" s="534"/>
      <c r="H22" s="532">
        <f t="shared" si="1"/>
        <v>0</v>
      </c>
    </row>
    <row r="23" spans="1:8">
      <c r="A23" s="601">
        <v>8</v>
      </c>
      <c r="B23" s="551" t="s">
        <v>576</v>
      </c>
      <c r="C23" s="534"/>
      <c r="D23" s="534"/>
      <c r="E23" s="533">
        <f t="shared" si="0"/>
        <v>0</v>
      </c>
      <c r="F23" s="534">
        <v>3516866.86</v>
      </c>
      <c r="G23" s="534"/>
      <c r="H23" s="532">
        <f t="shared" si="1"/>
        <v>3516866.86</v>
      </c>
    </row>
    <row r="24" spans="1:8">
      <c r="A24" s="601">
        <v>9</v>
      </c>
      <c r="B24" s="548" t="s">
        <v>577</v>
      </c>
      <c r="C24" s="534">
        <v>3290997.64</v>
      </c>
      <c r="D24" s="534">
        <v>0</v>
      </c>
      <c r="E24" s="533">
        <f t="shared" si="0"/>
        <v>3290997.64</v>
      </c>
      <c r="F24" s="534">
        <v>5141641.96</v>
      </c>
      <c r="G24" s="534">
        <v>0</v>
      </c>
      <c r="H24" s="532">
        <f t="shared" si="1"/>
        <v>5141641.96</v>
      </c>
    </row>
    <row r="25" spans="1:8">
      <c r="A25" s="601">
        <v>9.1</v>
      </c>
      <c r="B25" s="546" t="s">
        <v>578</v>
      </c>
      <c r="C25" s="534">
        <v>3290997.64</v>
      </c>
      <c r="D25" s="534"/>
      <c r="E25" s="533">
        <f t="shared" si="0"/>
        <v>3290997.64</v>
      </c>
      <c r="F25" s="534">
        <v>5141641.96</v>
      </c>
      <c r="G25" s="534"/>
      <c r="H25" s="532">
        <f t="shared" si="1"/>
        <v>5141641.96</v>
      </c>
    </row>
    <row r="26" spans="1:8">
      <c r="A26" s="601">
        <v>9.1999999999999993</v>
      </c>
      <c r="B26" s="546" t="s">
        <v>579</v>
      </c>
      <c r="C26" s="534"/>
      <c r="D26" s="534"/>
      <c r="E26" s="533">
        <f t="shared" si="0"/>
        <v>0</v>
      </c>
      <c r="F26" s="534"/>
      <c r="G26" s="534"/>
      <c r="H26" s="532">
        <f t="shared" si="1"/>
        <v>0</v>
      </c>
    </row>
    <row r="27" spans="1:8">
      <c r="A27" s="601">
        <v>10</v>
      </c>
      <c r="B27" s="548" t="s">
        <v>580</v>
      </c>
      <c r="C27" s="534">
        <v>4078198.33</v>
      </c>
      <c r="D27" s="534">
        <v>0</v>
      </c>
      <c r="E27" s="533">
        <f t="shared" si="0"/>
        <v>4078198.33</v>
      </c>
      <c r="F27" s="534">
        <v>5291279.91</v>
      </c>
      <c r="G27" s="534">
        <v>0</v>
      </c>
      <c r="H27" s="532">
        <f t="shared" si="1"/>
        <v>5291279.91</v>
      </c>
    </row>
    <row r="28" spans="1:8">
      <c r="A28" s="601">
        <v>10.1</v>
      </c>
      <c r="B28" s="546" t="s">
        <v>581</v>
      </c>
      <c r="C28" s="534"/>
      <c r="D28" s="534"/>
      <c r="E28" s="533">
        <f t="shared" si="0"/>
        <v>0</v>
      </c>
      <c r="F28" s="534"/>
      <c r="G28" s="534"/>
      <c r="H28" s="532">
        <f t="shared" si="1"/>
        <v>0</v>
      </c>
    </row>
    <row r="29" spans="1:8">
      <c r="A29" s="601">
        <v>10.199999999999999</v>
      </c>
      <c r="B29" s="546" t="s">
        <v>582</v>
      </c>
      <c r="C29" s="534">
        <v>4078198.33</v>
      </c>
      <c r="D29" s="534"/>
      <c r="E29" s="533">
        <f t="shared" si="0"/>
        <v>4078198.33</v>
      </c>
      <c r="F29" s="534">
        <v>5291279.91</v>
      </c>
      <c r="G29" s="534"/>
      <c r="H29" s="532">
        <f t="shared" si="1"/>
        <v>5291279.91</v>
      </c>
    </row>
    <row r="30" spans="1:8">
      <c r="A30" s="601">
        <v>11</v>
      </c>
      <c r="B30" s="548" t="s">
        <v>583</v>
      </c>
      <c r="C30" s="534">
        <v>0</v>
      </c>
      <c r="D30" s="534">
        <v>0</v>
      </c>
      <c r="E30" s="533">
        <f t="shared" si="0"/>
        <v>0</v>
      </c>
      <c r="F30" s="534">
        <v>0</v>
      </c>
      <c r="G30" s="534">
        <v>0</v>
      </c>
      <c r="H30" s="532">
        <f t="shared" si="1"/>
        <v>0</v>
      </c>
    </row>
    <row r="31" spans="1:8">
      <c r="A31" s="601">
        <v>11.1</v>
      </c>
      <c r="B31" s="546" t="s">
        <v>584</v>
      </c>
      <c r="C31" s="534"/>
      <c r="D31" s="534"/>
      <c r="E31" s="533">
        <f t="shared" si="0"/>
        <v>0</v>
      </c>
      <c r="F31" s="534"/>
      <c r="G31" s="534"/>
      <c r="H31" s="532">
        <f t="shared" si="1"/>
        <v>0</v>
      </c>
    </row>
    <row r="32" spans="1:8">
      <c r="A32" s="601">
        <v>11.2</v>
      </c>
      <c r="B32" s="546" t="s">
        <v>585</v>
      </c>
      <c r="C32" s="534"/>
      <c r="D32" s="534"/>
      <c r="E32" s="533">
        <f t="shared" si="0"/>
        <v>0</v>
      </c>
      <c r="F32" s="534"/>
      <c r="G32" s="534"/>
      <c r="H32" s="532">
        <f t="shared" si="1"/>
        <v>0</v>
      </c>
    </row>
    <row r="33" spans="1:8">
      <c r="A33" s="601">
        <v>13</v>
      </c>
      <c r="B33" s="548" t="s">
        <v>586</v>
      </c>
      <c r="C33" s="534">
        <v>17273301.346100003</v>
      </c>
      <c r="D33" s="534">
        <v>3105063.2966</v>
      </c>
      <c r="E33" s="533">
        <f t="shared" si="0"/>
        <v>20378364.642700002</v>
      </c>
      <c r="F33" s="534">
        <v>2704930.5926000001</v>
      </c>
      <c r="G33" s="534">
        <v>66733.2978</v>
      </c>
      <c r="H33" s="532">
        <f t="shared" si="1"/>
        <v>2771663.8903999999</v>
      </c>
    </row>
    <row r="34" spans="1:8">
      <c r="A34" s="601">
        <v>13.1</v>
      </c>
      <c r="B34" s="544" t="s">
        <v>587</v>
      </c>
      <c r="C34" s="534">
        <v>15141225.699999999</v>
      </c>
      <c r="D34" s="534"/>
      <c r="E34" s="533">
        <f t="shared" si="0"/>
        <v>15141225.699999999</v>
      </c>
      <c r="F34" s="534"/>
      <c r="G34" s="534"/>
      <c r="H34" s="532">
        <f t="shared" si="1"/>
        <v>0</v>
      </c>
    </row>
    <row r="35" spans="1:8">
      <c r="A35" s="601">
        <v>13.2</v>
      </c>
      <c r="B35" s="544" t="s">
        <v>588</v>
      </c>
      <c r="C35" s="534"/>
      <c r="D35" s="534"/>
      <c r="E35" s="533">
        <f t="shared" si="0"/>
        <v>0</v>
      </c>
      <c r="F35" s="534"/>
      <c r="G35" s="534"/>
      <c r="H35" s="532">
        <f t="shared" si="1"/>
        <v>0</v>
      </c>
    </row>
    <row r="36" spans="1:8">
      <c r="A36" s="601">
        <v>14</v>
      </c>
      <c r="B36" s="548" t="s">
        <v>589</v>
      </c>
      <c r="C36" s="534">
        <v>259801228.27399999</v>
      </c>
      <c r="D36" s="534">
        <v>352184909.56599998</v>
      </c>
      <c r="E36" s="533">
        <f t="shared" si="0"/>
        <v>611986137.83999991</v>
      </c>
      <c r="F36" s="534">
        <v>228735154.63739997</v>
      </c>
      <c r="G36" s="534">
        <v>256244422.34969997</v>
      </c>
      <c r="H36" s="532">
        <f t="shared" si="1"/>
        <v>484979576.98709995</v>
      </c>
    </row>
    <row r="37" spans="1:8" ht="22.5" customHeight="1">
      <c r="A37" s="601"/>
      <c r="B37" s="543" t="s">
        <v>590</v>
      </c>
      <c r="C37" s="665"/>
      <c r="D37" s="666"/>
      <c r="E37" s="666"/>
      <c r="F37" s="666"/>
      <c r="G37" s="666"/>
      <c r="H37" s="667"/>
    </row>
    <row r="38" spans="1:8">
      <c r="A38" s="601">
        <v>15</v>
      </c>
      <c r="B38" s="551" t="s">
        <v>591</v>
      </c>
      <c r="C38" s="534">
        <v>504501.43809999997</v>
      </c>
      <c r="D38" s="534">
        <v>0</v>
      </c>
      <c r="E38" s="533">
        <f>C38+D38</f>
        <v>504501.43809999997</v>
      </c>
      <c r="F38" s="534">
        <v>624389.87</v>
      </c>
      <c r="G38" s="534">
        <v>0</v>
      </c>
      <c r="H38" s="532">
        <f>F38+G38</f>
        <v>624389.87</v>
      </c>
    </row>
    <row r="39" spans="1:8">
      <c r="A39" s="601">
        <v>15.1</v>
      </c>
      <c r="B39" s="550" t="s">
        <v>567</v>
      </c>
      <c r="C39" s="534">
        <v>504501.43809999997</v>
      </c>
      <c r="D39" s="534"/>
      <c r="E39" s="533">
        <f t="shared" ref="E39:E53" si="2">C39+D39</f>
        <v>504501.43809999997</v>
      </c>
      <c r="F39" s="534">
        <v>624389.87</v>
      </c>
      <c r="G39" s="534"/>
      <c r="H39" s="532">
        <f t="shared" ref="H39:H53" si="3">F39+G39</f>
        <v>624389.87</v>
      </c>
    </row>
    <row r="40" spans="1:8" ht="24" customHeight="1">
      <c r="A40" s="601">
        <v>16</v>
      </c>
      <c r="B40" s="551" t="s">
        <v>592</v>
      </c>
      <c r="C40" s="534"/>
      <c r="D40" s="534"/>
      <c r="E40" s="533">
        <f t="shared" si="2"/>
        <v>0</v>
      </c>
      <c r="F40" s="534"/>
      <c r="G40" s="534"/>
      <c r="H40" s="532">
        <f t="shared" si="3"/>
        <v>0</v>
      </c>
    </row>
    <row r="41" spans="1:8">
      <c r="A41" s="601">
        <v>17</v>
      </c>
      <c r="B41" s="551" t="s">
        <v>593</v>
      </c>
      <c r="C41" s="534">
        <v>130972210</v>
      </c>
      <c r="D41" s="534">
        <v>322521697.29470003</v>
      </c>
      <c r="E41" s="533">
        <f t="shared" si="2"/>
        <v>453493907.29470003</v>
      </c>
      <c r="F41" s="534">
        <v>98614923.810000002</v>
      </c>
      <c r="G41" s="534">
        <v>242396154.51100001</v>
      </c>
      <c r="H41" s="532">
        <f t="shared" si="3"/>
        <v>341011078.32099998</v>
      </c>
    </row>
    <row r="42" spans="1:8">
      <c r="A42" s="601">
        <v>17.100000000000001</v>
      </c>
      <c r="B42" s="542" t="s">
        <v>594</v>
      </c>
      <c r="C42" s="534">
        <v>130972210</v>
      </c>
      <c r="D42" s="534">
        <v>300042054.1663</v>
      </c>
      <c r="E42" s="533">
        <f t="shared" si="2"/>
        <v>431014264.1663</v>
      </c>
      <c r="F42" s="534">
        <v>98614923.810000002</v>
      </c>
      <c r="G42" s="534">
        <v>217129225.72389999</v>
      </c>
      <c r="H42" s="532">
        <f t="shared" si="3"/>
        <v>315744149.53390002</v>
      </c>
    </row>
    <row r="43" spans="1:8">
      <c r="A43" s="601">
        <v>17.2</v>
      </c>
      <c r="B43" s="552" t="s">
        <v>595</v>
      </c>
      <c r="C43" s="534">
        <v>0</v>
      </c>
      <c r="D43" s="534">
        <v>22479643.128400002</v>
      </c>
      <c r="E43" s="533">
        <f t="shared" si="2"/>
        <v>22479643.128400002</v>
      </c>
      <c r="F43" s="534">
        <v>0</v>
      </c>
      <c r="G43" s="534">
        <v>22008573.902199998</v>
      </c>
      <c r="H43" s="532">
        <f t="shared" si="3"/>
        <v>22008573.902199998</v>
      </c>
    </row>
    <row r="44" spans="1:8">
      <c r="A44" s="601">
        <v>17.3</v>
      </c>
      <c r="B44" s="542" t="s">
        <v>596</v>
      </c>
      <c r="C44" s="534"/>
      <c r="D44" s="534"/>
      <c r="E44" s="533">
        <f t="shared" si="2"/>
        <v>0</v>
      </c>
      <c r="F44" s="534"/>
      <c r="G44" s="534"/>
      <c r="H44" s="532">
        <f t="shared" si="3"/>
        <v>0</v>
      </c>
    </row>
    <row r="45" spans="1:8">
      <c r="A45" s="601">
        <v>17.399999999999999</v>
      </c>
      <c r="B45" s="542" t="s">
        <v>597</v>
      </c>
      <c r="C45" s="534">
        <v>0</v>
      </c>
      <c r="D45" s="534">
        <v>0</v>
      </c>
      <c r="E45" s="533">
        <f t="shared" si="2"/>
        <v>0</v>
      </c>
      <c r="F45" s="534">
        <v>0</v>
      </c>
      <c r="G45" s="534">
        <v>3258354.8848999999</v>
      </c>
      <c r="H45" s="532">
        <f t="shared" si="3"/>
        <v>3258354.8848999999</v>
      </c>
    </row>
    <row r="46" spans="1:8">
      <c r="A46" s="601">
        <v>18</v>
      </c>
      <c r="B46" s="548" t="s">
        <v>598</v>
      </c>
      <c r="C46" s="534">
        <v>187779.53499999997</v>
      </c>
      <c r="D46" s="534">
        <v>167507.77619999999</v>
      </c>
      <c r="E46" s="533">
        <f t="shared" si="2"/>
        <v>355287.3112</v>
      </c>
      <c r="F46" s="534">
        <v>883013.56090000004</v>
      </c>
      <c r="G46" s="534">
        <v>4037.3377</v>
      </c>
      <c r="H46" s="532">
        <f t="shared" si="3"/>
        <v>887050.89860000007</v>
      </c>
    </row>
    <row r="47" spans="1:8">
      <c r="A47" s="601">
        <v>19</v>
      </c>
      <c r="B47" s="548" t="s">
        <v>599</v>
      </c>
      <c r="C47" s="534">
        <v>0</v>
      </c>
      <c r="D47" s="534">
        <v>0</v>
      </c>
      <c r="E47" s="533">
        <f t="shared" si="2"/>
        <v>0</v>
      </c>
      <c r="F47" s="534">
        <v>0</v>
      </c>
      <c r="G47" s="534">
        <v>0</v>
      </c>
      <c r="H47" s="532">
        <f t="shared" si="3"/>
        <v>0</v>
      </c>
    </row>
    <row r="48" spans="1:8">
      <c r="A48" s="601">
        <v>19.100000000000001</v>
      </c>
      <c r="B48" s="541" t="s">
        <v>600</v>
      </c>
      <c r="C48" s="534"/>
      <c r="D48" s="534"/>
      <c r="E48" s="533">
        <f t="shared" si="2"/>
        <v>0</v>
      </c>
      <c r="F48" s="534"/>
      <c r="G48" s="534"/>
      <c r="H48" s="532">
        <f t="shared" si="3"/>
        <v>0</v>
      </c>
    </row>
    <row r="49" spans="1:8">
      <c r="A49" s="601">
        <v>19.2</v>
      </c>
      <c r="B49" s="541" t="s">
        <v>601</v>
      </c>
      <c r="C49" s="534"/>
      <c r="D49" s="534"/>
      <c r="E49" s="533">
        <f t="shared" si="2"/>
        <v>0</v>
      </c>
      <c r="F49" s="534"/>
      <c r="G49" s="534"/>
      <c r="H49" s="532">
        <f t="shared" si="3"/>
        <v>0</v>
      </c>
    </row>
    <row r="50" spans="1:8">
      <c r="A50" s="601">
        <v>20</v>
      </c>
      <c r="B50" s="540" t="s">
        <v>602</v>
      </c>
      <c r="C50" s="534">
        <v>0</v>
      </c>
      <c r="D50" s="534">
        <v>32835848.7903</v>
      </c>
      <c r="E50" s="533">
        <f t="shared" si="2"/>
        <v>32835848.7903</v>
      </c>
      <c r="F50" s="534">
        <v>0</v>
      </c>
      <c r="G50" s="534">
        <v>27729803.726</v>
      </c>
      <c r="H50" s="532">
        <f t="shared" si="3"/>
        <v>27729803.726</v>
      </c>
    </row>
    <row r="51" spans="1:8">
      <c r="A51" s="601">
        <v>21</v>
      </c>
      <c r="B51" s="551" t="s">
        <v>603</v>
      </c>
      <c r="C51" s="534">
        <v>4292005.97</v>
      </c>
      <c r="D51" s="534">
        <v>2026094.1292000001</v>
      </c>
      <c r="E51" s="533">
        <f t="shared" si="2"/>
        <v>6318100.0992000001</v>
      </c>
      <c r="F51" s="534">
        <v>4040788.87</v>
      </c>
      <c r="G51" s="534">
        <v>1165267.2645</v>
      </c>
      <c r="H51" s="532">
        <f t="shared" si="3"/>
        <v>5206056.1345000006</v>
      </c>
    </row>
    <row r="52" spans="1:8">
      <c r="A52" s="601">
        <v>21.1</v>
      </c>
      <c r="B52" s="552" t="s">
        <v>604</v>
      </c>
      <c r="C52" s="534"/>
      <c r="D52" s="534"/>
      <c r="E52" s="533">
        <f t="shared" si="2"/>
        <v>0</v>
      </c>
      <c r="F52" s="534"/>
      <c r="G52" s="534"/>
      <c r="H52" s="532">
        <f t="shared" si="3"/>
        <v>0</v>
      </c>
    </row>
    <row r="53" spans="1:8">
      <c r="A53" s="601">
        <v>22</v>
      </c>
      <c r="B53" s="547" t="s">
        <v>605</v>
      </c>
      <c r="C53" s="534">
        <v>135956496.94310001</v>
      </c>
      <c r="D53" s="534">
        <v>357551147.99040002</v>
      </c>
      <c r="E53" s="533">
        <f t="shared" si="2"/>
        <v>493507644.93350005</v>
      </c>
      <c r="F53" s="534">
        <v>104163116.11090001</v>
      </c>
      <c r="G53" s="534">
        <v>271295262.83920002</v>
      </c>
      <c r="H53" s="532">
        <f t="shared" si="3"/>
        <v>375458378.95010006</v>
      </c>
    </row>
    <row r="54" spans="1:8" ht="24" customHeight="1">
      <c r="A54" s="601"/>
      <c r="B54" s="543" t="s">
        <v>606</v>
      </c>
      <c r="C54" s="665"/>
      <c r="D54" s="666"/>
      <c r="E54" s="666"/>
      <c r="F54" s="666"/>
      <c r="G54" s="666"/>
      <c r="H54" s="667"/>
    </row>
    <row r="55" spans="1:8">
      <c r="A55" s="601">
        <v>23</v>
      </c>
      <c r="B55" s="540" t="s">
        <v>607</v>
      </c>
      <c r="C55" s="534">
        <v>136800000</v>
      </c>
      <c r="D55" s="534">
        <v>0</v>
      </c>
      <c r="E55" s="533">
        <f>C55+D55</f>
        <v>136800000</v>
      </c>
      <c r="F55" s="534">
        <v>136800000</v>
      </c>
      <c r="G55" s="534"/>
      <c r="H55" s="532">
        <f>F55+G55</f>
        <v>136800000</v>
      </c>
    </row>
    <row r="56" spans="1:8">
      <c r="A56" s="601">
        <v>24</v>
      </c>
      <c r="B56" s="540" t="s">
        <v>608</v>
      </c>
      <c r="C56" s="534"/>
      <c r="D56" s="534"/>
      <c r="E56" s="533">
        <f t="shared" ref="E56:E69" si="4">C56+D56</f>
        <v>0</v>
      </c>
      <c r="F56" s="534"/>
      <c r="G56" s="534"/>
      <c r="H56" s="532">
        <f t="shared" ref="H56:H69" si="5">F56+G56</f>
        <v>0</v>
      </c>
    </row>
    <row r="57" spans="1:8">
      <c r="A57" s="601">
        <v>25</v>
      </c>
      <c r="B57" s="548" t="s">
        <v>609</v>
      </c>
      <c r="C57" s="534"/>
      <c r="D57" s="534"/>
      <c r="E57" s="533">
        <f t="shared" si="4"/>
        <v>0</v>
      </c>
      <c r="F57" s="534"/>
      <c r="G57" s="534"/>
      <c r="H57" s="532">
        <f t="shared" si="5"/>
        <v>0</v>
      </c>
    </row>
    <row r="58" spans="1:8">
      <c r="A58" s="601">
        <v>26</v>
      </c>
      <c r="B58" s="548" t="s">
        <v>610</v>
      </c>
      <c r="C58" s="534"/>
      <c r="D58" s="534"/>
      <c r="E58" s="533">
        <f t="shared" si="4"/>
        <v>0</v>
      </c>
      <c r="F58" s="534"/>
      <c r="G58" s="534"/>
      <c r="H58" s="532">
        <f t="shared" si="5"/>
        <v>0</v>
      </c>
    </row>
    <row r="59" spans="1:8">
      <c r="A59" s="601">
        <v>27</v>
      </c>
      <c r="B59" s="548" t="s">
        <v>611</v>
      </c>
      <c r="C59" s="534">
        <v>1154910.5</v>
      </c>
      <c r="D59" s="534">
        <v>0</v>
      </c>
      <c r="E59" s="533">
        <f t="shared" si="4"/>
        <v>1154910.5</v>
      </c>
      <c r="F59" s="534">
        <v>1154910.5</v>
      </c>
      <c r="G59" s="534">
        <v>0</v>
      </c>
      <c r="H59" s="532">
        <f t="shared" si="5"/>
        <v>1154910.5</v>
      </c>
    </row>
    <row r="60" spans="1:8">
      <c r="A60" s="601">
        <v>27.1</v>
      </c>
      <c r="B60" s="542" t="s">
        <v>612</v>
      </c>
      <c r="C60" s="534">
        <v>1154910.5</v>
      </c>
      <c r="D60" s="534">
        <v>0</v>
      </c>
      <c r="E60" s="533">
        <f t="shared" si="4"/>
        <v>1154910.5</v>
      </c>
      <c r="F60" s="534">
        <v>1154910.5</v>
      </c>
      <c r="G60" s="534"/>
      <c r="H60" s="532">
        <f t="shared" si="5"/>
        <v>1154910.5</v>
      </c>
    </row>
    <row r="61" spans="1:8">
      <c r="A61" s="601">
        <v>27.2</v>
      </c>
      <c r="B61" s="542" t="s">
        <v>613</v>
      </c>
      <c r="C61" s="534"/>
      <c r="D61" s="534"/>
      <c r="E61" s="533">
        <f t="shared" si="4"/>
        <v>0</v>
      </c>
      <c r="F61" s="534"/>
      <c r="G61" s="534"/>
      <c r="H61" s="532">
        <f t="shared" si="5"/>
        <v>0</v>
      </c>
    </row>
    <row r="62" spans="1:8">
      <c r="A62" s="601">
        <v>28</v>
      </c>
      <c r="B62" s="539" t="s">
        <v>614</v>
      </c>
      <c r="C62" s="534"/>
      <c r="D62" s="534"/>
      <c r="E62" s="533">
        <f t="shared" si="4"/>
        <v>0</v>
      </c>
      <c r="F62" s="534"/>
      <c r="G62" s="534"/>
      <c r="H62" s="532">
        <f t="shared" si="5"/>
        <v>0</v>
      </c>
    </row>
    <row r="63" spans="1:8">
      <c r="A63" s="601">
        <v>29</v>
      </c>
      <c r="B63" s="548" t="s">
        <v>615</v>
      </c>
      <c r="C63" s="534">
        <v>0</v>
      </c>
      <c r="D63" s="534">
        <v>0</v>
      </c>
      <c r="E63" s="533">
        <f t="shared" si="4"/>
        <v>0</v>
      </c>
      <c r="F63" s="534">
        <v>0</v>
      </c>
      <c r="G63" s="534">
        <v>0</v>
      </c>
      <c r="H63" s="532">
        <f t="shared" si="5"/>
        <v>0</v>
      </c>
    </row>
    <row r="64" spans="1:8">
      <c r="A64" s="601">
        <v>29.1</v>
      </c>
      <c r="B64" s="545" t="s">
        <v>616</v>
      </c>
      <c r="C64" s="534"/>
      <c r="D64" s="534"/>
      <c r="E64" s="533">
        <f t="shared" si="4"/>
        <v>0</v>
      </c>
      <c r="F64" s="534"/>
      <c r="G64" s="534"/>
      <c r="H64" s="532">
        <f t="shared" si="5"/>
        <v>0</v>
      </c>
    </row>
    <row r="65" spans="1:8" ht="25.05" customHeight="1">
      <c r="A65" s="601">
        <v>29.2</v>
      </c>
      <c r="B65" s="541" t="s">
        <v>617</v>
      </c>
      <c r="C65" s="534"/>
      <c r="D65" s="534"/>
      <c r="E65" s="533">
        <f t="shared" si="4"/>
        <v>0</v>
      </c>
      <c r="F65" s="534"/>
      <c r="G65" s="534"/>
      <c r="H65" s="532">
        <f t="shared" si="5"/>
        <v>0</v>
      </c>
    </row>
    <row r="66" spans="1:8" ht="22.5" customHeight="1">
      <c r="A66" s="601">
        <v>29.3</v>
      </c>
      <c r="B66" s="541" t="s">
        <v>618</v>
      </c>
      <c r="C66" s="534"/>
      <c r="D66" s="534"/>
      <c r="E66" s="533">
        <f t="shared" si="4"/>
        <v>0</v>
      </c>
      <c r="F66" s="534"/>
      <c r="G66" s="534"/>
      <c r="H66" s="532">
        <f t="shared" si="5"/>
        <v>0</v>
      </c>
    </row>
    <row r="67" spans="1:8">
      <c r="A67" s="601">
        <v>30</v>
      </c>
      <c r="B67" s="548" t="s">
        <v>619</v>
      </c>
      <c r="C67" s="534">
        <v>-19476417.670000002</v>
      </c>
      <c r="D67" s="534"/>
      <c r="E67" s="533">
        <f t="shared" si="4"/>
        <v>-19476417.670000002</v>
      </c>
      <c r="F67" s="534">
        <v>-28433712.91</v>
      </c>
      <c r="G67" s="534"/>
      <c r="H67" s="532">
        <f t="shared" si="5"/>
        <v>-28433712.91</v>
      </c>
    </row>
    <row r="68" spans="1:8">
      <c r="A68" s="601">
        <v>31</v>
      </c>
      <c r="B68" s="538" t="s">
        <v>620</v>
      </c>
      <c r="C68" s="534">
        <v>118478492.83</v>
      </c>
      <c r="D68" s="534">
        <v>0</v>
      </c>
      <c r="E68" s="533">
        <f t="shared" si="4"/>
        <v>118478492.83</v>
      </c>
      <c r="F68" s="534">
        <v>109521197.59</v>
      </c>
      <c r="G68" s="534">
        <v>0</v>
      </c>
      <c r="H68" s="532">
        <f t="shared" si="5"/>
        <v>109521197.59</v>
      </c>
    </row>
    <row r="69" spans="1:8" ht="15" thickBot="1">
      <c r="A69" s="602">
        <v>32</v>
      </c>
      <c r="B69" s="603" t="s">
        <v>621</v>
      </c>
      <c r="C69" s="604">
        <v>254434989.77310002</v>
      </c>
      <c r="D69" s="604">
        <v>357551147.99040002</v>
      </c>
      <c r="E69" s="605">
        <f t="shared" si="4"/>
        <v>611986137.76349998</v>
      </c>
      <c r="F69" s="604">
        <v>213684313.70090002</v>
      </c>
      <c r="G69" s="604">
        <v>271295262.83920002</v>
      </c>
      <c r="H69" s="606">
        <f t="shared" si="5"/>
        <v>484979576.54010004</v>
      </c>
    </row>
  </sheetData>
  <mergeCells count="7">
    <mergeCell ref="C54:H54"/>
    <mergeCell ref="A4:A6"/>
    <mergeCell ref="B4:B5"/>
    <mergeCell ref="C4:E4"/>
    <mergeCell ref="F4:H4"/>
    <mergeCell ref="C6:H6"/>
    <mergeCell ref="C37:H37"/>
  </mergeCells>
  <pageMargins left="0.7" right="0.7" top="0.75" bottom="0.75" header="0.3" footer="0.3"/>
  <pageSetup paperSize="9" scale="5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zoomScale="80" zoomScaleNormal="80" workbookViewId="0">
      <selection activeCell="B2" sqref="B2"/>
    </sheetView>
  </sheetViews>
  <sheetFormatPr defaultRowHeight="14.4"/>
  <cols>
    <col min="2" max="2" width="66.6640625" customWidth="1"/>
    <col min="3" max="8" width="17.77734375" customWidth="1"/>
  </cols>
  <sheetData>
    <row r="1" spans="1:8" s="5" customFormat="1" ht="13.8">
      <c r="A1" s="2" t="s">
        <v>31</v>
      </c>
      <c r="B1" s="3" t="str">
        <f>'Info '!C2</f>
        <v>JSC PASHA Bank Georgia</v>
      </c>
      <c r="C1" s="3"/>
      <c r="D1" s="4"/>
      <c r="E1" s="4"/>
      <c r="F1" s="4"/>
      <c r="G1" s="4"/>
    </row>
    <row r="2" spans="1:8" s="5" customFormat="1" ht="13.8">
      <c r="A2" s="2" t="s">
        <v>32</v>
      </c>
      <c r="B2" s="261">
        <f>'1. key ratios '!B2</f>
        <v>45565</v>
      </c>
      <c r="C2" s="3"/>
      <c r="D2" s="4"/>
      <c r="E2" s="4"/>
      <c r="F2" s="4"/>
      <c r="G2" s="4"/>
    </row>
    <row r="3" spans="1:8" ht="15" thickBot="1"/>
    <row r="4" spans="1:8">
      <c r="A4" s="677" t="s">
        <v>7</v>
      </c>
      <c r="B4" s="679" t="s">
        <v>622</v>
      </c>
      <c r="C4" s="672" t="s">
        <v>559</v>
      </c>
      <c r="D4" s="672"/>
      <c r="E4" s="672"/>
      <c r="F4" s="672" t="s">
        <v>560</v>
      </c>
      <c r="G4" s="672"/>
      <c r="H4" s="673"/>
    </row>
    <row r="5" spans="1:8" ht="15.45" customHeight="1">
      <c r="A5" s="678"/>
      <c r="B5" s="680"/>
      <c r="C5" s="536" t="s">
        <v>33</v>
      </c>
      <c r="D5" s="536" t="s">
        <v>34</v>
      </c>
      <c r="E5" s="536" t="s">
        <v>35</v>
      </c>
      <c r="F5" s="536" t="s">
        <v>33</v>
      </c>
      <c r="G5" s="536" t="s">
        <v>34</v>
      </c>
      <c r="H5" s="535" t="s">
        <v>35</v>
      </c>
    </row>
    <row r="6" spans="1:8">
      <c r="A6" s="537">
        <v>1</v>
      </c>
      <c r="B6" s="528" t="s">
        <v>623</v>
      </c>
      <c r="C6" s="534">
        <v>20642992.276623171</v>
      </c>
      <c r="D6" s="534">
        <v>15899223.298969502</v>
      </c>
      <c r="E6" s="533">
        <f>C6+D6</f>
        <v>36542215.575592674</v>
      </c>
      <c r="F6" s="534">
        <f>SUM(F7:F12)</f>
        <v>25378333.600200001</v>
      </c>
      <c r="G6" s="534">
        <f>SUM(G7:G12)</f>
        <v>13778733.550099999</v>
      </c>
      <c r="H6" s="532">
        <f>F6+G6</f>
        <v>39157067.150299996</v>
      </c>
    </row>
    <row r="7" spans="1:8">
      <c r="A7" s="537">
        <v>1.1000000000000001</v>
      </c>
      <c r="B7" s="541" t="s">
        <v>566</v>
      </c>
      <c r="C7" s="534"/>
      <c r="D7" s="534"/>
      <c r="E7" s="533">
        <f t="shared" ref="E7:E45" si="0">C7+D7</f>
        <v>0</v>
      </c>
      <c r="F7" s="534"/>
      <c r="G7" s="534"/>
      <c r="H7" s="532">
        <f t="shared" ref="H7:H45" si="1">F7+G7</f>
        <v>0</v>
      </c>
    </row>
    <row r="8" spans="1:8">
      <c r="A8" s="537">
        <v>1.2</v>
      </c>
      <c r="B8" s="541" t="s">
        <v>568</v>
      </c>
      <c r="C8" s="534"/>
      <c r="D8" s="534"/>
      <c r="E8" s="533">
        <f t="shared" si="0"/>
        <v>0</v>
      </c>
      <c r="F8" s="534"/>
      <c r="G8" s="534"/>
      <c r="H8" s="532">
        <f t="shared" si="1"/>
        <v>0</v>
      </c>
    </row>
    <row r="9" spans="1:8" ht="21.45" customHeight="1">
      <c r="A9" s="537">
        <v>1.3</v>
      </c>
      <c r="B9" s="541" t="s">
        <v>624</v>
      </c>
      <c r="C9" s="534"/>
      <c r="D9" s="534"/>
      <c r="E9" s="533">
        <f t="shared" si="0"/>
        <v>0</v>
      </c>
      <c r="F9" s="534"/>
      <c r="G9" s="534"/>
      <c r="H9" s="532">
        <f t="shared" si="1"/>
        <v>0</v>
      </c>
    </row>
    <row r="10" spans="1:8">
      <c r="A10" s="537">
        <v>1.4</v>
      </c>
      <c r="B10" s="541" t="s">
        <v>570</v>
      </c>
      <c r="C10" s="534"/>
      <c r="D10" s="534"/>
      <c r="E10" s="533">
        <f t="shared" si="0"/>
        <v>0</v>
      </c>
      <c r="F10" s="534"/>
      <c r="G10" s="534"/>
      <c r="H10" s="532">
        <f t="shared" si="1"/>
        <v>0</v>
      </c>
    </row>
    <row r="11" spans="1:8">
      <c r="A11" s="537">
        <v>1.5</v>
      </c>
      <c r="B11" s="541" t="s">
        <v>574</v>
      </c>
      <c r="C11" s="534">
        <v>20642992.276623171</v>
      </c>
      <c r="D11" s="534">
        <v>15899223.298969502</v>
      </c>
      <c r="E11" s="533">
        <f t="shared" si="0"/>
        <v>36542215.575592674</v>
      </c>
      <c r="F11" s="534">
        <v>25378333.600200001</v>
      </c>
      <c r="G11" s="534">
        <v>13778733.550099999</v>
      </c>
      <c r="H11" s="532">
        <f t="shared" si="1"/>
        <v>39157067.150299996</v>
      </c>
    </row>
    <row r="12" spans="1:8">
      <c r="A12" s="537">
        <v>1.6</v>
      </c>
      <c r="B12" s="541" t="s">
        <v>456</v>
      </c>
      <c r="C12" s="534"/>
      <c r="D12" s="534"/>
      <c r="E12" s="533">
        <f t="shared" si="0"/>
        <v>0</v>
      </c>
      <c r="F12" s="534"/>
      <c r="G12" s="534"/>
      <c r="H12" s="532">
        <f t="shared" si="1"/>
        <v>0</v>
      </c>
    </row>
    <row r="13" spans="1:8">
      <c r="A13" s="537">
        <v>2</v>
      </c>
      <c r="B13" s="528" t="s">
        <v>625</v>
      </c>
      <c r="C13" s="534">
        <v>-9002000.6400000025</v>
      </c>
      <c r="D13" s="534">
        <v>-7372692.3884999994</v>
      </c>
      <c r="E13" s="533">
        <f t="shared" si="0"/>
        <v>-16374693.028500002</v>
      </c>
      <c r="F13" s="534">
        <f>SUM(F14:F17)</f>
        <v>-8029834.1099999985</v>
      </c>
      <c r="G13" s="534">
        <f>SUM(G14:G17)</f>
        <v>-6195668.6500000013</v>
      </c>
      <c r="H13" s="532">
        <f t="shared" si="1"/>
        <v>-14225502.76</v>
      </c>
    </row>
    <row r="14" spans="1:8">
      <c r="A14" s="537">
        <v>2.1</v>
      </c>
      <c r="B14" s="541" t="s">
        <v>626</v>
      </c>
      <c r="C14" s="534"/>
      <c r="D14" s="534"/>
      <c r="E14" s="533">
        <f t="shared" si="0"/>
        <v>0</v>
      </c>
      <c r="F14" s="534"/>
      <c r="G14" s="534"/>
      <c r="H14" s="532">
        <f t="shared" si="1"/>
        <v>0</v>
      </c>
    </row>
    <row r="15" spans="1:8" ht="24.45" customHeight="1">
      <c r="A15" s="537">
        <v>2.2000000000000002</v>
      </c>
      <c r="B15" s="541" t="s">
        <v>627</v>
      </c>
      <c r="C15" s="534"/>
      <c r="D15" s="534"/>
      <c r="E15" s="533">
        <f t="shared" si="0"/>
        <v>0</v>
      </c>
      <c r="F15" s="534"/>
      <c r="G15" s="534"/>
      <c r="H15" s="532">
        <f t="shared" si="1"/>
        <v>0</v>
      </c>
    </row>
    <row r="16" spans="1:8" ht="20.55" customHeight="1">
      <c r="A16" s="537">
        <v>2.2999999999999998</v>
      </c>
      <c r="B16" s="541" t="s">
        <v>628</v>
      </c>
      <c r="C16" s="534">
        <v>-9002000.6400000025</v>
      </c>
      <c r="D16" s="534">
        <v>-7372692.3884999994</v>
      </c>
      <c r="E16" s="533">
        <f t="shared" si="0"/>
        <v>-16374693.028500002</v>
      </c>
      <c r="F16" s="534">
        <v>-8029834.1099999985</v>
      </c>
      <c r="G16" s="534">
        <v>-6195668.6500000013</v>
      </c>
      <c r="H16" s="532">
        <f t="shared" si="1"/>
        <v>-14225502.76</v>
      </c>
    </row>
    <row r="17" spans="1:8">
      <c r="A17" s="537">
        <v>2.4</v>
      </c>
      <c r="B17" s="541" t="s">
        <v>629</v>
      </c>
      <c r="C17" s="534"/>
      <c r="D17" s="534"/>
      <c r="E17" s="533">
        <f t="shared" si="0"/>
        <v>0</v>
      </c>
      <c r="F17" s="534"/>
      <c r="G17" s="534"/>
      <c r="H17" s="532">
        <f t="shared" si="1"/>
        <v>0</v>
      </c>
    </row>
    <row r="18" spans="1:8">
      <c r="A18" s="537">
        <v>3</v>
      </c>
      <c r="B18" s="528" t="s">
        <v>630</v>
      </c>
      <c r="C18" s="534"/>
      <c r="D18" s="534"/>
      <c r="E18" s="533">
        <f t="shared" si="0"/>
        <v>0</v>
      </c>
      <c r="F18" s="534"/>
      <c r="G18" s="534"/>
      <c r="H18" s="532">
        <f t="shared" si="1"/>
        <v>0</v>
      </c>
    </row>
    <row r="19" spans="1:8">
      <c r="A19" s="537">
        <v>4</v>
      </c>
      <c r="B19" s="528" t="s">
        <v>631</v>
      </c>
      <c r="C19" s="534">
        <v>1011566.52</v>
      </c>
      <c r="D19" s="534">
        <v>1152648.0465000002</v>
      </c>
      <c r="E19" s="533">
        <f t="shared" si="0"/>
        <v>2164214.5665000002</v>
      </c>
      <c r="F19" s="534">
        <v>837197.19</v>
      </c>
      <c r="G19" s="534">
        <v>1136403.6444000001</v>
      </c>
      <c r="H19" s="532">
        <f t="shared" si="1"/>
        <v>1973600.8344000001</v>
      </c>
    </row>
    <row r="20" spans="1:8">
      <c r="A20" s="537">
        <v>5</v>
      </c>
      <c r="B20" s="528" t="s">
        <v>632</v>
      </c>
      <c r="C20" s="534">
        <v>-203188.46000000002</v>
      </c>
      <c r="D20" s="534">
        <v>-898623.86999999988</v>
      </c>
      <c r="E20" s="533">
        <f t="shared" si="0"/>
        <v>-1101812.3299999998</v>
      </c>
      <c r="F20" s="534">
        <v>-84047.64</v>
      </c>
      <c r="G20" s="534">
        <v>-1190794.94</v>
      </c>
      <c r="H20" s="532">
        <f t="shared" si="1"/>
        <v>-1274842.5799999998</v>
      </c>
    </row>
    <row r="21" spans="1:8" ht="24" customHeight="1">
      <c r="A21" s="537">
        <v>6</v>
      </c>
      <c r="B21" s="528" t="s">
        <v>633</v>
      </c>
      <c r="C21" s="534"/>
      <c r="D21" s="534"/>
      <c r="E21" s="533">
        <f t="shared" si="0"/>
        <v>0</v>
      </c>
      <c r="F21" s="534"/>
      <c r="G21" s="534"/>
      <c r="H21" s="532">
        <f t="shared" si="1"/>
        <v>0</v>
      </c>
    </row>
    <row r="22" spans="1:8" ht="18.45" customHeight="1">
      <c r="A22" s="537">
        <v>7</v>
      </c>
      <c r="B22" s="528" t="s">
        <v>634</v>
      </c>
      <c r="C22" s="534"/>
      <c r="D22" s="534"/>
      <c r="E22" s="533">
        <f t="shared" si="0"/>
        <v>0</v>
      </c>
      <c r="F22" s="534"/>
      <c r="G22" s="534"/>
      <c r="H22" s="532">
        <f t="shared" si="1"/>
        <v>0</v>
      </c>
    </row>
    <row r="23" spans="1:8" ht="25.5" customHeight="1">
      <c r="A23" s="537">
        <v>8</v>
      </c>
      <c r="B23" s="527" t="s">
        <v>635</v>
      </c>
      <c r="C23" s="534"/>
      <c r="D23" s="534"/>
      <c r="E23" s="533">
        <f t="shared" si="0"/>
        <v>0</v>
      </c>
      <c r="F23" s="534"/>
      <c r="G23" s="534"/>
      <c r="H23" s="532">
        <f t="shared" si="1"/>
        <v>0</v>
      </c>
    </row>
    <row r="24" spans="1:8" ht="34.5" customHeight="1">
      <c r="A24" s="537">
        <v>9</v>
      </c>
      <c r="B24" s="527" t="s">
        <v>636</v>
      </c>
      <c r="C24" s="534"/>
      <c r="D24" s="534"/>
      <c r="E24" s="533">
        <f t="shared" si="0"/>
        <v>0</v>
      </c>
      <c r="F24" s="534"/>
      <c r="G24" s="534"/>
      <c r="H24" s="532">
        <f t="shared" si="1"/>
        <v>0</v>
      </c>
    </row>
    <row r="25" spans="1:8">
      <c r="A25" s="537">
        <v>10</v>
      </c>
      <c r="B25" s="528" t="s">
        <v>637</v>
      </c>
      <c r="C25" s="534">
        <v>9519297.8599999994</v>
      </c>
      <c r="D25" s="534">
        <v>0</v>
      </c>
      <c r="E25" s="533">
        <f t="shared" si="0"/>
        <v>9519297.8599999994</v>
      </c>
      <c r="F25" s="534">
        <v>7014300.0600000052</v>
      </c>
      <c r="G25" s="534"/>
      <c r="H25" s="532">
        <f t="shared" si="1"/>
        <v>7014300.0600000052</v>
      </c>
    </row>
    <row r="26" spans="1:8">
      <c r="A26" s="537">
        <v>11</v>
      </c>
      <c r="B26" s="526" t="s">
        <v>638</v>
      </c>
      <c r="C26" s="534"/>
      <c r="D26" s="534"/>
      <c r="E26" s="533">
        <f t="shared" si="0"/>
        <v>0</v>
      </c>
      <c r="F26" s="534"/>
      <c r="G26" s="534"/>
      <c r="H26" s="532">
        <f t="shared" si="1"/>
        <v>0</v>
      </c>
    </row>
    <row r="27" spans="1:8">
      <c r="A27" s="537">
        <v>12</v>
      </c>
      <c r="B27" s="528" t="s">
        <v>639</v>
      </c>
      <c r="C27" s="534">
        <v>-906611.52</v>
      </c>
      <c r="D27" s="534"/>
      <c r="E27" s="533">
        <f t="shared" si="0"/>
        <v>-906611.52</v>
      </c>
      <c r="F27" s="534">
        <v>95497.45</v>
      </c>
      <c r="G27" s="534"/>
      <c r="H27" s="532">
        <f t="shared" si="1"/>
        <v>95497.45</v>
      </c>
    </row>
    <row r="28" spans="1:8">
      <c r="A28" s="537">
        <v>13</v>
      </c>
      <c r="B28" s="528" t="s">
        <v>640</v>
      </c>
      <c r="C28" s="534">
        <v>-2308574.1499999994</v>
      </c>
      <c r="D28" s="534">
        <v>214101.9</v>
      </c>
      <c r="E28" s="533">
        <f t="shared" si="0"/>
        <v>-2094472.2499999995</v>
      </c>
      <c r="F28" s="534">
        <v>-3942145.1400000006</v>
      </c>
      <c r="G28" s="534">
        <v>-17165.88</v>
      </c>
      <c r="H28" s="532">
        <f t="shared" si="1"/>
        <v>-3959311.0200000005</v>
      </c>
    </row>
    <row r="29" spans="1:8">
      <c r="A29" s="537">
        <v>14</v>
      </c>
      <c r="B29" s="528" t="s">
        <v>641</v>
      </c>
      <c r="C29" s="534">
        <v>-17979079.449999999</v>
      </c>
      <c r="D29" s="534">
        <v>0</v>
      </c>
      <c r="E29" s="533">
        <f t="shared" si="0"/>
        <v>-17979079.449999999</v>
      </c>
      <c r="F29" s="534">
        <f>SUM(F30:F31)</f>
        <v>-20288097.82</v>
      </c>
      <c r="G29" s="534">
        <f>SUM(G30:G31)</f>
        <v>0</v>
      </c>
      <c r="H29" s="532">
        <f t="shared" si="1"/>
        <v>-20288097.82</v>
      </c>
    </row>
    <row r="30" spans="1:8">
      <c r="A30" s="537">
        <v>14.1</v>
      </c>
      <c r="B30" s="546" t="s">
        <v>642</v>
      </c>
      <c r="C30" s="534">
        <v>-16698024.709999999</v>
      </c>
      <c r="D30" s="534"/>
      <c r="E30" s="533">
        <f t="shared" si="0"/>
        <v>-16698024.709999999</v>
      </c>
      <c r="F30" s="534">
        <v>-17272685.25</v>
      </c>
      <c r="G30" s="534"/>
      <c r="H30" s="532">
        <f t="shared" si="1"/>
        <v>-17272685.25</v>
      </c>
    </row>
    <row r="31" spans="1:8">
      <c r="A31" s="537">
        <v>14.2</v>
      </c>
      <c r="B31" s="546" t="s">
        <v>643</v>
      </c>
      <c r="C31" s="534">
        <v>-1281054.74</v>
      </c>
      <c r="D31" s="534"/>
      <c r="E31" s="533">
        <f t="shared" si="0"/>
        <v>-1281054.74</v>
      </c>
      <c r="F31" s="534">
        <v>-3015412.5699999994</v>
      </c>
      <c r="G31" s="534"/>
      <c r="H31" s="532">
        <f t="shared" si="1"/>
        <v>-3015412.5699999994</v>
      </c>
    </row>
    <row r="32" spans="1:8">
      <c r="A32" s="537">
        <v>15</v>
      </c>
      <c r="B32" s="528" t="s">
        <v>644</v>
      </c>
      <c r="C32" s="534">
        <v>-3506527.3299999996</v>
      </c>
      <c r="D32" s="534"/>
      <c r="E32" s="533">
        <f t="shared" si="0"/>
        <v>-3506527.3299999996</v>
      </c>
      <c r="F32" s="534">
        <v>-3751549.4399999995</v>
      </c>
      <c r="G32" s="534"/>
      <c r="H32" s="532">
        <f t="shared" si="1"/>
        <v>-3751549.4399999995</v>
      </c>
    </row>
    <row r="33" spans="1:8" ht="22.5" customHeight="1">
      <c r="A33" s="537">
        <v>16</v>
      </c>
      <c r="B33" s="548" t="s">
        <v>645</v>
      </c>
      <c r="C33" s="534"/>
      <c r="D33" s="534"/>
      <c r="E33" s="533">
        <f t="shared" si="0"/>
        <v>0</v>
      </c>
      <c r="F33" s="534"/>
      <c r="G33" s="534"/>
      <c r="H33" s="532">
        <f t="shared" si="1"/>
        <v>0</v>
      </c>
    </row>
    <row r="34" spans="1:8">
      <c r="A34" s="537">
        <v>17</v>
      </c>
      <c r="B34" s="528" t="s">
        <v>646</v>
      </c>
      <c r="C34" s="534">
        <v>113703.70800766008</v>
      </c>
      <c r="D34" s="534">
        <v>-210651.85190000001</v>
      </c>
      <c r="E34" s="533">
        <f t="shared" si="0"/>
        <v>-96948.143892339926</v>
      </c>
      <c r="F34" s="534">
        <f>SUM(F35:F36)</f>
        <v>-5910525.9858999997</v>
      </c>
      <c r="G34" s="534">
        <f>SUM(G35:G36)</f>
        <v>76487.789683822237</v>
      </c>
      <c r="H34" s="532">
        <f t="shared" si="1"/>
        <v>-5834038.1962161772</v>
      </c>
    </row>
    <row r="35" spans="1:8">
      <c r="A35" s="537">
        <v>17.100000000000001</v>
      </c>
      <c r="B35" s="546" t="s">
        <v>647</v>
      </c>
      <c r="C35" s="534">
        <v>-64786.412699998036</v>
      </c>
      <c r="D35" s="534">
        <v>164317.59419999999</v>
      </c>
      <c r="E35" s="533">
        <f t="shared" si="0"/>
        <v>99531.181500001956</v>
      </c>
      <c r="F35" s="534">
        <v>-179694.07949999999</v>
      </c>
      <c r="G35" s="534">
        <v>48302.2739</v>
      </c>
      <c r="H35" s="532">
        <f t="shared" si="1"/>
        <v>-131391.80559999999</v>
      </c>
    </row>
    <row r="36" spans="1:8">
      <c r="A36" s="537">
        <v>17.2</v>
      </c>
      <c r="B36" s="546" t="s">
        <v>648</v>
      </c>
      <c r="C36" s="534">
        <v>178490.12070765812</v>
      </c>
      <c r="D36" s="534">
        <v>-374969.4461</v>
      </c>
      <c r="E36" s="533">
        <f t="shared" si="0"/>
        <v>-196479.32539234188</v>
      </c>
      <c r="F36" s="534">
        <v>-5730831.9063999997</v>
      </c>
      <c r="G36" s="534">
        <v>28185.515783822237</v>
      </c>
      <c r="H36" s="532">
        <f t="shared" si="1"/>
        <v>-5702646.3906161776</v>
      </c>
    </row>
    <row r="37" spans="1:8" ht="41.55" customHeight="1">
      <c r="A37" s="537">
        <v>18</v>
      </c>
      <c r="B37" s="525" t="s">
        <v>649</v>
      </c>
      <c r="C37" s="534">
        <v>0</v>
      </c>
      <c r="D37" s="534">
        <v>0</v>
      </c>
      <c r="E37" s="533">
        <f t="shared" si="0"/>
        <v>0</v>
      </c>
      <c r="F37" s="534">
        <f>SUM(F38:F39)</f>
        <v>0</v>
      </c>
      <c r="G37" s="534">
        <f>SUM(G38:G39)</f>
        <v>0</v>
      </c>
      <c r="H37" s="532">
        <f t="shared" si="1"/>
        <v>0</v>
      </c>
    </row>
    <row r="38" spans="1:8">
      <c r="A38" s="537">
        <v>18.100000000000001</v>
      </c>
      <c r="B38" s="524" t="s">
        <v>650</v>
      </c>
      <c r="C38" s="534"/>
      <c r="D38" s="534">
        <v>0</v>
      </c>
      <c r="E38" s="533">
        <f t="shared" si="0"/>
        <v>0</v>
      </c>
      <c r="F38" s="534"/>
      <c r="G38" s="534"/>
      <c r="H38" s="532">
        <f t="shared" si="1"/>
        <v>0</v>
      </c>
    </row>
    <row r="39" spans="1:8">
      <c r="A39" s="537">
        <v>18.2</v>
      </c>
      <c r="B39" s="524" t="s">
        <v>651</v>
      </c>
      <c r="C39" s="534"/>
      <c r="D39" s="534"/>
      <c r="E39" s="533">
        <f t="shared" si="0"/>
        <v>0</v>
      </c>
      <c r="F39" s="534"/>
      <c r="G39" s="534"/>
      <c r="H39" s="532">
        <f t="shared" si="1"/>
        <v>0</v>
      </c>
    </row>
    <row r="40" spans="1:8" ht="24.45" customHeight="1">
      <c r="A40" s="537">
        <v>19</v>
      </c>
      <c r="B40" s="525" t="s">
        <v>652</v>
      </c>
      <c r="C40" s="534"/>
      <c r="D40" s="534"/>
      <c r="E40" s="533">
        <f t="shared" si="0"/>
        <v>0</v>
      </c>
      <c r="F40" s="534"/>
      <c r="G40" s="534"/>
      <c r="H40" s="532">
        <f t="shared" si="1"/>
        <v>0</v>
      </c>
    </row>
    <row r="41" spans="1:8" ht="17.55" customHeight="1">
      <c r="A41" s="537">
        <v>20</v>
      </c>
      <c r="B41" s="525" t="s">
        <v>653</v>
      </c>
      <c r="C41" s="534"/>
      <c r="D41" s="534"/>
      <c r="E41" s="533">
        <f t="shared" si="0"/>
        <v>0</v>
      </c>
      <c r="F41" s="534"/>
      <c r="G41" s="534"/>
      <c r="H41" s="532">
        <f t="shared" si="1"/>
        <v>0</v>
      </c>
    </row>
    <row r="42" spans="1:8" ht="26.55" customHeight="1">
      <c r="A42" s="537">
        <v>21</v>
      </c>
      <c r="B42" s="525" t="s">
        <v>654</v>
      </c>
      <c r="C42" s="534"/>
      <c r="D42" s="534"/>
      <c r="E42" s="533">
        <f t="shared" si="0"/>
        <v>0</v>
      </c>
      <c r="F42" s="534"/>
      <c r="G42" s="534"/>
      <c r="H42" s="532">
        <f t="shared" si="1"/>
        <v>0</v>
      </c>
    </row>
    <row r="43" spans="1:8">
      <c r="A43" s="537">
        <v>22</v>
      </c>
      <c r="B43" s="547" t="s">
        <v>655</v>
      </c>
      <c r="C43" s="534">
        <v>-2618421.1853691684</v>
      </c>
      <c r="D43" s="534">
        <v>8784005.1350695044</v>
      </c>
      <c r="E43" s="533">
        <f t="shared" si="0"/>
        <v>6165583.949700336</v>
      </c>
      <c r="F43" s="534">
        <f>SUM(F6,F13,F18,F19,F20,F21,F22,F23,F24,F25,F26,F27,F28,F29,F32,F33,F34,F37,F40,F41,F42)</f>
        <v>-8680871.8356999923</v>
      </c>
      <c r="G43" s="534">
        <f>SUM(G6,G13,G18,G19,G20,G21,G22,G23,G24,G25,G26,G27,G28,G29,G32,G33,G34,G37,G40,G41,G42)</f>
        <v>7587995.5141838202</v>
      </c>
      <c r="H43" s="532">
        <f t="shared" si="1"/>
        <v>-1092876.321516172</v>
      </c>
    </row>
    <row r="44" spans="1:8">
      <c r="A44" s="537">
        <v>23</v>
      </c>
      <c r="B44" s="547" t="s">
        <v>656</v>
      </c>
      <c r="C44" s="534"/>
      <c r="D44" s="534"/>
      <c r="E44" s="533">
        <f t="shared" si="0"/>
        <v>0</v>
      </c>
      <c r="F44" s="534"/>
      <c r="G44" s="534"/>
      <c r="H44" s="532">
        <f t="shared" si="1"/>
        <v>0</v>
      </c>
    </row>
    <row r="45" spans="1:8" ht="15" thickBot="1">
      <c r="A45" s="607">
        <v>24</v>
      </c>
      <c r="B45" s="608" t="s">
        <v>657</v>
      </c>
      <c r="C45" s="604">
        <v>-2618421.1853691684</v>
      </c>
      <c r="D45" s="604">
        <v>8784005.1350695044</v>
      </c>
      <c r="E45" s="605">
        <f t="shared" si="0"/>
        <v>6165583.949700336</v>
      </c>
      <c r="F45" s="534">
        <f>F43-F44</f>
        <v>-8680871.8356999923</v>
      </c>
      <c r="G45" s="534">
        <f>G43-G44</f>
        <v>7587995.5141838202</v>
      </c>
      <c r="H45" s="606">
        <f t="shared" si="1"/>
        <v>-1092876.321516172</v>
      </c>
    </row>
  </sheetData>
  <mergeCells count="4">
    <mergeCell ref="A4:A5"/>
    <mergeCell ref="B4:B5"/>
    <mergeCell ref="C4:E4"/>
    <mergeCell ref="F4:H4"/>
  </mergeCells>
  <pageMargins left="0.7" right="0.7" top="0.75" bottom="0.75" header="0.3" footer="0.3"/>
  <pageSetup paperSize="9" scale="4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7"/>
  <sheetViews>
    <sheetView zoomScale="70" zoomScaleNormal="70" workbookViewId="0">
      <selection activeCell="B2" sqref="B2"/>
    </sheetView>
  </sheetViews>
  <sheetFormatPr defaultRowHeight="14.4"/>
  <cols>
    <col min="1" max="1" width="8.77734375" style="311"/>
    <col min="2" max="2" width="87.6640625" bestFit="1" customWidth="1"/>
    <col min="3" max="8" width="15.44140625" customWidth="1"/>
  </cols>
  <sheetData>
    <row r="1" spans="1:8" s="5" customFormat="1" ht="13.8">
      <c r="A1" s="2" t="s">
        <v>31</v>
      </c>
      <c r="B1" s="3" t="str">
        <f>'Info '!C2</f>
        <v>JSC PASHA Bank Georgia</v>
      </c>
      <c r="C1" s="3"/>
      <c r="D1" s="4"/>
      <c r="E1" s="4"/>
      <c r="F1" s="4"/>
      <c r="G1" s="4"/>
    </row>
    <row r="2" spans="1:8" s="5" customFormat="1" ht="13.8">
      <c r="A2" s="2" t="s">
        <v>32</v>
      </c>
      <c r="B2" s="261">
        <f>'1. key ratios '!B2</f>
        <v>45565</v>
      </c>
      <c r="C2" s="3"/>
      <c r="D2" s="4"/>
      <c r="E2" s="4"/>
      <c r="F2" s="4"/>
      <c r="G2" s="4"/>
    </row>
    <row r="3" spans="1:8" ht="15" thickBot="1">
      <c r="A3"/>
    </row>
    <row r="4" spans="1:8">
      <c r="A4" s="668" t="s">
        <v>7</v>
      </c>
      <c r="B4" s="681" t="s">
        <v>95</v>
      </c>
      <c r="C4" s="672" t="s">
        <v>559</v>
      </c>
      <c r="D4" s="672"/>
      <c r="E4" s="672"/>
      <c r="F4" s="672" t="s">
        <v>560</v>
      </c>
      <c r="G4" s="672"/>
      <c r="H4" s="673"/>
    </row>
    <row r="5" spans="1:8">
      <c r="A5" s="669"/>
      <c r="B5" s="682"/>
      <c r="C5" s="536" t="s">
        <v>33</v>
      </c>
      <c r="D5" s="536" t="s">
        <v>34</v>
      </c>
      <c r="E5" s="536" t="s">
        <v>35</v>
      </c>
      <c r="F5" s="536" t="s">
        <v>33</v>
      </c>
      <c r="G5" s="536" t="s">
        <v>34</v>
      </c>
      <c r="H5" s="535" t="s">
        <v>35</v>
      </c>
    </row>
    <row r="6" spans="1:8">
      <c r="A6" s="601">
        <v>1</v>
      </c>
      <c r="B6" s="595" t="s">
        <v>658</v>
      </c>
      <c r="C6" s="518"/>
      <c r="D6" s="518"/>
      <c r="E6" s="523">
        <f t="shared" ref="E6:E43" si="0">C6+D6</f>
        <v>0</v>
      </c>
      <c r="F6" s="518"/>
      <c r="G6" s="518"/>
      <c r="H6" s="517">
        <f t="shared" ref="H6:H43" si="1">F6+G6</f>
        <v>0</v>
      </c>
    </row>
    <row r="7" spans="1:8">
      <c r="A7" s="601">
        <v>2</v>
      </c>
      <c r="B7" s="595" t="s">
        <v>197</v>
      </c>
      <c r="C7" s="518"/>
      <c r="D7" s="518"/>
      <c r="E7" s="523">
        <f t="shared" si="0"/>
        <v>0</v>
      </c>
      <c r="F7" s="518"/>
      <c r="G7" s="518"/>
      <c r="H7" s="517">
        <f t="shared" si="1"/>
        <v>0</v>
      </c>
    </row>
    <row r="8" spans="1:8">
      <c r="A8" s="601">
        <v>3</v>
      </c>
      <c r="B8" s="595" t="s">
        <v>207</v>
      </c>
      <c r="C8" s="518">
        <f>C9+C10</f>
        <v>323142071.55580002</v>
      </c>
      <c r="D8" s="518">
        <f>D9+D10</f>
        <v>420682507.77270001</v>
      </c>
      <c r="E8" s="523">
        <f t="shared" si="0"/>
        <v>743824579.32850003</v>
      </c>
      <c r="F8" s="518">
        <f>F9+F10</f>
        <v>305557736.0126</v>
      </c>
      <c r="G8" s="518">
        <f>G9+G10</f>
        <v>354606679.2238</v>
      </c>
      <c r="H8" s="517">
        <f t="shared" si="1"/>
        <v>660164415.23640001</v>
      </c>
    </row>
    <row r="9" spans="1:8">
      <c r="A9" s="601">
        <v>3.1</v>
      </c>
      <c r="B9" s="596" t="s">
        <v>198</v>
      </c>
      <c r="C9" s="518">
        <v>301412375.14579999</v>
      </c>
      <c r="D9" s="518">
        <v>393113517.2489</v>
      </c>
      <c r="E9" s="523">
        <f t="shared" si="0"/>
        <v>694525892.39470005</v>
      </c>
      <c r="F9" s="518">
        <v>283768739.60259998</v>
      </c>
      <c r="G9" s="518">
        <v>335968649.8897</v>
      </c>
      <c r="H9" s="517">
        <f t="shared" si="1"/>
        <v>619737389.49230003</v>
      </c>
    </row>
    <row r="10" spans="1:8">
      <c r="A10" s="601">
        <v>3.2</v>
      </c>
      <c r="B10" s="596" t="s">
        <v>194</v>
      </c>
      <c r="C10" s="518">
        <v>21729696.41</v>
      </c>
      <c r="D10" s="518">
        <v>27568990.523800001</v>
      </c>
      <c r="E10" s="523">
        <f t="shared" si="0"/>
        <v>49298686.933799997</v>
      </c>
      <c r="F10" s="518">
        <v>21788996.41</v>
      </c>
      <c r="G10" s="518">
        <v>18638029.334100001</v>
      </c>
      <c r="H10" s="517">
        <f t="shared" si="1"/>
        <v>40427025.744100004</v>
      </c>
    </row>
    <row r="11" spans="1:8">
      <c r="A11" s="601">
        <v>4</v>
      </c>
      <c r="B11" s="597" t="s">
        <v>196</v>
      </c>
      <c r="C11" s="518">
        <f>C12+C13</f>
        <v>0</v>
      </c>
      <c r="D11" s="518">
        <f>D12+D13</f>
        <v>0</v>
      </c>
      <c r="E11" s="523">
        <f t="shared" si="0"/>
        <v>0</v>
      </c>
      <c r="F11" s="518">
        <f>F12+F13</f>
        <v>0</v>
      </c>
      <c r="G11" s="518">
        <f>G12+G13</f>
        <v>0</v>
      </c>
      <c r="H11" s="517">
        <f t="shared" si="1"/>
        <v>0</v>
      </c>
    </row>
    <row r="12" spans="1:8">
      <c r="A12" s="601">
        <v>4.0999999999999996</v>
      </c>
      <c r="B12" s="596" t="s">
        <v>180</v>
      </c>
      <c r="C12" s="518"/>
      <c r="D12" s="518"/>
      <c r="E12" s="523">
        <f t="shared" si="0"/>
        <v>0</v>
      </c>
      <c r="F12" s="518"/>
      <c r="G12" s="518"/>
      <c r="H12" s="517">
        <f t="shared" si="1"/>
        <v>0</v>
      </c>
    </row>
    <row r="13" spans="1:8">
      <c r="A13" s="601">
        <v>4.2</v>
      </c>
      <c r="B13" s="596" t="s">
        <v>181</v>
      </c>
      <c r="C13" s="518"/>
      <c r="D13" s="518"/>
      <c r="E13" s="523">
        <f t="shared" si="0"/>
        <v>0</v>
      </c>
      <c r="F13" s="518"/>
      <c r="G13" s="518"/>
      <c r="H13" s="517">
        <f t="shared" si="1"/>
        <v>0</v>
      </c>
    </row>
    <row r="14" spans="1:8">
      <c r="A14" s="601">
        <v>5</v>
      </c>
      <c r="B14" s="597" t="s">
        <v>206</v>
      </c>
      <c r="C14" s="518">
        <f>C15+C16+C17+C23+C24+C25+C26</f>
        <v>106174455.2</v>
      </c>
      <c r="D14" s="518">
        <f>D15+D16+D17+D23+D24+D25+D26</f>
        <v>361125783.41499996</v>
      </c>
      <c r="E14" s="523">
        <f t="shared" si="0"/>
        <v>467300238.61499995</v>
      </c>
      <c r="F14" s="518">
        <f>F15+F16+F17+F23+F24+F25+F26</f>
        <v>97838550.039999992</v>
      </c>
      <c r="G14" s="518">
        <f>G15+G16+G17+G23+G24+G25+G26</f>
        <v>362213777.40889996</v>
      </c>
      <c r="H14" s="517">
        <f t="shared" si="1"/>
        <v>460052327.44889998</v>
      </c>
    </row>
    <row r="15" spans="1:8">
      <c r="A15" s="601">
        <v>5.0999999999999996</v>
      </c>
      <c r="B15" s="522" t="s">
        <v>184</v>
      </c>
      <c r="C15" s="518">
        <v>5462050.6200000001</v>
      </c>
      <c r="D15" s="518">
        <v>27771133.6373</v>
      </c>
      <c r="E15" s="523">
        <f t="shared" si="0"/>
        <v>33233184.257300001</v>
      </c>
      <c r="F15" s="518">
        <v>1942527.23</v>
      </c>
      <c r="G15" s="518">
        <v>5104474.3459999999</v>
      </c>
      <c r="H15" s="517">
        <f t="shared" si="1"/>
        <v>7047001.5759999994</v>
      </c>
    </row>
    <row r="16" spans="1:8">
      <c r="A16" s="601">
        <v>5.2</v>
      </c>
      <c r="B16" s="522" t="s">
        <v>183</v>
      </c>
      <c r="C16" s="518"/>
      <c r="D16" s="518"/>
      <c r="E16" s="523">
        <f t="shared" si="0"/>
        <v>0</v>
      </c>
      <c r="F16" s="518"/>
      <c r="G16" s="518"/>
      <c r="H16" s="517">
        <f t="shared" si="1"/>
        <v>0</v>
      </c>
    </row>
    <row r="17" spans="1:8">
      <c r="A17" s="601">
        <v>5.3</v>
      </c>
      <c r="B17" s="522" t="s">
        <v>182</v>
      </c>
      <c r="C17" s="518">
        <f>C18+C19+C20+C21+C22</f>
        <v>25558852.579999998</v>
      </c>
      <c r="D17" s="518">
        <f>D18+D19+D20+D21+D22</f>
        <v>243896083.44170001</v>
      </c>
      <c r="E17" s="523">
        <f t="shared" si="0"/>
        <v>269454936.02170002</v>
      </c>
      <c r="F17" s="518">
        <f>F18+F19+F20+F21+F22</f>
        <v>33800000</v>
      </c>
      <c r="G17" s="518">
        <f>G18+G19+G20+G21+G22</f>
        <v>285753286.01189995</v>
      </c>
      <c r="H17" s="517">
        <f t="shared" si="1"/>
        <v>319553286.01189995</v>
      </c>
    </row>
    <row r="18" spans="1:8">
      <c r="A18" s="601" t="s">
        <v>16</v>
      </c>
      <c r="B18" s="521" t="s">
        <v>37</v>
      </c>
      <c r="C18" s="518">
        <v>1</v>
      </c>
      <c r="D18" s="518">
        <v>26437355.942600001</v>
      </c>
      <c r="E18" s="523">
        <f t="shared" si="0"/>
        <v>26437356.942600001</v>
      </c>
      <c r="F18" s="518">
        <v>1</v>
      </c>
      <c r="G18" s="518">
        <v>41925765.377599999</v>
      </c>
      <c r="H18" s="517">
        <f t="shared" si="1"/>
        <v>41925766.377599999</v>
      </c>
    </row>
    <row r="19" spans="1:8">
      <c r="A19" s="601" t="s">
        <v>17</v>
      </c>
      <c r="B19" s="521" t="s">
        <v>38</v>
      </c>
      <c r="C19" s="518">
        <v>167892</v>
      </c>
      <c r="D19" s="518">
        <v>146780467.87380001</v>
      </c>
      <c r="E19" s="523">
        <f t="shared" si="0"/>
        <v>146948359.87380001</v>
      </c>
      <c r="F19" s="518">
        <v>0</v>
      </c>
      <c r="G19" s="518">
        <v>188303534.44589999</v>
      </c>
      <c r="H19" s="517">
        <f t="shared" si="1"/>
        <v>188303534.44589999</v>
      </c>
    </row>
    <row r="20" spans="1:8">
      <c r="A20" s="601" t="s">
        <v>18</v>
      </c>
      <c r="B20" s="521" t="s">
        <v>39</v>
      </c>
      <c r="C20" s="518">
        <v>0</v>
      </c>
      <c r="D20" s="518">
        <v>0</v>
      </c>
      <c r="E20" s="523">
        <f t="shared" si="0"/>
        <v>0</v>
      </c>
      <c r="F20" s="518">
        <v>0</v>
      </c>
      <c r="G20" s="518">
        <v>0</v>
      </c>
      <c r="H20" s="517">
        <f t="shared" si="1"/>
        <v>0</v>
      </c>
    </row>
    <row r="21" spans="1:8">
      <c r="A21" s="601" t="s">
        <v>19</v>
      </c>
      <c r="B21" s="521" t="s">
        <v>40</v>
      </c>
      <c r="C21" s="518">
        <v>40960.58</v>
      </c>
      <c r="D21" s="518">
        <v>47147516.904200003</v>
      </c>
      <c r="E21" s="523">
        <f t="shared" si="0"/>
        <v>47188477.484200001</v>
      </c>
      <c r="F21" s="518">
        <v>0</v>
      </c>
      <c r="G21" s="518">
        <v>47161506.020800002</v>
      </c>
      <c r="H21" s="517">
        <f t="shared" si="1"/>
        <v>47161506.020800002</v>
      </c>
    </row>
    <row r="22" spans="1:8">
      <c r="A22" s="601" t="s">
        <v>20</v>
      </c>
      <c r="B22" s="521" t="s">
        <v>41</v>
      </c>
      <c r="C22" s="518">
        <v>25349999</v>
      </c>
      <c r="D22" s="518">
        <v>23530742.721099999</v>
      </c>
      <c r="E22" s="523">
        <f t="shared" si="0"/>
        <v>48880741.721100003</v>
      </c>
      <c r="F22" s="518">
        <v>33799999</v>
      </c>
      <c r="G22" s="518">
        <v>8362480.1676000003</v>
      </c>
      <c r="H22" s="517">
        <f t="shared" si="1"/>
        <v>42162479.167599998</v>
      </c>
    </row>
    <row r="23" spans="1:8">
      <c r="A23" s="601">
        <v>5.4</v>
      </c>
      <c r="B23" s="522" t="s">
        <v>185</v>
      </c>
      <c r="C23" s="518">
        <v>5911601</v>
      </c>
      <c r="D23" s="518">
        <v>32053264.602299999</v>
      </c>
      <c r="E23" s="523">
        <f t="shared" si="0"/>
        <v>37964865.602300003</v>
      </c>
      <c r="F23" s="518">
        <v>6000001</v>
      </c>
      <c r="G23" s="518">
        <v>34294945.292800002</v>
      </c>
      <c r="H23" s="517">
        <f t="shared" si="1"/>
        <v>40294946.292800002</v>
      </c>
    </row>
    <row r="24" spans="1:8">
      <c r="A24" s="601">
        <v>5.5</v>
      </c>
      <c r="B24" s="522" t="s">
        <v>186</v>
      </c>
      <c r="C24" s="518">
        <v>0</v>
      </c>
      <c r="D24" s="518">
        <v>60.053400000000003</v>
      </c>
      <c r="E24" s="523">
        <f t="shared" si="0"/>
        <v>60.053400000000003</v>
      </c>
      <c r="F24" s="518">
        <v>0.01</v>
      </c>
      <c r="G24" s="518">
        <v>69.635800000000003</v>
      </c>
      <c r="H24" s="517">
        <f t="shared" si="1"/>
        <v>69.645800000000008</v>
      </c>
    </row>
    <row r="25" spans="1:8">
      <c r="A25" s="601">
        <v>5.6</v>
      </c>
      <c r="B25" s="522" t="s">
        <v>187</v>
      </c>
      <c r="C25" s="518">
        <v>0</v>
      </c>
      <c r="D25" s="518">
        <v>15517092.7415</v>
      </c>
      <c r="E25" s="523">
        <f t="shared" si="0"/>
        <v>15517092.7415</v>
      </c>
      <c r="F25" s="518">
        <v>0</v>
      </c>
      <c r="G25" s="518">
        <v>0</v>
      </c>
      <c r="H25" s="517">
        <f t="shared" si="1"/>
        <v>0</v>
      </c>
    </row>
    <row r="26" spans="1:8">
      <c r="A26" s="601">
        <v>5.7</v>
      </c>
      <c r="B26" s="522" t="s">
        <v>41</v>
      </c>
      <c r="C26" s="518">
        <v>69241951</v>
      </c>
      <c r="D26" s="518">
        <v>41888148.9388</v>
      </c>
      <c r="E26" s="523">
        <f t="shared" si="0"/>
        <v>111130099.93880001</v>
      </c>
      <c r="F26" s="518">
        <v>56096021.799999997</v>
      </c>
      <c r="G26" s="518">
        <v>37061002.122400001</v>
      </c>
      <c r="H26" s="517">
        <f t="shared" si="1"/>
        <v>93157023.922399998</v>
      </c>
    </row>
    <row r="27" spans="1:8">
      <c r="A27" s="601">
        <v>6</v>
      </c>
      <c r="B27" s="520" t="s">
        <v>659</v>
      </c>
      <c r="C27" s="518">
        <v>5776149.1799999997</v>
      </c>
      <c r="D27" s="518">
        <v>16255217.054400001</v>
      </c>
      <c r="E27" s="523">
        <f t="shared" si="0"/>
        <v>22031366.2344</v>
      </c>
      <c r="F27" s="518">
        <v>65665880.669999994</v>
      </c>
      <c r="G27" s="518">
        <v>3584098.5939000002</v>
      </c>
      <c r="H27" s="517">
        <f t="shared" si="1"/>
        <v>69249979.263899997</v>
      </c>
    </row>
    <row r="28" spans="1:8">
      <c r="A28" s="601">
        <v>7</v>
      </c>
      <c r="B28" s="520" t="s">
        <v>660</v>
      </c>
      <c r="C28" s="518">
        <v>24361898.030000001</v>
      </c>
      <c r="D28" s="518">
        <v>36540278.050000004</v>
      </c>
      <c r="E28" s="523">
        <f t="shared" si="0"/>
        <v>60902176.080000006</v>
      </c>
      <c r="F28" s="518">
        <v>46059583.07</v>
      </c>
      <c r="G28" s="518">
        <v>42675878.633400001</v>
      </c>
      <c r="H28" s="517">
        <f t="shared" si="1"/>
        <v>88735461.703400001</v>
      </c>
    </row>
    <row r="29" spans="1:8">
      <c r="A29" s="601">
        <v>8</v>
      </c>
      <c r="B29" s="520" t="s">
        <v>195</v>
      </c>
      <c r="C29" s="518"/>
      <c r="D29" s="518"/>
      <c r="E29" s="523">
        <f t="shared" si="0"/>
        <v>0</v>
      </c>
      <c r="F29" s="518"/>
      <c r="G29" s="518"/>
      <c r="H29" s="517">
        <f t="shared" si="1"/>
        <v>0</v>
      </c>
    </row>
    <row r="30" spans="1:8">
      <c r="A30" s="601">
        <v>9</v>
      </c>
      <c r="B30" s="519" t="s">
        <v>212</v>
      </c>
      <c r="C30" s="518">
        <f>C31+C32+C33+C34+C35+C36+C37</f>
        <v>76079377.769999996</v>
      </c>
      <c r="D30" s="518">
        <f>D31+D32+D33+D34+D35+D36+D37</f>
        <v>211122532.73339999</v>
      </c>
      <c r="E30" s="523">
        <f t="shared" si="0"/>
        <v>287201910.50339997</v>
      </c>
      <c r="F30" s="518">
        <f>F31+F32+F33+F34+F35+F36+F37</f>
        <v>62725529.399999999</v>
      </c>
      <c r="G30" s="518">
        <f>G31+G32+G33+G34+G35+G36+G37</f>
        <v>370244858.6146</v>
      </c>
      <c r="H30" s="517">
        <f t="shared" si="1"/>
        <v>432970388.01459998</v>
      </c>
    </row>
    <row r="31" spans="1:8">
      <c r="A31" s="601">
        <v>9.1</v>
      </c>
      <c r="B31" s="598" t="s">
        <v>202</v>
      </c>
      <c r="C31" s="518">
        <v>34398944.57</v>
      </c>
      <c r="D31" s="518">
        <v>109362773.71779999</v>
      </c>
      <c r="E31" s="523">
        <f t="shared" si="0"/>
        <v>143761718.28779998</v>
      </c>
      <c r="F31" s="518">
        <v>22418828</v>
      </c>
      <c r="G31" s="518">
        <v>194161397.90450001</v>
      </c>
      <c r="H31" s="517">
        <f t="shared" si="1"/>
        <v>216580225.90450001</v>
      </c>
    </row>
    <row r="32" spans="1:8">
      <c r="A32" s="601">
        <v>9.1999999999999993</v>
      </c>
      <c r="B32" s="598" t="s">
        <v>203</v>
      </c>
      <c r="C32" s="518">
        <f>7347858.4+34332574.8</f>
        <v>41680433.199999996</v>
      </c>
      <c r="D32" s="518">
        <f>3822316.8156+5442788+8448421.5+53340000+30698206.2+8026.5</f>
        <v>101759759.01560001</v>
      </c>
      <c r="E32" s="523">
        <f t="shared" si="0"/>
        <v>143440192.21560001</v>
      </c>
      <c r="F32" s="518">
        <v>40306701.399999999</v>
      </c>
      <c r="G32" s="518">
        <v>176083460.7101</v>
      </c>
      <c r="H32" s="517">
        <f t="shared" si="1"/>
        <v>216390162.1101</v>
      </c>
    </row>
    <row r="33" spans="1:8">
      <c r="A33" s="601">
        <v>9.3000000000000007</v>
      </c>
      <c r="B33" s="598" t="s">
        <v>199</v>
      </c>
      <c r="C33" s="518"/>
      <c r="D33" s="518"/>
      <c r="E33" s="523">
        <f t="shared" si="0"/>
        <v>0</v>
      </c>
      <c r="F33" s="518"/>
      <c r="G33" s="518"/>
      <c r="H33" s="517">
        <f t="shared" si="1"/>
        <v>0</v>
      </c>
    </row>
    <row r="34" spans="1:8">
      <c r="A34" s="601">
        <v>9.4</v>
      </c>
      <c r="B34" s="598" t="s">
        <v>200</v>
      </c>
      <c r="C34" s="518"/>
      <c r="D34" s="518"/>
      <c r="E34" s="523">
        <f t="shared" si="0"/>
        <v>0</v>
      </c>
      <c r="F34" s="518"/>
      <c r="G34" s="518"/>
      <c r="H34" s="517">
        <f t="shared" si="1"/>
        <v>0</v>
      </c>
    </row>
    <row r="35" spans="1:8">
      <c r="A35" s="601">
        <v>9.5</v>
      </c>
      <c r="B35" s="598" t="s">
        <v>201</v>
      </c>
      <c r="C35" s="518"/>
      <c r="D35" s="518"/>
      <c r="E35" s="523">
        <f t="shared" si="0"/>
        <v>0</v>
      </c>
      <c r="F35" s="518"/>
      <c r="G35" s="518"/>
      <c r="H35" s="517">
        <f t="shared" si="1"/>
        <v>0</v>
      </c>
    </row>
    <row r="36" spans="1:8">
      <c r="A36" s="601">
        <v>9.6</v>
      </c>
      <c r="B36" s="598" t="s">
        <v>204</v>
      </c>
      <c r="C36" s="518"/>
      <c r="D36" s="518"/>
      <c r="E36" s="523">
        <f t="shared" si="0"/>
        <v>0</v>
      </c>
      <c r="F36" s="518"/>
      <c r="G36" s="518"/>
      <c r="H36" s="517">
        <f t="shared" si="1"/>
        <v>0</v>
      </c>
    </row>
    <row r="37" spans="1:8">
      <c r="A37" s="601">
        <v>9.6999999999999993</v>
      </c>
      <c r="B37" s="598" t="s">
        <v>205</v>
      </c>
      <c r="C37" s="518"/>
      <c r="D37" s="518"/>
      <c r="E37" s="523">
        <f t="shared" si="0"/>
        <v>0</v>
      </c>
      <c r="F37" s="518"/>
      <c r="G37" s="518"/>
      <c r="H37" s="517">
        <f t="shared" si="1"/>
        <v>0</v>
      </c>
    </row>
    <row r="38" spans="1:8">
      <c r="A38" s="601">
        <v>10</v>
      </c>
      <c r="B38" s="597" t="s">
        <v>208</v>
      </c>
      <c r="C38" s="518">
        <f>C39+C40+C41+C42</f>
        <v>16272665.52</v>
      </c>
      <c r="D38" s="518">
        <f>D39+D40+D41+D42</f>
        <v>26009175.663699999</v>
      </c>
      <c r="E38" s="523">
        <f t="shared" si="0"/>
        <v>42281841.183699995</v>
      </c>
      <c r="F38" s="518">
        <f>F39+F40+F41+F42</f>
        <v>16396422.539999999</v>
      </c>
      <c r="G38" s="518">
        <f>G39+G40+G41+G42</f>
        <v>21038317.256699998</v>
      </c>
      <c r="H38" s="517">
        <f t="shared" si="1"/>
        <v>37434739.796700001</v>
      </c>
    </row>
    <row r="39" spans="1:8">
      <c r="A39" s="601">
        <v>10.1</v>
      </c>
      <c r="B39" s="599" t="s">
        <v>209</v>
      </c>
      <c r="C39" s="518">
        <v>25</v>
      </c>
      <c r="D39" s="518">
        <v>0</v>
      </c>
      <c r="E39" s="523">
        <f t="shared" si="0"/>
        <v>25</v>
      </c>
      <c r="F39" s="516">
        <v>-612949.81000000006</v>
      </c>
      <c r="G39" s="516">
        <v>0</v>
      </c>
      <c r="H39" s="517">
        <f t="shared" si="1"/>
        <v>-612949.81000000006</v>
      </c>
    </row>
    <row r="40" spans="1:8">
      <c r="A40" s="601">
        <v>10.199999999999999</v>
      </c>
      <c r="B40" s="599" t="s">
        <v>210</v>
      </c>
      <c r="C40" s="518">
        <v>428842.37</v>
      </c>
      <c r="D40" s="518">
        <v>1259628.1736999999</v>
      </c>
      <c r="E40" s="523">
        <f t="shared" si="0"/>
        <v>1688470.5436999998</v>
      </c>
      <c r="F40" s="516">
        <v>1898476.35</v>
      </c>
      <c r="G40" s="516">
        <v>2924128.7321000001</v>
      </c>
      <c r="H40" s="517">
        <f t="shared" si="1"/>
        <v>4822605.0821000002</v>
      </c>
    </row>
    <row r="41" spans="1:8">
      <c r="A41" s="601">
        <v>10.3</v>
      </c>
      <c r="B41" s="599" t="s">
        <v>213</v>
      </c>
      <c r="C41" s="518">
        <v>521529.56</v>
      </c>
      <c r="D41" s="518">
        <v>0</v>
      </c>
      <c r="E41" s="523">
        <f t="shared" si="0"/>
        <v>521529.56</v>
      </c>
      <c r="F41" s="516">
        <v>4698465.6399999997</v>
      </c>
      <c r="G41" s="516">
        <v>0</v>
      </c>
      <c r="H41" s="517">
        <f t="shared" si="1"/>
        <v>4698465.6399999997</v>
      </c>
    </row>
    <row r="42" spans="1:8" ht="26.4">
      <c r="A42" s="601">
        <v>10.4</v>
      </c>
      <c r="B42" s="599" t="s">
        <v>214</v>
      </c>
      <c r="C42" s="518">
        <v>15322268.59</v>
      </c>
      <c r="D42" s="518">
        <v>24749547.489999998</v>
      </c>
      <c r="E42" s="523">
        <f t="shared" si="0"/>
        <v>40071816.079999998</v>
      </c>
      <c r="F42" s="516">
        <v>10412430.359999999</v>
      </c>
      <c r="G42" s="516">
        <v>18114188.524599999</v>
      </c>
      <c r="H42" s="517">
        <f t="shared" si="1"/>
        <v>28526618.884599999</v>
      </c>
    </row>
    <row r="43" spans="1:8" ht="15" thickBot="1">
      <c r="A43" s="602">
        <v>11</v>
      </c>
      <c r="B43" s="569" t="s">
        <v>211</v>
      </c>
      <c r="C43" s="515"/>
      <c r="D43" s="515"/>
      <c r="E43" s="609">
        <f t="shared" si="0"/>
        <v>0</v>
      </c>
      <c r="F43" s="515">
        <v>0</v>
      </c>
      <c r="G43" s="515">
        <v>0</v>
      </c>
      <c r="H43" s="514">
        <f t="shared" si="1"/>
        <v>0</v>
      </c>
    </row>
    <row r="44" spans="1:8">
      <c r="C44" s="313"/>
      <c r="D44" s="313"/>
      <c r="E44" s="313"/>
      <c r="F44" s="313"/>
      <c r="G44" s="313"/>
      <c r="H44" s="313"/>
    </row>
    <row r="45" spans="1:8">
      <c r="C45" s="313"/>
      <c r="D45" s="313"/>
      <c r="E45" s="313"/>
      <c r="F45" s="313"/>
      <c r="G45" s="313"/>
      <c r="H45" s="313"/>
    </row>
    <row r="46" spans="1:8">
      <c r="C46" s="313"/>
      <c r="D46" s="313"/>
      <c r="E46" s="313"/>
      <c r="F46" s="313"/>
      <c r="G46" s="313"/>
      <c r="H46" s="313"/>
    </row>
    <row r="47" spans="1:8">
      <c r="C47" s="313"/>
      <c r="D47" s="313"/>
      <c r="E47" s="313"/>
      <c r="F47" s="313"/>
      <c r="G47" s="313"/>
      <c r="H47" s="313"/>
    </row>
  </sheetData>
  <mergeCells count="4">
    <mergeCell ref="A4:A5"/>
    <mergeCell ref="B4:B5"/>
    <mergeCell ref="C4:E4"/>
    <mergeCell ref="F4:H4"/>
  </mergeCells>
  <pageMargins left="0.7" right="0.7" top="0.75" bottom="0.75" header="0.3" footer="0.3"/>
  <pageSetup paperSize="9" scale="4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9"/>
  <sheetViews>
    <sheetView zoomScaleNormal="100" workbookViewId="0">
      <pane xSplit="1" ySplit="4" topLeftCell="B5" activePane="bottomRight" state="frozen"/>
      <selection pane="topRight"/>
      <selection pane="bottomLeft"/>
      <selection pane="bottomRight" activeCell="B2" sqref="B2"/>
    </sheetView>
  </sheetViews>
  <sheetFormatPr defaultColWidth="9.21875" defaultRowHeight="13.2"/>
  <cols>
    <col min="1" max="1" width="9.5546875" style="4" bestFit="1" customWidth="1"/>
    <col min="2" max="2" width="93.5546875" style="4" customWidth="1"/>
    <col min="3" max="3" width="15.88671875" style="4" customWidth="1"/>
    <col min="4" max="4" width="17" style="4" customWidth="1"/>
    <col min="5" max="5" width="15.109375" style="21" customWidth="1"/>
    <col min="6" max="6" width="16.33203125" style="21" customWidth="1"/>
    <col min="7" max="7" width="14" style="21" customWidth="1"/>
    <col min="8" max="11" width="9.77734375" style="21" customWidth="1"/>
    <col min="12" max="16384" width="9.21875" style="21"/>
  </cols>
  <sheetData>
    <row r="1" spans="1:7">
      <c r="A1" s="2" t="s">
        <v>31</v>
      </c>
      <c r="B1" s="3" t="str">
        <f>'Info '!C2</f>
        <v>JSC PASHA Bank Georgia</v>
      </c>
      <c r="C1" s="3"/>
    </row>
    <row r="2" spans="1:7">
      <c r="A2" s="2" t="s">
        <v>32</v>
      </c>
      <c r="B2" s="261">
        <f>'1. key ratios '!B2</f>
        <v>45565</v>
      </c>
      <c r="C2" s="3"/>
    </row>
    <row r="3" spans="1:7">
      <c r="A3" s="2"/>
      <c r="B3" s="3"/>
      <c r="C3" s="3"/>
    </row>
    <row r="4" spans="1:7" ht="15" customHeight="1" thickBot="1">
      <c r="A4" s="4" t="s">
        <v>97</v>
      </c>
      <c r="B4" s="66" t="s">
        <v>188</v>
      </c>
      <c r="C4" s="23" t="s">
        <v>36</v>
      </c>
    </row>
    <row r="5" spans="1:7" ht="15" customHeight="1">
      <c r="A5" s="136" t="s">
        <v>7</v>
      </c>
      <c r="B5" s="137"/>
      <c r="C5" s="259" t="str">
        <f>INT((MONTH($B$2))/3)&amp;"Q"&amp;"-"&amp;YEAR($B$2)</f>
        <v>3Q-2024</v>
      </c>
      <c r="D5" s="259" t="str">
        <f>IF(INT(MONTH($B$2))=3, "4"&amp;"Q"&amp;"-"&amp;YEAR($B$2)-1, IF(INT(MONTH($B$2))=6, "1"&amp;"Q"&amp;"-"&amp;YEAR($B$2), IF(INT(MONTH($B$2))=9, "2"&amp;"Q"&amp;"-"&amp;YEAR($B$2),IF(INT(MONTH($B$2))=12, "3"&amp;"Q"&amp;"-"&amp;YEAR($B$2), 0))))</f>
        <v>2Q-2024</v>
      </c>
      <c r="E5" s="259" t="str">
        <f>IF(INT(MONTH($B$2))=3, "3"&amp;"Q"&amp;"-"&amp;YEAR($B$2)-1, IF(INT(MONTH($B$2))=6, "4"&amp;"Q"&amp;"-"&amp;YEAR($B$2)-1, IF(INT(MONTH($B$2))=9, "1"&amp;"Q"&amp;"-"&amp;YEAR($B$2),IF(INT(MONTH($B$2))=12, "2"&amp;"Q"&amp;"-"&amp;YEAR($B$2), 0))))</f>
        <v>1Q-2024</v>
      </c>
      <c r="F5" s="259" t="str">
        <f>IF(INT(MONTH($B$2))=3, "2"&amp;"Q"&amp;"-"&amp;YEAR($B$2)-1, IF(INT(MONTH($B$2))=6, "3"&amp;"Q"&amp;"-"&amp;YEAR($B$2)-1, IF(INT(MONTH($B$2))=9, "4"&amp;"Q"&amp;"-"&amp;YEAR($B$2)-1,IF(INT(MONTH($B$2))=12, "1"&amp;"Q"&amp;"-"&amp;YEAR($B$2), 0))))</f>
        <v>4Q-2023</v>
      </c>
      <c r="G5" s="260" t="str">
        <f>IF(INT(MONTH($B$2))=3, "1"&amp;"Q"&amp;"-"&amp;YEAR($B$2)-1, IF(INT(MONTH($B$2))=6, "2"&amp;"Q"&amp;"-"&amp;YEAR($B$2)-1, IF(INT(MONTH($B$2))=9, "3"&amp;"Q"&amp;"-"&amp;YEAR($B$2)-1,IF(INT(MONTH($B$2))=12, "4"&amp;"Q"&amp;"-"&amp;YEAR($B$2)-1, 0))))</f>
        <v>3Q-2023</v>
      </c>
    </row>
    <row r="6" spans="1:7" ht="15" customHeight="1">
      <c r="A6" s="24">
        <v>1</v>
      </c>
      <c r="B6" s="192" t="s">
        <v>192</v>
      </c>
      <c r="C6" s="254">
        <f>C7+C9+C10</f>
        <v>532723318.71974486</v>
      </c>
      <c r="D6" s="255">
        <f>D7+D9+D10</f>
        <v>531594203.02777904</v>
      </c>
      <c r="E6" s="194">
        <f t="shared" ref="E6:G6" si="0">E7+E9+E10</f>
        <v>486148201.58228993</v>
      </c>
      <c r="F6" s="254">
        <f t="shared" si="0"/>
        <v>519229548</v>
      </c>
      <c r="G6" s="257">
        <f t="shared" si="0"/>
        <v>471994722</v>
      </c>
    </row>
    <row r="7" spans="1:7" ht="15" customHeight="1">
      <c r="A7" s="24">
        <v>1.1000000000000001</v>
      </c>
      <c r="B7" s="192" t="s">
        <v>358</v>
      </c>
      <c r="C7" s="513">
        <v>490354564.9480949</v>
      </c>
      <c r="D7" s="512">
        <v>493078309.21300507</v>
      </c>
      <c r="E7" s="513">
        <v>440791398.74038994</v>
      </c>
      <c r="F7" s="513">
        <v>460925278</v>
      </c>
      <c r="G7" s="511">
        <v>424770530</v>
      </c>
    </row>
    <row r="8" spans="1:7">
      <c r="A8" s="24" t="s">
        <v>15</v>
      </c>
      <c r="B8" s="192" t="s">
        <v>96</v>
      </c>
      <c r="C8" s="513"/>
      <c r="D8" s="512"/>
      <c r="E8" s="513"/>
      <c r="F8" s="513"/>
      <c r="G8" s="511"/>
    </row>
    <row r="9" spans="1:7" ht="15" customHeight="1">
      <c r="A9" s="24">
        <v>1.2</v>
      </c>
      <c r="B9" s="193" t="s">
        <v>95</v>
      </c>
      <c r="C9" s="513">
        <v>40956395.34934999</v>
      </c>
      <c r="D9" s="512">
        <v>37135997.124989994</v>
      </c>
      <c r="E9" s="513">
        <v>43415260.6505</v>
      </c>
      <c r="F9" s="513">
        <v>56173579</v>
      </c>
      <c r="G9" s="511">
        <v>45805923</v>
      </c>
    </row>
    <row r="10" spans="1:7" ht="15" customHeight="1">
      <c r="A10" s="24">
        <v>1.3</v>
      </c>
      <c r="B10" s="192" t="s">
        <v>29</v>
      </c>
      <c r="C10" s="513">
        <v>1412358.4223</v>
      </c>
      <c r="D10" s="512">
        <v>1379896.6897839999</v>
      </c>
      <c r="E10" s="513">
        <v>1941542.1913999999</v>
      </c>
      <c r="F10" s="513">
        <v>2130691</v>
      </c>
      <c r="G10" s="511">
        <v>1418269</v>
      </c>
    </row>
    <row r="11" spans="1:7" ht="15" customHeight="1">
      <c r="A11" s="24">
        <v>2</v>
      </c>
      <c r="B11" s="192" t="s">
        <v>189</v>
      </c>
      <c r="C11" s="513">
        <v>2278077.3914759601</v>
      </c>
      <c r="D11" s="512">
        <v>1876606.0457057552</v>
      </c>
      <c r="E11" s="513">
        <v>5665507.457677789</v>
      </c>
      <c r="F11" s="513">
        <v>1366371</v>
      </c>
      <c r="G11" s="511">
        <v>3046947</v>
      </c>
    </row>
    <row r="12" spans="1:7" ht="15" customHeight="1">
      <c r="A12" s="24">
        <v>3</v>
      </c>
      <c r="B12" s="192" t="s">
        <v>190</v>
      </c>
      <c r="C12" s="513">
        <v>66393321.560000002</v>
      </c>
      <c r="D12" s="512">
        <v>66393321.560000002</v>
      </c>
      <c r="E12" s="513">
        <v>66393321.560000002</v>
      </c>
      <c r="F12" s="513">
        <v>66393322</v>
      </c>
      <c r="G12" s="511">
        <v>52612002</v>
      </c>
    </row>
    <row r="13" spans="1:7" ht="15" customHeight="1" thickBot="1">
      <c r="A13" s="26">
        <v>4</v>
      </c>
      <c r="B13" s="27" t="s">
        <v>191</v>
      </c>
      <c r="C13" s="195">
        <f>C6+C11+C12</f>
        <v>601394717.67122078</v>
      </c>
      <c r="D13" s="256">
        <f>D6+D11+D12</f>
        <v>599864130.63348484</v>
      </c>
      <c r="E13" s="196">
        <f t="shared" ref="E13:G13" si="1">E6+E11+E12</f>
        <v>558207030.59996772</v>
      </c>
      <c r="F13" s="195">
        <f t="shared" si="1"/>
        <v>586989241</v>
      </c>
      <c r="G13" s="258">
        <f t="shared" si="1"/>
        <v>527653671</v>
      </c>
    </row>
    <row r="14" spans="1:7">
      <c r="B14" s="30"/>
    </row>
    <row r="15" spans="1:7" ht="26.4">
      <c r="B15" s="30" t="s">
        <v>359</v>
      </c>
    </row>
    <row r="16" spans="1:7">
      <c r="B16" s="30"/>
    </row>
    <row r="17" s="21" customFormat="1" ht="10.199999999999999"/>
    <row r="18" s="21" customFormat="1" ht="10.199999999999999"/>
    <row r="19" s="21" customFormat="1" ht="10.199999999999999"/>
    <row r="20" s="21" customFormat="1" ht="10.199999999999999"/>
    <row r="21" s="21" customFormat="1" ht="10.199999999999999"/>
    <row r="22" s="21" customFormat="1" ht="10.199999999999999"/>
    <row r="23" s="21" customFormat="1" ht="10.199999999999999"/>
    <row r="24" s="21" customFormat="1" ht="10.199999999999999"/>
    <row r="25" s="21" customFormat="1" ht="10.199999999999999"/>
    <row r="26" s="21" customFormat="1" ht="10.199999999999999"/>
    <row r="27" s="21" customFormat="1" ht="10.199999999999999"/>
    <row r="28" s="21" customFormat="1" ht="10.199999999999999"/>
    <row r="29" s="21" customFormat="1" ht="10.199999999999999"/>
  </sheetData>
  <pageMargins left="0.7" right="0.7" top="0.75" bottom="0.75" header="0.3" footer="0.3"/>
  <pageSetup paperSize="9" scale="4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6"/>
  <sheetViews>
    <sheetView zoomScaleNormal="100" workbookViewId="0">
      <pane xSplit="1" ySplit="4" topLeftCell="B5" activePane="bottomRight" state="frozen"/>
      <selection pane="topRight"/>
      <selection pane="bottomLeft"/>
      <selection pane="bottomRight" activeCell="B3" sqref="B3"/>
    </sheetView>
  </sheetViews>
  <sheetFormatPr defaultColWidth="9.21875" defaultRowHeight="13.8"/>
  <cols>
    <col min="1" max="1" width="9.5546875" style="4" bestFit="1" customWidth="1"/>
    <col min="2" max="2" width="65.5546875" style="4" customWidth="1"/>
    <col min="3" max="3" width="51.88671875" style="4" customWidth="1"/>
    <col min="4" max="16384" width="9.21875" style="5"/>
  </cols>
  <sheetData>
    <row r="1" spans="1:8" ht="14.4">
      <c r="A1" s="2" t="s">
        <v>31</v>
      </c>
      <c r="B1" s="3" t="s">
        <v>713</v>
      </c>
      <c r="C1"/>
    </row>
    <row r="2" spans="1:8" ht="14.4">
      <c r="A2" s="2" t="s">
        <v>32</v>
      </c>
      <c r="B2" s="261">
        <f>'1. key ratios '!$B$2</f>
        <v>45565</v>
      </c>
      <c r="C2"/>
    </row>
    <row r="4" spans="1:8" ht="28.05" customHeight="1" thickBot="1">
      <c r="A4" s="557" t="s">
        <v>42</v>
      </c>
      <c r="B4" s="558" t="s">
        <v>164</v>
      </c>
      <c r="C4" s="559"/>
    </row>
    <row r="5" spans="1:8">
      <c r="A5" s="560"/>
      <c r="B5" s="593" t="s">
        <v>43</v>
      </c>
      <c r="C5" s="594" t="s">
        <v>372</v>
      </c>
    </row>
    <row r="6" spans="1:8">
      <c r="A6" s="561">
        <v>1</v>
      </c>
      <c r="B6" s="642" t="s">
        <v>717</v>
      </c>
      <c r="C6" s="643" t="s">
        <v>718</v>
      </c>
    </row>
    <row r="7" spans="1:8">
      <c r="A7" s="561">
        <v>2</v>
      </c>
      <c r="B7" s="642" t="s">
        <v>719</v>
      </c>
      <c r="C7" s="643" t="s">
        <v>720</v>
      </c>
    </row>
    <row r="8" spans="1:8">
      <c r="A8" s="561">
        <v>3</v>
      </c>
      <c r="B8" s="642" t="s">
        <v>721</v>
      </c>
      <c r="C8" s="643" t="s">
        <v>720</v>
      </c>
    </row>
    <row r="9" spans="1:8">
      <c r="A9" s="561">
        <v>4</v>
      </c>
      <c r="B9" s="642" t="s">
        <v>722</v>
      </c>
      <c r="C9" s="643" t="s">
        <v>718</v>
      </c>
    </row>
    <row r="10" spans="1:8">
      <c r="A10" s="561">
        <v>5</v>
      </c>
      <c r="B10" s="642" t="s">
        <v>714</v>
      </c>
      <c r="C10" s="643" t="s">
        <v>723</v>
      </c>
    </row>
    <row r="11" spans="1:8">
      <c r="A11" s="561">
        <v>6</v>
      </c>
      <c r="B11" s="642"/>
      <c r="C11" s="643"/>
    </row>
    <row r="12" spans="1:8">
      <c r="A12" s="561">
        <v>7</v>
      </c>
      <c r="B12" s="642"/>
      <c r="C12" s="643"/>
      <c r="H12" s="31"/>
    </row>
    <row r="13" spans="1:8">
      <c r="A13" s="561">
        <v>8</v>
      </c>
      <c r="B13" s="642"/>
      <c r="C13" s="643"/>
    </row>
    <row r="14" spans="1:8">
      <c r="A14" s="561">
        <v>9</v>
      </c>
      <c r="B14" s="642"/>
      <c r="C14" s="643"/>
    </row>
    <row r="15" spans="1:8">
      <c r="A15" s="561">
        <v>10</v>
      </c>
      <c r="B15" s="642"/>
      <c r="C15" s="643"/>
    </row>
    <row r="16" spans="1:8">
      <c r="A16" s="561"/>
      <c r="B16" s="644"/>
      <c r="C16" s="624"/>
    </row>
    <row r="17" spans="1:3">
      <c r="A17" s="561"/>
      <c r="B17" s="556" t="s">
        <v>44</v>
      </c>
      <c r="C17" s="555" t="s">
        <v>373</v>
      </c>
    </row>
    <row r="18" spans="1:3">
      <c r="A18" s="561">
        <v>1</v>
      </c>
      <c r="B18" s="642" t="s">
        <v>715</v>
      </c>
      <c r="C18" s="645" t="s">
        <v>724</v>
      </c>
    </row>
    <row r="19" spans="1:3">
      <c r="A19" s="561">
        <v>2</v>
      </c>
      <c r="B19" s="642" t="s">
        <v>725</v>
      </c>
      <c r="C19" s="645" t="s">
        <v>726</v>
      </c>
    </row>
    <row r="20" spans="1:3">
      <c r="A20" s="561">
        <v>3</v>
      </c>
      <c r="B20" s="642" t="s">
        <v>727</v>
      </c>
      <c r="C20" s="645" t="s">
        <v>728</v>
      </c>
    </row>
    <row r="21" spans="1:3">
      <c r="A21" s="561">
        <v>4</v>
      </c>
      <c r="B21" s="642" t="s">
        <v>729</v>
      </c>
      <c r="C21" s="645" t="s">
        <v>736</v>
      </c>
    </row>
    <row r="22" spans="1:3">
      <c r="A22" s="561">
        <v>5</v>
      </c>
      <c r="B22" s="642" t="s">
        <v>5</v>
      </c>
      <c r="C22" s="645"/>
    </row>
    <row r="23" spans="1:3">
      <c r="A23" s="561">
        <v>6</v>
      </c>
      <c r="B23" s="642"/>
      <c r="C23" s="645"/>
    </row>
    <row r="24" spans="1:3">
      <c r="A24" s="561">
        <v>7</v>
      </c>
      <c r="B24" s="642"/>
      <c r="C24" s="645"/>
    </row>
    <row r="25" spans="1:3">
      <c r="A25" s="561">
        <v>8</v>
      </c>
      <c r="B25" s="642"/>
      <c r="C25" s="645"/>
    </row>
    <row r="26" spans="1:3">
      <c r="A26" s="561">
        <v>9</v>
      </c>
      <c r="B26" s="642"/>
      <c r="C26" s="645"/>
    </row>
    <row r="27" spans="1:3" ht="15.75" customHeight="1">
      <c r="A27" s="561">
        <v>10</v>
      </c>
      <c r="B27" s="642"/>
      <c r="C27" s="646"/>
    </row>
    <row r="28" spans="1:3" ht="15.75" customHeight="1">
      <c r="A28" s="561"/>
      <c r="B28" s="642"/>
      <c r="C28" s="646"/>
    </row>
    <row r="29" spans="1:3" ht="30" customHeight="1">
      <c r="A29" s="561"/>
      <c r="B29" s="683" t="s">
        <v>45</v>
      </c>
      <c r="C29" s="684"/>
    </row>
    <row r="30" spans="1:3" ht="14.4">
      <c r="A30" s="561">
        <v>1</v>
      </c>
      <c r="B30" s="642" t="s">
        <v>730</v>
      </c>
      <c r="C30" s="650">
        <v>0.85058799707602339</v>
      </c>
    </row>
    <row r="31" spans="1:3" ht="15.75" customHeight="1">
      <c r="A31" s="561">
        <v>2</v>
      </c>
      <c r="B31" s="642" t="s">
        <v>731</v>
      </c>
      <c r="C31" s="650">
        <v>0.14941200292397661</v>
      </c>
    </row>
    <row r="32" spans="1:3" ht="29.25" customHeight="1">
      <c r="A32" s="561"/>
      <c r="B32" s="683" t="s">
        <v>46</v>
      </c>
      <c r="C32" s="684"/>
    </row>
    <row r="33" spans="1:3" ht="14.4">
      <c r="A33" s="561">
        <v>1</v>
      </c>
      <c r="B33" s="642" t="s">
        <v>732</v>
      </c>
      <c r="C33" s="647">
        <v>0.18988394736842104</v>
      </c>
    </row>
    <row r="34" spans="1:3" ht="14.4">
      <c r="A34" s="561">
        <v>2</v>
      </c>
      <c r="B34" s="642" t="s">
        <v>733</v>
      </c>
      <c r="C34" s="648">
        <v>0.35211520467836255</v>
      </c>
    </row>
    <row r="35" spans="1:3" ht="14.4">
      <c r="A35" s="561">
        <v>3</v>
      </c>
      <c r="B35" s="642" t="s">
        <v>734</v>
      </c>
      <c r="C35" s="648">
        <v>0.35211520467836255</v>
      </c>
    </row>
    <row r="36" spans="1:3" ht="15" thickBot="1">
      <c r="A36" s="562">
        <v>4</v>
      </c>
      <c r="B36" s="563" t="s">
        <v>735</v>
      </c>
      <c r="C36" s="649">
        <v>0.10588564327485381</v>
      </c>
    </row>
  </sheetData>
  <mergeCells count="2">
    <mergeCell ref="B32:C32"/>
    <mergeCell ref="B29:C29"/>
  </mergeCells>
  <dataValidations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pageSetup paperSize="9" scale="68"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53"/>
  <sheetViews>
    <sheetView zoomScale="70" zoomScaleNormal="70" workbookViewId="0">
      <pane xSplit="1" ySplit="5" topLeftCell="B6" activePane="bottomRight" state="frozen"/>
      <selection pane="topRight"/>
      <selection pane="bottomLeft"/>
      <selection pane="bottomRight"/>
    </sheetView>
  </sheetViews>
  <sheetFormatPr defaultColWidth="9.21875" defaultRowHeight="13.8"/>
  <cols>
    <col min="1" max="1" width="9.5546875" style="4" bestFit="1" customWidth="1"/>
    <col min="2" max="2" width="54.21875" style="4" customWidth="1"/>
    <col min="3" max="3" width="28" style="4" customWidth="1"/>
    <col min="4" max="4" width="22.44140625" style="4" customWidth="1"/>
    <col min="5" max="5" width="22.21875" style="4" customWidth="1"/>
    <col min="6" max="6" width="12" style="5" bestFit="1" customWidth="1"/>
    <col min="7" max="7" width="12.5546875" style="5" bestFit="1" customWidth="1"/>
    <col min="8" max="16384" width="9.21875" style="5"/>
  </cols>
  <sheetData>
    <row r="1" spans="1:5">
      <c r="A1" s="29" t="s">
        <v>31</v>
      </c>
      <c r="B1" s="3" t="str">
        <f>'Info '!C2</f>
        <v>JSC PASHA Bank Georgia</v>
      </c>
    </row>
    <row r="2" spans="1:5" s="2" customFormat="1" ht="15.75" customHeight="1">
      <c r="A2" s="29" t="s">
        <v>32</v>
      </c>
      <c r="B2" s="261">
        <f>'1. key ratios '!B2</f>
        <v>45565</v>
      </c>
    </row>
    <row r="3" spans="1:5" s="2" customFormat="1" ht="15.75" customHeight="1">
      <c r="A3" s="29"/>
    </row>
    <row r="4" spans="1:5" s="2" customFormat="1" ht="15.75" customHeight="1" thickBot="1">
      <c r="A4" s="169" t="s">
        <v>100</v>
      </c>
      <c r="B4" s="689" t="s">
        <v>226</v>
      </c>
      <c r="C4" s="690"/>
      <c r="D4" s="690"/>
      <c r="E4" s="690"/>
    </row>
    <row r="5" spans="1:5" s="33" customFormat="1" ht="17.55" customHeight="1">
      <c r="A5" s="570"/>
      <c r="B5" s="571"/>
      <c r="C5" s="564" t="s">
        <v>0</v>
      </c>
      <c r="D5" s="564" t="s">
        <v>1</v>
      </c>
      <c r="E5" s="565" t="s">
        <v>2</v>
      </c>
    </row>
    <row r="6" spans="1:5" ht="14.55" customHeight="1">
      <c r="A6" s="81"/>
      <c r="B6" s="685" t="s">
        <v>233</v>
      </c>
      <c r="C6" s="685" t="s">
        <v>661</v>
      </c>
      <c r="D6" s="687" t="s">
        <v>99</v>
      </c>
      <c r="E6" s="688"/>
    </row>
    <row r="7" spans="1:5" ht="99.6" customHeight="1">
      <c r="A7" s="81"/>
      <c r="B7" s="686"/>
      <c r="C7" s="685"/>
      <c r="D7" s="510" t="s">
        <v>98</v>
      </c>
      <c r="E7" s="509" t="s">
        <v>234</v>
      </c>
    </row>
    <row r="8" spans="1:5" ht="20.399999999999999">
      <c r="A8" s="601">
        <v>1</v>
      </c>
      <c r="B8" s="553" t="s">
        <v>562</v>
      </c>
      <c r="C8" s="508">
        <f>SUM(C9:C11)</f>
        <v>171759418.93419999</v>
      </c>
      <c r="D8" s="508">
        <f t="shared" ref="D8:E8" si="0">SUM(D9:D11)</f>
        <v>0</v>
      </c>
      <c r="E8" s="508">
        <f t="shared" si="0"/>
        <v>171759418.93419999</v>
      </c>
    </row>
    <row r="9" spans="1:5" ht="14.4">
      <c r="A9" s="601">
        <v>1.1000000000000001</v>
      </c>
      <c r="B9" s="552" t="s">
        <v>563</v>
      </c>
      <c r="C9" s="508">
        <v>1236542.4653</v>
      </c>
      <c r="D9" s="508"/>
      <c r="E9" s="508">
        <v>1236542.4653</v>
      </c>
    </row>
    <row r="10" spans="1:5" ht="14.4">
      <c r="A10" s="601">
        <v>1.2</v>
      </c>
      <c r="B10" s="552" t="s">
        <v>564</v>
      </c>
      <c r="C10" s="508">
        <v>64260238.951699995</v>
      </c>
      <c r="D10" s="508"/>
      <c r="E10" s="508">
        <v>64260238.951699995</v>
      </c>
    </row>
    <row r="11" spans="1:5" ht="14.4">
      <c r="A11" s="601">
        <v>1.3</v>
      </c>
      <c r="B11" s="552" t="s">
        <v>565</v>
      </c>
      <c r="C11" s="508">
        <v>106262637.51719999</v>
      </c>
      <c r="D11" s="508"/>
      <c r="E11" s="508">
        <v>106262637.51719999</v>
      </c>
    </row>
    <row r="12" spans="1:5" ht="14.4">
      <c r="A12" s="601">
        <v>2</v>
      </c>
      <c r="B12" s="551" t="s">
        <v>566</v>
      </c>
      <c r="C12" s="508">
        <v>826027.51029999997</v>
      </c>
      <c r="D12" s="508">
        <v>0</v>
      </c>
      <c r="E12" s="508">
        <v>826027.51029999997</v>
      </c>
    </row>
    <row r="13" spans="1:5" ht="14.4">
      <c r="A13" s="601">
        <v>2.1</v>
      </c>
      <c r="B13" s="550" t="s">
        <v>567</v>
      </c>
      <c r="C13" s="508">
        <v>826027.51029999997</v>
      </c>
      <c r="D13" s="508"/>
      <c r="E13" s="508">
        <v>826027.51029999997</v>
      </c>
    </row>
    <row r="14" spans="1:5" ht="20.399999999999999">
      <c r="A14" s="601">
        <v>3</v>
      </c>
      <c r="B14" s="549" t="s">
        <v>568</v>
      </c>
      <c r="C14" s="508"/>
      <c r="D14" s="508"/>
      <c r="E14" s="508"/>
    </row>
    <row r="15" spans="1:5" ht="14.4">
      <c r="A15" s="601">
        <v>4</v>
      </c>
      <c r="B15" s="548" t="s">
        <v>569</v>
      </c>
      <c r="C15" s="508"/>
      <c r="D15" s="508"/>
      <c r="E15" s="508"/>
    </row>
    <row r="16" spans="1:5" ht="20.399999999999999">
      <c r="A16" s="601">
        <v>5</v>
      </c>
      <c r="B16" s="547" t="s">
        <v>570</v>
      </c>
      <c r="C16" s="508">
        <v>0</v>
      </c>
      <c r="D16" s="508">
        <v>0</v>
      </c>
      <c r="E16" s="508">
        <v>0</v>
      </c>
    </row>
    <row r="17" spans="1:5" ht="14.4">
      <c r="A17" s="601">
        <v>5.0999999999999996</v>
      </c>
      <c r="B17" s="546" t="s">
        <v>571</v>
      </c>
      <c r="C17" s="508"/>
      <c r="D17" s="508"/>
      <c r="E17" s="508"/>
    </row>
    <row r="18" spans="1:5" ht="14.4">
      <c r="A18" s="601">
        <v>5.2</v>
      </c>
      <c r="B18" s="546" t="s">
        <v>572</v>
      </c>
      <c r="C18" s="508"/>
      <c r="D18" s="508"/>
      <c r="E18" s="508"/>
    </row>
    <row r="19" spans="1:5" ht="14.4">
      <c r="A19" s="601">
        <v>5.3</v>
      </c>
      <c r="B19" s="545" t="s">
        <v>573</v>
      </c>
      <c r="C19" s="508"/>
      <c r="D19" s="508"/>
      <c r="E19" s="508"/>
    </row>
    <row r="20" spans="1:5" ht="14.4">
      <c r="A20" s="601">
        <v>6</v>
      </c>
      <c r="B20" s="549" t="s">
        <v>574</v>
      </c>
      <c r="C20" s="508">
        <v>411653131.78279996</v>
      </c>
      <c r="D20" s="508">
        <v>0</v>
      </c>
      <c r="E20" s="508">
        <v>411653131.78279996</v>
      </c>
    </row>
    <row r="21" spans="1:5" ht="14.4">
      <c r="A21" s="601">
        <v>6.1</v>
      </c>
      <c r="B21" s="546" t="s">
        <v>572</v>
      </c>
      <c r="C21" s="507">
        <v>68881741.932400003</v>
      </c>
      <c r="D21" s="507"/>
      <c r="E21" s="507">
        <v>68881741.932400003</v>
      </c>
    </row>
    <row r="22" spans="1:5" ht="14.4">
      <c r="A22" s="601">
        <v>6.2</v>
      </c>
      <c r="B22" s="545" t="s">
        <v>573</v>
      </c>
      <c r="C22" s="507">
        <v>342771389.85039997</v>
      </c>
      <c r="D22" s="507"/>
      <c r="E22" s="507">
        <v>342771389.85039997</v>
      </c>
    </row>
    <row r="23" spans="1:5" ht="14.4">
      <c r="A23" s="601">
        <v>7</v>
      </c>
      <c r="B23" s="551" t="s">
        <v>575</v>
      </c>
      <c r="C23" s="507">
        <v>0</v>
      </c>
      <c r="D23" s="507"/>
      <c r="E23" s="507">
        <v>0</v>
      </c>
    </row>
    <row r="24" spans="1:5" ht="20.399999999999999">
      <c r="A24" s="601">
        <v>8</v>
      </c>
      <c r="B24" s="551" t="s">
        <v>576</v>
      </c>
      <c r="C24" s="507">
        <v>0</v>
      </c>
      <c r="D24" s="507"/>
      <c r="E24" s="507">
        <v>0</v>
      </c>
    </row>
    <row r="25" spans="1:5" ht="14.4">
      <c r="A25" s="601">
        <v>9</v>
      </c>
      <c r="B25" s="548" t="s">
        <v>577</v>
      </c>
      <c r="C25" s="507">
        <v>3290997.64</v>
      </c>
      <c r="D25" s="507">
        <v>0</v>
      </c>
      <c r="E25" s="507">
        <v>3290997.64</v>
      </c>
    </row>
    <row r="26" spans="1:5" ht="14.4">
      <c r="A26" s="601">
        <v>9.1</v>
      </c>
      <c r="B26" s="546" t="s">
        <v>578</v>
      </c>
      <c r="C26" s="507">
        <v>3290997.64</v>
      </c>
      <c r="D26" s="507"/>
      <c r="E26" s="507">
        <v>3290997.64</v>
      </c>
    </row>
    <row r="27" spans="1:5" ht="14.4">
      <c r="A27" s="601">
        <v>9.1999999999999993</v>
      </c>
      <c r="B27" s="546" t="s">
        <v>579</v>
      </c>
      <c r="C27" s="507">
        <v>0</v>
      </c>
      <c r="D27" s="507"/>
      <c r="E27" s="507">
        <v>0</v>
      </c>
    </row>
    <row r="28" spans="1:5" ht="14.4">
      <c r="A28" s="601">
        <v>10</v>
      </c>
      <c r="B28" s="548" t="s">
        <v>580</v>
      </c>
      <c r="C28" s="507">
        <v>4078198.33</v>
      </c>
      <c r="D28" s="507">
        <v>4078198.33</v>
      </c>
      <c r="E28" s="507">
        <v>0</v>
      </c>
    </row>
    <row r="29" spans="1:5" ht="14.4">
      <c r="A29" s="601">
        <v>10.1</v>
      </c>
      <c r="B29" s="546" t="s">
        <v>581</v>
      </c>
      <c r="C29" s="507"/>
      <c r="D29" s="507"/>
      <c r="E29" s="507"/>
    </row>
    <row r="30" spans="1:5" ht="14.4">
      <c r="A30" s="601">
        <v>10.199999999999999</v>
      </c>
      <c r="B30" s="546" t="s">
        <v>582</v>
      </c>
      <c r="C30" s="507">
        <v>4078198.33</v>
      </c>
      <c r="D30" s="507">
        <v>4078198.33</v>
      </c>
      <c r="E30" s="507">
        <v>0</v>
      </c>
    </row>
    <row r="31" spans="1:5" ht="14.4">
      <c r="A31" s="601">
        <v>11</v>
      </c>
      <c r="B31" s="548" t="s">
        <v>583</v>
      </c>
      <c r="C31" s="507">
        <v>0</v>
      </c>
      <c r="D31" s="507">
        <v>0</v>
      </c>
      <c r="E31" s="507">
        <v>0</v>
      </c>
    </row>
    <row r="32" spans="1:5" ht="14.4">
      <c r="A32" s="601">
        <v>11.1</v>
      </c>
      <c r="B32" s="546" t="s">
        <v>584</v>
      </c>
      <c r="C32" s="507"/>
      <c r="D32" s="507"/>
      <c r="E32" s="507"/>
    </row>
    <row r="33" spans="1:7" ht="14.4">
      <c r="A33" s="601">
        <v>11.2</v>
      </c>
      <c r="B33" s="546" t="s">
        <v>585</v>
      </c>
      <c r="C33" s="507"/>
      <c r="D33" s="507"/>
      <c r="E33" s="507"/>
    </row>
    <row r="34" spans="1:7" ht="14.4">
      <c r="A34" s="601">
        <v>13</v>
      </c>
      <c r="B34" s="548" t="s">
        <v>586</v>
      </c>
      <c r="C34" s="507">
        <v>20378364.642700002</v>
      </c>
      <c r="D34" s="507"/>
      <c r="E34" s="507">
        <v>20378364.642700002</v>
      </c>
    </row>
    <row r="35" spans="1:7" ht="14.4">
      <c r="A35" s="601">
        <v>13.1</v>
      </c>
      <c r="B35" s="544" t="s">
        <v>587</v>
      </c>
      <c r="C35" s="507">
        <v>15141225.699999999</v>
      </c>
      <c r="D35" s="507"/>
      <c r="E35" s="507"/>
    </row>
    <row r="36" spans="1:7" ht="14.4">
      <c r="A36" s="601">
        <v>13.2</v>
      </c>
      <c r="B36" s="544" t="s">
        <v>588</v>
      </c>
      <c r="C36" s="507"/>
      <c r="D36" s="507"/>
      <c r="E36" s="507"/>
    </row>
    <row r="37" spans="1:7" ht="27" thickBot="1">
      <c r="A37" s="84"/>
      <c r="B37" s="574" t="s">
        <v>235</v>
      </c>
      <c r="C37" s="572">
        <f>SUM(C8,C12,C14,C15,C16,C20,C23,C24,C25,C28,C31,C34)</f>
        <v>611986138.83999991</v>
      </c>
      <c r="D37" s="572">
        <f>SUM(D8,D12,D14,D15,D16,D20,D23,D24,D25,D28,D31,D34)</f>
        <v>4078198.33</v>
      </c>
      <c r="E37" s="610">
        <f>SUM(E8,E12,E14,E15,E16,E20,E23,E24,E25,E28,E31,E34)</f>
        <v>607907940.50999987</v>
      </c>
    </row>
    <row r="38" spans="1:7">
      <c r="A38" s="5"/>
      <c r="B38" s="5"/>
      <c r="C38" s="5"/>
      <c r="D38" s="5"/>
      <c r="E38" s="5"/>
    </row>
    <row r="39" spans="1:7">
      <c r="A39" s="5"/>
      <c r="B39" s="5"/>
      <c r="C39" s="5"/>
      <c r="D39" s="5"/>
      <c r="E39" s="5"/>
    </row>
    <row r="41" spans="1:7" s="4" customFormat="1">
      <c r="B41" s="35"/>
      <c r="F41" s="5"/>
      <c r="G41" s="5"/>
    </row>
    <row r="42" spans="1:7" s="4" customFormat="1">
      <c r="B42" s="35"/>
      <c r="F42" s="5"/>
      <c r="G42" s="5"/>
    </row>
    <row r="43" spans="1:7" s="4" customFormat="1">
      <c r="B43" s="35"/>
      <c r="F43" s="5"/>
      <c r="G43" s="5"/>
    </row>
    <row r="44" spans="1:7" s="4" customFormat="1">
      <c r="B44" s="35"/>
      <c r="F44" s="5"/>
      <c r="G44" s="5"/>
    </row>
    <row r="45" spans="1:7" s="4" customFormat="1">
      <c r="B45" s="35"/>
      <c r="F45" s="5"/>
      <c r="G45" s="5"/>
    </row>
    <row r="46" spans="1:7" s="4" customFormat="1">
      <c r="B46" s="35"/>
      <c r="F46" s="5"/>
      <c r="G46" s="5"/>
    </row>
    <row r="47" spans="1:7" s="4" customFormat="1">
      <c r="B47" s="35"/>
      <c r="F47" s="5"/>
      <c r="G47" s="5"/>
    </row>
    <row r="48" spans="1:7" s="4" customFormat="1">
      <c r="B48" s="35"/>
      <c r="F48" s="5"/>
      <c r="G48" s="5"/>
    </row>
    <row r="49" spans="2:7" s="4" customFormat="1">
      <c r="B49" s="35"/>
      <c r="F49" s="5"/>
      <c r="G49" s="5"/>
    </row>
    <row r="50" spans="2:7" s="4" customFormat="1">
      <c r="B50" s="35"/>
      <c r="F50" s="5"/>
      <c r="G50" s="5"/>
    </row>
    <row r="51" spans="2:7" s="4" customFormat="1">
      <c r="B51" s="35"/>
      <c r="F51" s="5"/>
      <c r="G51" s="5"/>
    </row>
    <row r="52" spans="2:7" s="4" customFormat="1">
      <c r="B52" s="35"/>
      <c r="F52" s="5"/>
      <c r="G52" s="5"/>
    </row>
    <row r="53" spans="2:7" s="4" customFormat="1">
      <c r="B53" s="35"/>
      <c r="F53" s="5"/>
      <c r="G53" s="5"/>
    </row>
  </sheetData>
  <mergeCells count="4">
    <mergeCell ref="B6:B7"/>
    <mergeCell ref="C6:C7"/>
    <mergeCell ref="D6:E6"/>
    <mergeCell ref="B4:E4"/>
  </mergeCells>
  <pageMargins left="0.7" right="0.7" top="0.75" bottom="0.75" header="0.3" footer="0.3"/>
  <pageSetup paperSize="9" scale="64"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pane="topRight"/>
      <selection pane="bottomLeft"/>
      <selection pane="bottomRight" activeCell="A2" sqref="A2"/>
    </sheetView>
  </sheetViews>
  <sheetFormatPr defaultColWidth="9.21875" defaultRowHeight="13.2" outlineLevelRow="1"/>
  <cols>
    <col min="1" max="1" width="9.5546875" style="4" bestFit="1" customWidth="1"/>
    <col min="2" max="2" width="114.21875" style="4" customWidth="1"/>
    <col min="3" max="3" width="18.77734375" style="4" customWidth="1"/>
    <col min="4" max="4" width="25.44140625" style="4" customWidth="1"/>
    <col min="5" max="5" width="24.21875" style="4" customWidth="1"/>
    <col min="6" max="6" width="24" style="4" customWidth="1"/>
    <col min="7" max="7" width="10" style="4" bestFit="1" customWidth="1"/>
    <col min="8" max="8" width="12" style="4" bestFit="1" customWidth="1"/>
    <col min="9" max="9" width="12.5546875" style="4" bestFit="1" customWidth="1"/>
    <col min="10" max="16384" width="9.21875" style="4"/>
  </cols>
  <sheetData>
    <row r="1" spans="1:6">
      <c r="A1" s="2" t="s">
        <v>31</v>
      </c>
      <c r="B1" s="3" t="str">
        <f>'Info '!C2</f>
        <v>JSC PASHA Bank Georgia</v>
      </c>
    </row>
    <row r="2" spans="1:6" s="2" customFormat="1" ht="15.75" customHeight="1">
      <c r="A2" s="2" t="s">
        <v>32</v>
      </c>
      <c r="B2" s="261">
        <f>'1. key ratios '!B2</f>
        <v>45565</v>
      </c>
      <c r="C2" s="4"/>
      <c r="D2" s="4"/>
      <c r="E2" s="4"/>
      <c r="F2" s="4"/>
    </row>
    <row r="3" spans="1:6" s="2" customFormat="1" ht="15.75" customHeight="1">
      <c r="C3" s="4"/>
      <c r="D3" s="4"/>
      <c r="E3" s="4"/>
      <c r="F3" s="4"/>
    </row>
    <row r="4" spans="1:6" s="2" customFormat="1" ht="13.8" thickBot="1">
      <c r="A4" s="2" t="s">
        <v>47</v>
      </c>
      <c r="B4" s="170" t="s">
        <v>555</v>
      </c>
      <c r="C4" s="32" t="s">
        <v>36</v>
      </c>
      <c r="D4" s="4"/>
      <c r="E4" s="4"/>
      <c r="F4" s="4"/>
    </row>
    <row r="5" spans="1:6">
      <c r="A5" s="128">
        <v>1</v>
      </c>
      <c r="B5" s="171" t="s">
        <v>557</v>
      </c>
      <c r="C5" s="129">
        <f>'7. LI1 '!E37</f>
        <v>607907940.50999987</v>
      </c>
    </row>
    <row r="6" spans="1:6">
      <c r="A6" s="36">
        <v>2.1</v>
      </c>
      <c r="B6" s="82" t="s">
        <v>215</v>
      </c>
      <c r="C6" s="505">
        <v>82740561.293200001</v>
      </c>
    </row>
    <row r="7" spans="1:6" s="30" customFormat="1" outlineLevel="1">
      <c r="A7" s="24">
        <v>2.2000000000000002</v>
      </c>
      <c r="B7" s="25" t="s">
        <v>216</v>
      </c>
      <c r="C7" s="504">
        <v>57772960.196800001</v>
      </c>
    </row>
    <row r="8" spans="1:6" s="30" customFormat="1">
      <c r="A8" s="24">
        <v>3</v>
      </c>
      <c r="B8" s="126" t="s">
        <v>556</v>
      </c>
      <c r="C8" s="130">
        <f>SUM(C5:C7)</f>
        <v>748421461.99999988</v>
      </c>
    </row>
    <row r="9" spans="1:6">
      <c r="A9" s="36">
        <v>4</v>
      </c>
      <c r="B9" s="37" t="s">
        <v>49</v>
      </c>
      <c r="C9" s="505"/>
    </row>
    <row r="10" spans="1:6" s="30" customFormat="1" outlineLevel="1">
      <c r="A10" s="24">
        <v>5.0999999999999996</v>
      </c>
      <c r="B10" s="25" t="s">
        <v>217</v>
      </c>
      <c r="C10" s="504">
        <v>-39446752.359050006</v>
      </c>
    </row>
    <row r="11" spans="1:6" s="30" customFormat="1" outlineLevel="1">
      <c r="A11" s="24">
        <v>5.2</v>
      </c>
      <c r="B11" s="25" t="s">
        <v>218</v>
      </c>
      <c r="C11" s="504">
        <v>-56360601.774464004</v>
      </c>
    </row>
    <row r="12" spans="1:6" s="30" customFormat="1">
      <c r="A12" s="24">
        <v>6</v>
      </c>
      <c r="B12" s="125" t="s">
        <v>360</v>
      </c>
      <c r="C12" s="504"/>
    </row>
    <row r="13" spans="1:6" s="30" customFormat="1" ht="13.8" thickBot="1">
      <c r="A13" s="26">
        <v>7</v>
      </c>
      <c r="B13" s="127" t="s">
        <v>178</v>
      </c>
      <c r="C13" s="131">
        <f>SUM(C8:C12)</f>
        <v>652614107.86648583</v>
      </c>
    </row>
    <row r="15" spans="1:6" ht="26.4">
      <c r="B15" s="30" t="s">
        <v>361</v>
      </c>
    </row>
    <row r="17" spans="1:2" ht="13.8">
      <c r="A17" s="138"/>
      <c r="B17" s="139"/>
    </row>
    <row r="18" spans="1:2" ht="14.4">
      <c r="A18" s="143"/>
      <c r="B18" s="144"/>
    </row>
    <row r="19" spans="1:2" ht="13.8">
      <c r="A19" s="145"/>
      <c r="B19" s="140"/>
    </row>
    <row r="20" spans="1:2" ht="13.8">
      <c r="A20" s="146"/>
      <c r="B20" s="141"/>
    </row>
    <row r="21" spans="1:2" ht="13.8">
      <c r="A21" s="146"/>
      <c r="B21" s="144"/>
    </row>
    <row r="22" spans="1:2" ht="13.8">
      <c r="A22" s="145"/>
      <c r="B22" s="142"/>
    </row>
    <row r="23" spans="1:2" ht="13.8">
      <c r="A23" s="146"/>
      <c r="B23" s="141"/>
    </row>
    <row r="24" spans="1:2" ht="13.8">
      <c r="A24" s="146"/>
      <c r="B24" s="141"/>
    </row>
    <row r="25" spans="1:2" ht="13.8">
      <c r="A25" s="146"/>
      <c r="B25" s="147"/>
    </row>
    <row r="26" spans="1:2" ht="13.8">
      <c r="A26" s="146"/>
      <c r="B26" s="144"/>
    </row>
    <row r="27" spans="1:2">
      <c r="B27" s="35"/>
    </row>
    <row r="28" spans="1:2">
      <c r="B28" s="35"/>
    </row>
    <row r="29" spans="1:2">
      <c r="B29" s="35"/>
    </row>
    <row r="30" spans="1:2">
      <c r="B30" s="35"/>
    </row>
    <row r="31" spans="1:2">
      <c r="B31" s="35"/>
    </row>
    <row r="32" spans="1:2">
      <c r="B32" s="35"/>
    </row>
    <row r="33" spans="2:2">
      <c r="B33" s="35"/>
    </row>
  </sheetData>
  <pageMargins left="0.7" right="0.7" top="0.75" bottom="0.75" header="0.3" footer="0.3"/>
  <pageSetup paperSize="9" scale="61"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56"/>
  <sheetViews>
    <sheetView zoomScale="90" zoomScaleNormal="90" workbookViewId="0">
      <pane xSplit="1" ySplit="5" topLeftCell="B28" activePane="bottomRight" state="frozen"/>
      <selection pane="topRight"/>
      <selection pane="bottomLeft"/>
      <selection pane="bottomRight"/>
    </sheetView>
  </sheetViews>
  <sheetFormatPr defaultColWidth="9.21875" defaultRowHeight="13.2"/>
  <cols>
    <col min="1" max="1" width="9.5546875" style="4" bestFit="1" customWidth="1"/>
    <col min="2" max="2" width="132.44140625" style="4" customWidth="1"/>
    <col min="3" max="3" width="18.44140625" style="4" customWidth="1"/>
    <col min="4" max="16384" width="9.21875" style="4"/>
  </cols>
  <sheetData>
    <row r="1" spans="1:3">
      <c r="A1" s="2" t="s">
        <v>31</v>
      </c>
      <c r="B1" s="3" t="str">
        <f>'Info '!C2</f>
        <v>JSC PASHA Bank Georgia</v>
      </c>
    </row>
    <row r="2" spans="1:3" s="2" customFormat="1" ht="15.75" customHeight="1">
      <c r="A2" s="2" t="s">
        <v>32</v>
      </c>
      <c r="B2" s="261">
        <f>'1. key ratios '!B2</f>
        <v>45565</v>
      </c>
    </row>
    <row r="3" spans="1:3" s="2" customFormat="1" ht="15.75" customHeight="1"/>
    <row r="4" spans="1:3" ht="13.8" thickBot="1">
      <c r="A4" s="4" t="s">
        <v>144</v>
      </c>
      <c r="B4" s="66" t="s">
        <v>143</v>
      </c>
    </row>
    <row r="5" spans="1:3">
      <c r="A5" s="39" t="s">
        <v>7</v>
      </c>
      <c r="B5" s="40"/>
      <c r="C5" s="41" t="s">
        <v>36</v>
      </c>
    </row>
    <row r="6" spans="1:3" ht="13.8">
      <c r="A6" s="42">
        <v>1</v>
      </c>
      <c r="B6" s="43" t="s">
        <v>142</v>
      </c>
      <c r="C6" s="503">
        <f>SUM(C7:C11)</f>
        <v>117323582.33</v>
      </c>
    </row>
    <row r="7" spans="1:3" ht="13.8">
      <c r="A7" s="42">
        <v>2</v>
      </c>
      <c r="B7" s="44" t="s">
        <v>141</v>
      </c>
      <c r="C7" s="502">
        <v>136800000</v>
      </c>
    </row>
    <row r="8" spans="1:3" ht="13.8">
      <c r="A8" s="42">
        <v>3</v>
      </c>
      <c r="B8" s="45" t="s">
        <v>140</v>
      </c>
      <c r="C8" s="502"/>
    </row>
    <row r="9" spans="1:3" ht="13.8">
      <c r="A9" s="42">
        <v>4</v>
      </c>
      <c r="B9" s="45" t="s">
        <v>139</v>
      </c>
      <c r="C9" s="502"/>
    </row>
    <row r="10" spans="1:3" ht="13.8">
      <c r="A10" s="42">
        <v>5</v>
      </c>
      <c r="B10" s="45" t="s">
        <v>138</v>
      </c>
      <c r="C10" s="502"/>
    </row>
    <row r="11" spans="1:3" ht="13.8">
      <c r="A11" s="42">
        <v>6</v>
      </c>
      <c r="B11" s="46" t="s">
        <v>137</v>
      </c>
      <c r="C11" s="502">
        <v>-19476417.670000002</v>
      </c>
    </row>
    <row r="12" spans="1:3" s="30" customFormat="1" ht="13.8">
      <c r="A12" s="42">
        <v>7</v>
      </c>
      <c r="B12" s="43" t="s">
        <v>136</v>
      </c>
      <c r="C12" s="501">
        <f>SUM(C13:C28)</f>
        <v>4078198.33</v>
      </c>
    </row>
    <row r="13" spans="1:3" s="30" customFormat="1" ht="13.8">
      <c r="A13" s="42">
        <v>8</v>
      </c>
      <c r="B13" s="47" t="s">
        <v>135</v>
      </c>
      <c r="C13" s="500"/>
    </row>
    <row r="14" spans="1:3" s="30" customFormat="1" ht="26.4">
      <c r="A14" s="42">
        <v>9</v>
      </c>
      <c r="B14" s="48" t="s">
        <v>134</v>
      </c>
      <c r="C14" s="500"/>
    </row>
    <row r="15" spans="1:3" s="30" customFormat="1" ht="13.8">
      <c r="A15" s="42">
        <v>10</v>
      </c>
      <c r="B15" s="49" t="s">
        <v>133</v>
      </c>
      <c r="C15" s="500">
        <v>4078198.33</v>
      </c>
    </row>
    <row r="16" spans="1:3" s="30" customFormat="1" ht="13.8">
      <c r="A16" s="42">
        <v>11</v>
      </c>
      <c r="B16" s="50" t="s">
        <v>132</v>
      </c>
      <c r="C16" s="500"/>
    </row>
    <row r="17" spans="1:3" s="30" customFormat="1" ht="13.8">
      <c r="A17" s="42">
        <v>12</v>
      </c>
      <c r="B17" s="49" t="s">
        <v>131</v>
      </c>
      <c r="C17" s="500"/>
    </row>
    <row r="18" spans="1:3" s="30" customFormat="1" ht="13.8">
      <c r="A18" s="42">
        <v>13</v>
      </c>
      <c r="B18" s="49" t="s">
        <v>130</v>
      </c>
      <c r="C18" s="500"/>
    </row>
    <row r="19" spans="1:3" s="30" customFormat="1" ht="13.8">
      <c r="A19" s="42">
        <v>14</v>
      </c>
      <c r="B19" s="49" t="s">
        <v>129</v>
      </c>
      <c r="C19" s="500"/>
    </row>
    <row r="20" spans="1:3" s="30" customFormat="1" ht="13.8">
      <c r="A20" s="42">
        <v>15</v>
      </c>
      <c r="B20" s="49" t="s">
        <v>128</v>
      </c>
      <c r="C20" s="500"/>
    </row>
    <row r="21" spans="1:3" s="30" customFormat="1" ht="26.4">
      <c r="A21" s="42">
        <v>16</v>
      </c>
      <c r="B21" s="48" t="s">
        <v>127</v>
      </c>
      <c r="C21" s="500"/>
    </row>
    <row r="22" spans="1:3" s="30" customFormat="1" ht="13.8">
      <c r="A22" s="42">
        <v>17</v>
      </c>
      <c r="B22" s="51" t="s">
        <v>126</v>
      </c>
      <c r="C22" s="500"/>
    </row>
    <row r="23" spans="1:3" s="30" customFormat="1" ht="13.8">
      <c r="A23" s="42">
        <v>18</v>
      </c>
      <c r="B23" s="414" t="s">
        <v>554</v>
      </c>
      <c r="C23" s="500"/>
    </row>
    <row r="24" spans="1:3" s="30" customFormat="1" ht="13.8">
      <c r="A24" s="42">
        <v>19</v>
      </c>
      <c r="B24" s="48" t="s">
        <v>125</v>
      </c>
      <c r="C24" s="500"/>
    </row>
    <row r="25" spans="1:3" s="30" customFormat="1" ht="26.4">
      <c r="A25" s="42">
        <v>20</v>
      </c>
      <c r="B25" s="48" t="s">
        <v>102</v>
      </c>
      <c r="C25" s="500"/>
    </row>
    <row r="26" spans="1:3" s="30" customFormat="1" ht="13.8">
      <c r="A26" s="42">
        <v>21</v>
      </c>
      <c r="B26" s="50" t="s">
        <v>124</v>
      </c>
      <c r="C26" s="500"/>
    </row>
    <row r="27" spans="1:3" s="30" customFormat="1" ht="13.8">
      <c r="A27" s="42">
        <v>22</v>
      </c>
      <c r="B27" s="50" t="s">
        <v>123</v>
      </c>
      <c r="C27" s="500"/>
    </row>
    <row r="28" spans="1:3" s="30" customFormat="1" ht="13.8">
      <c r="A28" s="42">
        <v>23</v>
      </c>
      <c r="B28" s="50" t="s">
        <v>122</v>
      </c>
      <c r="C28" s="500"/>
    </row>
    <row r="29" spans="1:3" s="30" customFormat="1" ht="13.8">
      <c r="A29" s="42">
        <v>24</v>
      </c>
      <c r="B29" s="52" t="s">
        <v>121</v>
      </c>
      <c r="C29" s="501">
        <f>C6-C12</f>
        <v>113245384</v>
      </c>
    </row>
    <row r="30" spans="1:3" s="30" customFormat="1" ht="13.8">
      <c r="A30" s="53"/>
      <c r="B30" s="54"/>
      <c r="C30" s="500"/>
    </row>
    <row r="31" spans="1:3" s="30" customFormat="1" ht="13.8">
      <c r="A31" s="53">
        <v>25</v>
      </c>
      <c r="B31" s="52" t="s">
        <v>120</v>
      </c>
      <c r="C31" s="501">
        <f>C32+C35</f>
        <v>0</v>
      </c>
    </row>
    <row r="32" spans="1:3" s="30" customFormat="1" ht="13.8">
      <c r="A32" s="53">
        <v>26</v>
      </c>
      <c r="B32" s="45" t="s">
        <v>119</v>
      </c>
      <c r="C32" s="499">
        <f>C33+C34</f>
        <v>0</v>
      </c>
    </row>
    <row r="33" spans="1:3" s="30" customFormat="1" ht="13.8">
      <c r="A33" s="53">
        <v>27</v>
      </c>
      <c r="B33" s="55" t="s">
        <v>193</v>
      </c>
      <c r="C33" s="500"/>
    </row>
    <row r="34" spans="1:3" s="30" customFormat="1" ht="13.8">
      <c r="A34" s="53">
        <v>28</v>
      </c>
      <c r="B34" s="55" t="s">
        <v>118</v>
      </c>
      <c r="C34" s="500"/>
    </row>
    <row r="35" spans="1:3" s="30" customFormat="1" ht="13.8">
      <c r="A35" s="53">
        <v>29</v>
      </c>
      <c r="B35" s="45" t="s">
        <v>117</v>
      </c>
      <c r="C35" s="500"/>
    </row>
    <row r="36" spans="1:3" s="30" customFormat="1" ht="13.8">
      <c r="A36" s="53">
        <v>30</v>
      </c>
      <c r="B36" s="52" t="s">
        <v>116</v>
      </c>
      <c r="C36" s="501">
        <f>SUM(C37:C41)</f>
        <v>0</v>
      </c>
    </row>
    <row r="37" spans="1:3" s="30" customFormat="1" ht="13.8">
      <c r="A37" s="53">
        <v>31</v>
      </c>
      <c r="B37" s="48" t="s">
        <v>115</v>
      </c>
      <c r="C37" s="500"/>
    </row>
    <row r="38" spans="1:3" s="30" customFormat="1" ht="13.8">
      <c r="A38" s="53">
        <v>32</v>
      </c>
      <c r="B38" s="49" t="s">
        <v>114</v>
      </c>
      <c r="C38" s="500"/>
    </row>
    <row r="39" spans="1:3" s="30" customFormat="1" ht="13.8">
      <c r="A39" s="53">
        <v>33</v>
      </c>
      <c r="B39" s="48" t="s">
        <v>113</v>
      </c>
      <c r="C39" s="500"/>
    </row>
    <row r="40" spans="1:3" s="30" customFormat="1" ht="26.4">
      <c r="A40" s="53">
        <v>34</v>
      </c>
      <c r="B40" s="48" t="s">
        <v>102</v>
      </c>
      <c r="C40" s="500"/>
    </row>
    <row r="41" spans="1:3" s="30" customFormat="1" ht="13.8">
      <c r="A41" s="53">
        <v>35</v>
      </c>
      <c r="B41" s="50" t="s">
        <v>112</v>
      </c>
      <c r="C41" s="500"/>
    </row>
    <row r="42" spans="1:3" s="30" customFormat="1" ht="13.8">
      <c r="A42" s="53">
        <v>36</v>
      </c>
      <c r="B42" s="52" t="s">
        <v>111</v>
      </c>
      <c r="C42" s="501">
        <f>C31-C36</f>
        <v>0</v>
      </c>
    </row>
    <row r="43" spans="1:3" s="30" customFormat="1" ht="13.8">
      <c r="A43" s="53"/>
      <c r="B43" s="54"/>
      <c r="C43" s="500"/>
    </row>
    <row r="44" spans="1:3" s="30" customFormat="1" ht="13.8">
      <c r="A44" s="53">
        <v>37</v>
      </c>
      <c r="B44" s="56" t="s">
        <v>110</v>
      </c>
      <c r="C44" s="501">
        <f>SUM(C45:C47)</f>
        <v>20471255.0955</v>
      </c>
    </row>
    <row r="45" spans="1:3" s="30" customFormat="1" ht="13.8">
      <c r="A45" s="53">
        <v>38</v>
      </c>
      <c r="B45" s="45" t="s">
        <v>109</v>
      </c>
      <c r="C45" s="500">
        <v>20471255.0955</v>
      </c>
    </row>
    <row r="46" spans="1:3" s="30" customFormat="1" ht="13.8">
      <c r="A46" s="53">
        <v>39</v>
      </c>
      <c r="B46" s="45" t="s">
        <v>108</v>
      </c>
      <c r="C46" s="500"/>
    </row>
    <row r="47" spans="1:3" s="30" customFormat="1" ht="13.8">
      <c r="A47" s="53">
        <v>40</v>
      </c>
      <c r="B47" s="45" t="s">
        <v>107</v>
      </c>
      <c r="C47" s="500"/>
    </row>
    <row r="48" spans="1:3" s="30" customFormat="1" ht="13.8">
      <c r="A48" s="53">
        <v>41</v>
      </c>
      <c r="B48" s="56" t="s">
        <v>106</v>
      </c>
      <c r="C48" s="501">
        <f>SUM(C49:C52)</f>
        <v>0</v>
      </c>
    </row>
    <row r="49" spans="1:3" s="30" customFormat="1" ht="13.8">
      <c r="A49" s="53">
        <v>42</v>
      </c>
      <c r="B49" s="48" t="s">
        <v>105</v>
      </c>
      <c r="C49" s="500"/>
    </row>
    <row r="50" spans="1:3" s="30" customFormat="1" ht="13.8">
      <c r="A50" s="53">
        <v>43</v>
      </c>
      <c r="B50" s="49" t="s">
        <v>104</v>
      </c>
      <c r="C50" s="500"/>
    </row>
    <row r="51" spans="1:3" s="30" customFormat="1" ht="13.8">
      <c r="A51" s="53">
        <v>44</v>
      </c>
      <c r="B51" s="48" t="s">
        <v>103</v>
      </c>
      <c r="C51" s="500"/>
    </row>
    <row r="52" spans="1:3" s="30" customFormat="1" ht="26.4">
      <c r="A52" s="53">
        <v>45</v>
      </c>
      <c r="B52" s="48" t="s">
        <v>102</v>
      </c>
      <c r="C52" s="500"/>
    </row>
    <row r="53" spans="1:3" s="30" customFormat="1" ht="14.4" thickBot="1">
      <c r="A53" s="53">
        <v>46</v>
      </c>
      <c r="B53" s="57" t="s">
        <v>101</v>
      </c>
      <c r="C53" s="611">
        <f>C44-C48</f>
        <v>20471255.0955</v>
      </c>
    </row>
    <row r="56" spans="1:3">
      <c r="B56" s="4" t="s">
        <v>8</v>
      </c>
    </row>
  </sheetData>
  <dataValidations count="1">
    <dataValidation operator="lessThanOrEqual" allowBlank="1" showInputMessage="1" showErrorMessage="1" errorTitle="Should be negative number" error="Should be whole negative number or 0" sqref="C13:C53" xr:uid="{C6F15F68-D4F5-4CFA-8E75-1E49F6B80B1B}"/>
  </dataValidations>
  <pageMargins left="0.7" right="0.7" top="0.75" bottom="0.75" header="0.3" footer="0.3"/>
  <pageSetup paperSize="9" scale="54"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zoomScaleNormal="100" workbookViewId="0"/>
  </sheetViews>
  <sheetFormatPr defaultColWidth="9.21875" defaultRowHeight="13.8"/>
  <cols>
    <col min="1" max="1" width="9.44140625" style="140" bestFit="1" customWidth="1"/>
    <col min="2" max="2" width="59" style="140" customWidth="1"/>
    <col min="3" max="3" width="16.77734375" style="140" bestFit="1" customWidth="1"/>
    <col min="4" max="4" width="14.33203125" style="140" bestFit="1" customWidth="1"/>
    <col min="5" max="16384" width="9.21875" style="140"/>
  </cols>
  <sheetData>
    <row r="1" spans="1:4">
      <c r="A1" s="138" t="s">
        <v>31</v>
      </c>
      <c r="B1" s="3" t="str">
        <f>'Info '!C2</f>
        <v>JSC PASHA Bank Georgia</v>
      </c>
    </row>
    <row r="2" spans="1:4" s="138" customFormat="1" ht="15.75" customHeight="1">
      <c r="A2" s="138" t="s">
        <v>32</v>
      </c>
      <c r="B2" s="261">
        <f>'1. key ratios '!B2</f>
        <v>45565</v>
      </c>
    </row>
    <row r="3" spans="1:4" s="138" customFormat="1" ht="15.75" customHeight="1"/>
    <row r="4" spans="1:4" ht="14.4" thickBot="1">
      <c r="A4" s="140" t="s">
        <v>282</v>
      </c>
      <c r="B4" s="187" t="s">
        <v>283</v>
      </c>
    </row>
    <row r="5" spans="1:4" s="145" customFormat="1" ht="12.75" customHeight="1">
      <c r="A5" s="247"/>
      <c r="B5" s="248" t="s">
        <v>286</v>
      </c>
      <c r="C5" s="180" t="s">
        <v>284</v>
      </c>
      <c r="D5" s="181" t="s">
        <v>285</v>
      </c>
    </row>
    <row r="6" spans="1:4" s="188" customFormat="1">
      <c r="A6" s="182">
        <v>1</v>
      </c>
      <c r="B6" s="243" t="s">
        <v>287</v>
      </c>
      <c r="C6" s="243"/>
      <c r="D6" s="183"/>
    </row>
    <row r="7" spans="1:4" s="188" customFormat="1">
      <c r="A7" s="184" t="s">
        <v>273</v>
      </c>
      <c r="B7" s="244" t="s">
        <v>288</v>
      </c>
      <c r="C7" s="236">
        <v>4.4999999999999998E-2</v>
      </c>
      <c r="D7" s="612">
        <f>C7*'5. RWA '!$C$13</f>
        <v>27062762.295204934</v>
      </c>
    </row>
    <row r="8" spans="1:4" s="188" customFormat="1">
      <c r="A8" s="184" t="s">
        <v>274</v>
      </c>
      <c r="B8" s="244" t="s">
        <v>289</v>
      </c>
      <c r="C8" s="237">
        <v>0.06</v>
      </c>
      <c r="D8" s="612">
        <f>C8*'5. RWA '!$C$13</f>
        <v>36083683.060273245</v>
      </c>
    </row>
    <row r="9" spans="1:4" s="188" customFormat="1">
      <c r="A9" s="184" t="s">
        <v>275</v>
      </c>
      <c r="B9" s="244" t="s">
        <v>290</v>
      </c>
      <c r="C9" s="237">
        <v>0.08</v>
      </c>
      <c r="D9" s="612">
        <f>C9*'5. RWA '!$C$13</f>
        <v>48111577.41369766</v>
      </c>
    </row>
    <row r="10" spans="1:4" s="188" customFormat="1">
      <c r="A10" s="182" t="s">
        <v>276</v>
      </c>
      <c r="B10" s="243" t="s">
        <v>291</v>
      </c>
      <c r="C10" s="238"/>
      <c r="D10" s="613"/>
    </row>
    <row r="11" spans="1:4" s="189" customFormat="1">
      <c r="A11" s="185" t="s">
        <v>277</v>
      </c>
      <c r="B11" s="235" t="s">
        <v>357</v>
      </c>
      <c r="C11" s="239">
        <v>2.5000000000000001E-2</v>
      </c>
      <c r="D11" s="612">
        <f>C11*'5. RWA '!$C$13</f>
        <v>15034867.941780521</v>
      </c>
    </row>
    <row r="12" spans="1:4" s="189" customFormat="1">
      <c r="A12" s="185" t="s">
        <v>278</v>
      </c>
      <c r="B12" s="235" t="s">
        <v>292</v>
      </c>
      <c r="C12" s="239">
        <v>2.5000000000000001E-3</v>
      </c>
      <c r="D12" s="612">
        <f>C12*'5. RWA '!$C$13</f>
        <v>1503486.7941780519</v>
      </c>
    </row>
    <row r="13" spans="1:4" s="189" customFormat="1">
      <c r="A13" s="185" t="s">
        <v>279</v>
      </c>
      <c r="B13" s="235" t="s">
        <v>293</v>
      </c>
      <c r="C13" s="239"/>
      <c r="D13" s="612">
        <f>C13*'5. RWA '!$C$13</f>
        <v>0</v>
      </c>
    </row>
    <row r="14" spans="1:4" s="189" customFormat="1">
      <c r="A14" s="182" t="s">
        <v>280</v>
      </c>
      <c r="B14" s="243" t="s">
        <v>354</v>
      </c>
      <c r="C14" s="240"/>
      <c r="D14" s="613"/>
    </row>
    <row r="15" spans="1:4" s="189" customFormat="1">
      <c r="A15" s="185">
        <v>3.1</v>
      </c>
      <c r="B15" s="235" t="s">
        <v>298</v>
      </c>
      <c r="C15" s="239">
        <v>6.8038767458114768E-2</v>
      </c>
      <c r="D15" s="612">
        <f>C15*'5. RWA '!$C$13</f>
        <v>40918155.346170776</v>
      </c>
    </row>
    <row r="16" spans="1:4" s="189" customFormat="1">
      <c r="A16" s="185">
        <v>3.2</v>
      </c>
      <c r="B16" s="235" t="s">
        <v>299</v>
      </c>
      <c r="C16" s="239">
        <v>8.4094985465638941E-2</v>
      </c>
      <c r="D16" s="612">
        <f>C16*'5. RWA '!$C$13</f>
        <v>50574280.041673347</v>
      </c>
    </row>
    <row r="17" spans="1:4" s="188" customFormat="1">
      <c r="A17" s="185">
        <v>3.3</v>
      </c>
      <c r="B17" s="235" t="s">
        <v>300</v>
      </c>
      <c r="C17" s="239">
        <v>0.10522158810711815</v>
      </c>
      <c r="D17" s="612">
        <f>C17*'5. RWA '!$C$13</f>
        <v>63279707.272597805</v>
      </c>
    </row>
    <row r="18" spans="1:4" s="145" customFormat="1" ht="12.75" customHeight="1">
      <c r="A18" s="245"/>
      <c r="B18" s="246" t="s">
        <v>353</v>
      </c>
      <c r="C18" s="241" t="s">
        <v>284</v>
      </c>
      <c r="D18" s="498" t="s">
        <v>285</v>
      </c>
    </row>
    <row r="19" spans="1:4" s="188" customFormat="1">
      <c r="A19" s="186">
        <v>4</v>
      </c>
      <c r="B19" s="235" t="s">
        <v>294</v>
      </c>
      <c r="C19" s="239">
        <f>C7+C11+C12+C13+C15</f>
        <v>0.14053876745811478</v>
      </c>
      <c r="D19" s="612">
        <f>C19*'5. RWA '!$C$13</f>
        <v>84519272.377334282</v>
      </c>
    </row>
    <row r="20" spans="1:4" s="188" customFormat="1">
      <c r="A20" s="186">
        <v>5</v>
      </c>
      <c r="B20" s="235" t="s">
        <v>91</v>
      </c>
      <c r="C20" s="239">
        <f>C8+C11+C12+C13+C16</f>
        <v>0.17159498546563895</v>
      </c>
      <c r="D20" s="612">
        <f>C20*'5. RWA '!$C$13</f>
        <v>103196317.83790517</v>
      </c>
    </row>
    <row r="21" spans="1:4" s="188" customFormat="1" ht="14.4" thickBot="1">
      <c r="A21" s="190" t="s">
        <v>281</v>
      </c>
      <c r="B21" s="191" t="s">
        <v>295</v>
      </c>
      <c r="C21" s="242">
        <f>C9+C11+C12+C13+C17</f>
        <v>0.21272158810711816</v>
      </c>
      <c r="D21" s="614">
        <f>C21*'5. RWA '!$C$13</f>
        <v>127929639.42225404</v>
      </c>
    </row>
    <row r="23" spans="1:4" ht="53.4">
      <c r="B23" s="175" t="s">
        <v>356</v>
      </c>
    </row>
  </sheetData>
  <conditionalFormatting sqref="C21">
    <cfRule type="cellIs" dxfId="21" priority="1" operator="lessThan">
      <formula>#REF!</formula>
    </cfRule>
  </conditionalFormatting>
  <pageMargins left="0.7" right="0.7" top="0.75" bottom="0.75" header="0.3" footer="0.3"/>
  <pageSetup paperSize="9" scale="87"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68"/>
  <sheetViews>
    <sheetView zoomScale="70" zoomScaleNormal="70" workbookViewId="0">
      <pane xSplit="1" ySplit="5" topLeftCell="B39" activePane="bottomRight" state="frozen"/>
      <selection pane="topRight"/>
      <selection pane="bottomLeft"/>
      <selection pane="bottomRight"/>
    </sheetView>
  </sheetViews>
  <sheetFormatPr defaultColWidth="9.21875" defaultRowHeight="13.8"/>
  <cols>
    <col min="1" max="1" width="10.77734375" style="4" customWidth="1"/>
    <col min="2" max="2" width="91.77734375" style="4" customWidth="1"/>
    <col min="3" max="3" width="53.21875" style="4" customWidth="1"/>
    <col min="4" max="4" width="32.21875" style="4" customWidth="1"/>
    <col min="5" max="5" width="9.44140625" style="5" customWidth="1"/>
    <col min="6" max="16384" width="9.21875" style="5"/>
  </cols>
  <sheetData>
    <row r="1" spans="1:6">
      <c r="A1" s="2" t="s">
        <v>31</v>
      </c>
      <c r="B1" s="3" t="str">
        <f>'Info '!C2</f>
        <v>JSC PASHA Bank Georgia</v>
      </c>
      <c r="E1" s="4"/>
      <c r="F1" s="4"/>
    </row>
    <row r="2" spans="1:6" s="2" customFormat="1" ht="15.75" customHeight="1">
      <c r="A2" s="2" t="s">
        <v>32</v>
      </c>
      <c r="B2" s="261">
        <f>'1. key ratios '!B2</f>
        <v>45565</v>
      </c>
    </row>
    <row r="3" spans="1:6" s="2" customFormat="1" ht="15.75" customHeight="1">
      <c r="A3" s="58"/>
    </row>
    <row r="4" spans="1:6" s="2" customFormat="1" ht="15.75" customHeight="1" thickBot="1">
      <c r="A4" s="2" t="s">
        <v>48</v>
      </c>
      <c r="B4" s="132" t="s">
        <v>179</v>
      </c>
      <c r="D4" s="22" t="s">
        <v>36</v>
      </c>
    </row>
    <row r="5" spans="1:6" ht="26.4">
      <c r="A5" s="566" t="s">
        <v>7</v>
      </c>
      <c r="B5" s="573" t="s">
        <v>219</v>
      </c>
      <c r="C5" s="567" t="s">
        <v>661</v>
      </c>
      <c r="D5" s="568" t="s">
        <v>50</v>
      </c>
    </row>
    <row r="6" spans="1:6" ht="14.4">
      <c r="A6" s="601">
        <v>1</v>
      </c>
      <c r="B6" s="553" t="s">
        <v>562</v>
      </c>
      <c r="C6" s="615">
        <f>SUM(C7:C9)</f>
        <v>171759418.93419999</v>
      </c>
      <c r="D6" s="625"/>
      <c r="E6" s="59"/>
    </row>
    <row r="7" spans="1:6" ht="14.4">
      <c r="A7" s="601">
        <v>1.1000000000000001</v>
      </c>
      <c r="B7" s="552" t="s">
        <v>563</v>
      </c>
      <c r="C7" s="616">
        <v>1236542.4653</v>
      </c>
      <c r="D7" s="626"/>
      <c r="E7" s="59"/>
    </row>
    <row r="8" spans="1:6" ht="14.4">
      <c r="A8" s="601">
        <v>1.2</v>
      </c>
      <c r="B8" s="552" t="s">
        <v>564</v>
      </c>
      <c r="C8" s="616">
        <v>64260238.951699995</v>
      </c>
      <c r="D8" s="626"/>
      <c r="E8" s="59"/>
    </row>
    <row r="9" spans="1:6" ht="14.4">
      <c r="A9" s="601">
        <v>1.3</v>
      </c>
      <c r="B9" s="552" t="s">
        <v>565</v>
      </c>
      <c r="C9" s="616">
        <v>106262637.51719999</v>
      </c>
      <c r="D9" s="626"/>
      <c r="E9" s="59"/>
    </row>
    <row r="10" spans="1:6" ht="14.4">
      <c r="A10" s="601">
        <v>2</v>
      </c>
      <c r="B10" s="302" t="s">
        <v>566</v>
      </c>
      <c r="C10" s="617">
        <f>C11</f>
        <v>826027.51029999997</v>
      </c>
      <c r="D10" s="626"/>
      <c r="E10" s="59"/>
    </row>
    <row r="11" spans="1:6" ht="14.4">
      <c r="A11" s="601">
        <v>2.1</v>
      </c>
      <c r="B11" s="550" t="s">
        <v>567</v>
      </c>
      <c r="C11" s="618">
        <v>826027.51029999997</v>
      </c>
      <c r="D11" s="627"/>
      <c r="E11" s="60"/>
    </row>
    <row r="12" spans="1:6" ht="14.4">
      <c r="A12" s="601">
        <v>3</v>
      </c>
      <c r="B12" s="303" t="s">
        <v>568</v>
      </c>
      <c r="C12" s="619"/>
      <c r="D12" s="627"/>
      <c r="E12" s="60"/>
    </row>
    <row r="13" spans="1:6" ht="14.4">
      <c r="A13" s="601">
        <v>4</v>
      </c>
      <c r="B13" s="304" t="s">
        <v>569</v>
      </c>
      <c r="C13" s="619"/>
      <c r="D13" s="627"/>
      <c r="E13" s="60"/>
    </row>
    <row r="14" spans="1:6" ht="14.4">
      <c r="A14" s="601">
        <v>5</v>
      </c>
      <c r="B14" s="305" t="s">
        <v>570</v>
      </c>
      <c r="C14" s="619">
        <f>SUM(C15:C17)</f>
        <v>0</v>
      </c>
      <c r="D14" s="627"/>
      <c r="E14" s="60"/>
    </row>
    <row r="15" spans="1:6" ht="14.4">
      <c r="A15" s="601">
        <v>5.0999999999999996</v>
      </c>
      <c r="B15" s="306" t="s">
        <v>571</v>
      </c>
      <c r="C15" s="616"/>
      <c r="D15" s="627"/>
      <c r="E15" s="59"/>
    </row>
    <row r="16" spans="1:6" ht="14.4">
      <c r="A16" s="601">
        <v>5.2</v>
      </c>
      <c r="B16" s="306" t="s">
        <v>572</v>
      </c>
      <c r="C16" s="616"/>
      <c r="D16" s="626"/>
      <c r="E16" s="59"/>
    </row>
    <row r="17" spans="1:5" ht="14.4">
      <c r="A17" s="601">
        <v>5.3</v>
      </c>
      <c r="B17" s="307" t="s">
        <v>573</v>
      </c>
      <c r="C17" s="616"/>
      <c r="D17" s="626"/>
      <c r="E17" s="59"/>
    </row>
    <row r="18" spans="1:5" ht="14.4">
      <c r="A18" s="601">
        <v>6</v>
      </c>
      <c r="B18" s="303" t="s">
        <v>574</v>
      </c>
      <c r="C18" s="617">
        <f>SUM(C19:C20)</f>
        <v>411653131.78279996</v>
      </c>
      <c r="D18" s="626"/>
      <c r="E18" s="59"/>
    </row>
    <row r="19" spans="1:5" ht="14.4">
      <c r="A19" s="601">
        <v>6.1</v>
      </c>
      <c r="B19" s="306" t="s">
        <v>572</v>
      </c>
      <c r="C19" s="618">
        <v>68881741.932400003</v>
      </c>
      <c r="D19" s="626"/>
      <c r="E19" s="59"/>
    </row>
    <row r="20" spans="1:5" ht="14.4">
      <c r="A20" s="601">
        <v>6.2</v>
      </c>
      <c r="B20" s="307" t="s">
        <v>573</v>
      </c>
      <c r="C20" s="618">
        <v>342771389.85039997</v>
      </c>
      <c r="D20" s="626"/>
      <c r="E20" s="59"/>
    </row>
    <row r="21" spans="1:5" ht="14.4">
      <c r="A21" s="601">
        <v>7</v>
      </c>
      <c r="B21" s="302" t="s">
        <v>575</v>
      </c>
      <c r="C21" s="619"/>
      <c r="D21" s="626"/>
      <c r="E21" s="59"/>
    </row>
    <row r="22" spans="1:5" ht="14.4">
      <c r="A22" s="601">
        <v>8</v>
      </c>
      <c r="B22" s="308" t="s">
        <v>576</v>
      </c>
      <c r="C22" s="617"/>
      <c r="D22" s="626"/>
      <c r="E22" s="59"/>
    </row>
    <row r="23" spans="1:5" ht="14.4">
      <c r="A23" s="601">
        <v>9</v>
      </c>
      <c r="B23" s="304" t="s">
        <v>577</v>
      </c>
      <c r="C23" s="617">
        <f>SUM(C24:C25)</f>
        <v>3290997.64</v>
      </c>
      <c r="D23" s="628"/>
      <c r="E23" s="59"/>
    </row>
    <row r="24" spans="1:5" ht="14.4">
      <c r="A24" s="601">
        <v>9.1</v>
      </c>
      <c r="B24" s="306" t="s">
        <v>578</v>
      </c>
      <c r="C24" s="620">
        <v>3290997.64</v>
      </c>
      <c r="D24" s="629"/>
      <c r="E24" s="59"/>
    </row>
    <row r="25" spans="1:5" ht="14.4">
      <c r="A25" s="601">
        <v>9.1999999999999993</v>
      </c>
      <c r="B25" s="306" t="s">
        <v>579</v>
      </c>
      <c r="C25" s="497">
        <v>0</v>
      </c>
      <c r="D25" s="496"/>
      <c r="E25" s="61"/>
    </row>
    <row r="26" spans="1:5" ht="14.4">
      <c r="A26" s="601">
        <v>10</v>
      </c>
      <c r="B26" s="304" t="s">
        <v>580</v>
      </c>
      <c r="C26" s="621">
        <f>SUM(C27:C28)</f>
        <v>4078198.33</v>
      </c>
      <c r="D26" s="600" t="s">
        <v>737</v>
      </c>
      <c r="E26" s="59"/>
    </row>
    <row r="27" spans="1:5" ht="14.4">
      <c r="A27" s="601">
        <v>10.1</v>
      </c>
      <c r="B27" s="306" t="s">
        <v>581</v>
      </c>
      <c r="C27" s="616"/>
      <c r="D27" s="626"/>
      <c r="E27" s="59"/>
    </row>
    <row r="28" spans="1:5" ht="14.4">
      <c r="A28" s="601">
        <v>10.199999999999999</v>
      </c>
      <c r="B28" s="306" t="s">
        <v>582</v>
      </c>
      <c r="C28" s="616">
        <v>4078198.33</v>
      </c>
      <c r="D28" s="626"/>
      <c r="E28" s="59"/>
    </row>
    <row r="29" spans="1:5" ht="14.4">
      <c r="A29" s="601">
        <v>11</v>
      </c>
      <c r="B29" s="304" t="s">
        <v>583</v>
      </c>
      <c r="C29" s="617">
        <f>SUM(C30:C31)</f>
        <v>0</v>
      </c>
      <c r="D29" s="626"/>
      <c r="E29" s="59"/>
    </row>
    <row r="30" spans="1:5" ht="14.4">
      <c r="A30" s="601">
        <v>11.1</v>
      </c>
      <c r="B30" s="306" t="s">
        <v>584</v>
      </c>
      <c r="C30" s="616"/>
      <c r="D30" s="626"/>
      <c r="E30" s="59"/>
    </row>
    <row r="31" spans="1:5" ht="14.4">
      <c r="A31" s="601">
        <v>11.2</v>
      </c>
      <c r="B31" s="306" t="s">
        <v>585</v>
      </c>
      <c r="C31" s="616"/>
      <c r="D31" s="626"/>
      <c r="E31" s="59"/>
    </row>
    <row r="32" spans="1:5" ht="14.4">
      <c r="A32" s="601">
        <v>13</v>
      </c>
      <c r="B32" s="304" t="s">
        <v>586</v>
      </c>
      <c r="C32" s="617">
        <v>20378364.642700002</v>
      </c>
      <c r="D32" s="626"/>
      <c r="E32" s="59"/>
    </row>
    <row r="33" spans="1:5" ht="14.4">
      <c r="A33" s="601">
        <v>13.1</v>
      </c>
      <c r="B33" s="544" t="s">
        <v>587</v>
      </c>
      <c r="C33" s="616">
        <v>15141225.699999999</v>
      </c>
      <c r="D33" s="626"/>
      <c r="E33" s="59"/>
    </row>
    <row r="34" spans="1:5" ht="14.4">
      <c r="A34" s="601">
        <v>13.2</v>
      </c>
      <c r="B34" s="544" t="s">
        <v>588</v>
      </c>
      <c r="C34" s="620"/>
      <c r="D34" s="629"/>
      <c r="E34" s="59"/>
    </row>
    <row r="35" spans="1:5" ht="14.4">
      <c r="A35" s="601">
        <v>14</v>
      </c>
      <c r="B35" s="548" t="s">
        <v>589</v>
      </c>
      <c r="C35" s="622">
        <f>SUM(C6,C10,C12,C13,C14,C18,C21,C22,C23,C26,C29,C32)</f>
        <v>611986138.83999991</v>
      </c>
      <c r="D35" s="626"/>
      <c r="E35" s="59"/>
    </row>
    <row r="36" spans="1:5" ht="14.4">
      <c r="A36" s="601"/>
      <c r="B36" s="543" t="s">
        <v>590</v>
      </c>
      <c r="C36" s="495"/>
      <c r="D36" s="626"/>
      <c r="E36" s="59"/>
    </row>
    <row r="37" spans="1:5" ht="14.4">
      <c r="A37" s="601">
        <v>15</v>
      </c>
      <c r="B37" s="309" t="s">
        <v>591</v>
      </c>
      <c r="C37" s="497">
        <f>C38</f>
        <v>504501.43809999997</v>
      </c>
      <c r="D37" s="496"/>
      <c r="E37" s="61"/>
    </row>
    <row r="38" spans="1:5" ht="14.4">
      <c r="A38" s="601">
        <v>15.1</v>
      </c>
      <c r="B38" s="550" t="s">
        <v>567</v>
      </c>
      <c r="C38" s="616">
        <v>504501.43809999997</v>
      </c>
      <c r="D38" s="626"/>
      <c r="E38" s="59"/>
    </row>
    <row r="39" spans="1:5" ht="14.4">
      <c r="A39" s="601">
        <v>16</v>
      </c>
      <c r="B39" s="302" t="s">
        <v>592</v>
      </c>
      <c r="C39" s="617"/>
      <c r="D39" s="626"/>
      <c r="E39" s="59"/>
    </row>
    <row r="40" spans="1:5" ht="14.4">
      <c r="A40" s="601">
        <v>17</v>
      </c>
      <c r="B40" s="302" t="s">
        <v>593</v>
      </c>
      <c r="C40" s="617">
        <f>SUM(C41:C44)</f>
        <v>453493907.29470003</v>
      </c>
      <c r="D40" s="626"/>
      <c r="E40" s="59"/>
    </row>
    <row r="41" spans="1:5" ht="14.4">
      <c r="A41" s="601">
        <v>17.100000000000001</v>
      </c>
      <c r="B41" s="310" t="s">
        <v>594</v>
      </c>
      <c r="C41" s="616">
        <v>431014264.1663</v>
      </c>
      <c r="D41" s="626"/>
      <c r="E41" s="59"/>
    </row>
    <row r="42" spans="1:5" ht="14.4">
      <c r="A42" s="601">
        <v>17.2</v>
      </c>
      <c r="B42" s="552" t="s">
        <v>595</v>
      </c>
      <c r="C42" s="620">
        <v>22479643.128400002</v>
      </c>
      <c r="D42" s="629"/>
      <c r="E42" s="59"/>
    </row>
    <row r="43" spans="1:5" ht="14.4">
      <c r="A43" s="601">
        <v>17.3</v>
      </c>
      <c r="B43" s="314" t="s">
        <v>596</v>
      </c>
      <c r="C43" s="494"/>
      <c r="D43" s="493"/>
      <c r="E43" s="59"/>
    </row>
    <row r="44" spans="1:5" ht="14.4">
      <c r="A44" s="601">
        <v>17.399999999999999</v>
      </c>
      <c r="B44" s="542" t="s">
        <v>597</v>
      </c>
      <c r="C44" s="494"/>
      <c r="D44" s="493"/>
      <c r="E44" s="59"/>
    </row>
    <row r="45" spans="1:5" ht="14.4">
      <c r="A45" s="601">
        <v>18</v>
      </c>
      <c r="B45" s="548" t="s">
        <v>598</v>
      </c>
      <c r="C45" s="492">
        <v>355287.3112</v>
      </c>
      <c r="D45" s="493"/>
      <c r="E45" s="61"/>
    </row>
    <row r="46" spans="1:5" ht="14.4">
      <c r="A46" s="601">
        <v>19</v>
      </c>
      <c r="B46" s="548" t="s">
        <v>599</v>
      </c>
      <c r="C46" s="491">
        <f>SUM(C47:C48)</f>
        <v>0</v>
      </c>
      <c r="D46" s="490"/>
    </row>
    <row r="47" spans="1:5" ht="14.4">
      <c r="A47" s="601">
        <v>19.100000000000001</v>
      </c>
      <c r="B47" s="541" t="s">
        <v>600</v>
      </c>
      <c r="C47" s="489"/>
      <c r="D47" s="490"/>
    </row>
    <row r="48" spans="1:5" ht="14.4">
      <c r="A48" s="601">
        <v>19.2</v>
      </c>
      <c r="B48" s="541" t="s">
        <v>601</v>
      </c>
      <c r="C48" s="489"/>
      <c r="D48" s="490"/>
    </row>
    <row r="49" spans="1:4" ht="14.4">
      <c r="A49" s="601">
        <v>20</v>
      </c>
      <c r="B49" s="540" t="s">
        <v>602</v>
      </c>
      <c r="C49" s="491">
        <v>32835848.7903</v>
      </c>
      <c r="D49" s="600" t="s">
        <v>738</v>
      </c>
    </row>
    <row r="50" spans="1:4" ht="14.4">
      <c r="A50" s="601">
        <v>21</v>
      </c>
      <c r="B50" s="551" t="s">
        <v>603</v>
      </c>
      <c r="C50" s="491">
        <v>6318100.0992000001</v>
      </c>
      <c r="D50" s="490"/>
    </row>
    <row r="51" spans="1:4" ht="14.4">
      <c r="A51" s="601">
        <v>21.1</v>
      </c>
      <c r="B51" s="552" t="s">
        <v>604</v>
      </c>
      <c r="C51" s="489"/>
      <c r="D51" s="490"/>
    </row>
    <row r="52" spans="1:4" ht="14.4">
      <c r="A52" s="601">
        <v>22</v>
      </c>
      <c r="B52" s="547" t="s">
        <v>605</v>
      </c>
      <c r="C52" s="491">
        <f>SUM(C37,C39,C40,C45,C46,C49,C50)</f>
        <v>493507644.93350005</v>
      </c>
      <c r="D52" s="490"/>
    </row>
    <row r="53" spans="1:4" ht="14.4">
      <c r="A53" s="601"/>
      <c r="B53" s="543" t="s">
        <v>606</v>
      </c>
      <c r="C53" s="488"/>
      <c r="D53" s="490"/>
    </row>
    <row r="54" spans="1:4" ht="14.4">
      <c r="A54" s="601">
        <v>23</v>
      </c>
      <c r="B54" s="540" t="s">
        <v>607</v>
      </c>
      <c r="C54" s="492">
        <v>136800000</v>
      </c>
      <c r="D54" s="600" t="s">
        <v>739</v>
      </c>
    </row>
    <row r="55" spans="1:4" ht="14.4">
      <c r="A55" s="601">
        <v>24</v>
      </c>
      <c r="B55" s="540" t="s">
        <v>608</v>
      </c>
      <c r="C55" s="492"/>
      <c r="D55" s="490"/>
    </row>
    <row r="56" spans="1:4" ht="14.4">
      <c r="A56" s="601">
        <v>25</v>
      </c>
      <c r="B56" s="548" t="s">
        <v>609</v>
      </c>
      <c r="C56" s="492"/>
      <c r="D56" s="490"/>
    </row>
    <row r="57" spans="1:4" ht="14.4">
      <c r="A57" s="601">
        <v>26</v>
      </c>
      <c r="B57" s="548" t="s">
        <v>610</v>
      </c>
      <c r="C57" s="492"/>
      <c r="D57" s="490"/>
    </row>
    <row r="58" spans="1:4" ht="14.4">
      <c r="A58" s="601">
        <v>27</v>
      </c>
      <c r="B58" s="548" t="s">
        <v>611</v>
      </c>
      <c r="C58" s="492">
        <f>SUM(C59:C60)</f>
        <v>1154910.5</v>
      </c>
      <c r="D58" s="490"/>
    </row>
    <row r="59" spans="1:4" ht="14.4">
      <c r="A59" s="601">
        <v>27.1</v>
      </c>
      <c r="B59" s="542" t="s">
        <v>612</v>
      </c>
      <c r="C59" s="494">
        <v>1154910.5</v>
      </c>
      <c r="D59" s="490"/>
    </row>
    <row r="60" spans="1:4" ht="14.4">
      <c r="A60" s="601">
        <v>27.2</v>
      </c>
      <c r="B60" s="542" t="s">
        <v>613</v>
      </c>
      <c r="C60" s="494"/>
      <c r="D60" s="490"/>
    </row>
    <row r="61" spans="1:4" ht="14.4">
      <c r="A61" s="601">
        <v>28</v>
      </c>
      <c r="B61" s="539" t="s">
        <v>614</v>
      </c>
      <c r="C61" s="492"/>
      <c r="D61" s="490"/>
    </row>
    <row r="62" spans="1:4" ht="14.4">
      <c r="A62" s="601">
        <v>29</v>
      </c>
      <c r="B62" s="548" t="s">
        <v>615</v>
      </c>
      <c r="C62" s="492">
        <f>SUM(C63:C65)</f>
        <v>0</v>
      </c>
      <c r="D62" s="490"/>
    </row>
    <row r="63" spans="1:4" ht="14.4">
      <c r="A63" s="601">
        <v>29.1</v>
      </c>
      <c r="B63" s="545" t="s">
        <v>616</v>
      </c>
      <c r="C63" s="494"/>
      <c r="D63" s="490"/>
    </row>
    <row r="64" spans="1:4" ht="14.4">
      <c r="A64" s="601">
        <v>29.2</v>
      </c>
      <c r="B64" s="541" t="s">
        <v>617</v>
      </c>
      <c r="C64" s="494"/>
      <c r="D64" s="490"/>
    </row>
    <row r="65" spans="1:4" ht="14.4">
      <c r="A65" s="601">
        <v>29.3</v>
      </c>
      <c r="B65" s="541" t="s">
        <v>618</v>
      </c>
      <c r="C65" s="494"/>
      <c r="D65" s="490"/>
    </row>
    <row r="66" spans="1:4" ht="14.4">
      <c r="A66" s="601">
        <v>30</v>
      </c>
      <c r="B66" s="548" t="s">
        <v>619</v>
      </c>
      <c r="C66" s="492">
        <v>-19476417.670000002</v>
      </c>
      <c r="D66" s="600" t="s">
        <v>740</v>
      </c>
    </row>
    <row r="67" spans="1:4" ht="14.4">
      <c r="A67" s="601">
        <v>31</v>
      </c>
      <c r="B67" s="538" t="s">
        <v>620</v>
      </c>
      <c r="C67" s="492">
        <v>118478492.83</v>
      </c>
      <c r="D67" s="490"/>
    </row>
    <row r="68" spans="1:4" ht="15" thickBot="1">
      <c r="A68" s="602">
        <v>32</v>
      </c>
      <c r="B68" s="603" t="s">
        <v>621</v>
      </c>
      <c r="C68" s="623">
        <f>SUM(C52,C67)</f>
        <v>611986137.76350009</v>
      </c>
      <c r="D68" s="630"/>
    </row>
  </sheetData>
  <pageMargins left="0.7" right="0.7" top="0.75" bottom="0.75" header="0.3" footer="0.3"/>
  <pageSetup paperSize="9" scale="4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70" zoomScaleNormal="70" workbookViewId="0">
      <pane xSplit="1" ySplit="4" topLeftCell="B5" activePane="bottomRight" state="frozen"/>
      <selection pane="topRight"/>
      <selection pane="bottomLeft"/>
      <selection pane="bottomRight"/>
    </sheetView>
  </sheetViews>
  <sheetFormatPr defaultColWidth="9.218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21875" style="4" bestFit="1" customWidth="1"/>
    <col min="9" max="9" width="13" style="4" bestFit="1" customWidth="1"/>
    <col min="10" max="10" width="13.21875" style="4" bestFit="1" customWidth="1"/>
    <col min="11" max="11" width="13" style="4" bestFit="1" customWidth="1"/>
    <col min="12" max="16" width="13" style="21" bestFit="1" customWidth="1"/>
    <col min="17" max="17" width="14.77734375" style="21" customWidth="1"/>
    <col min="18" max="18" width="13" style="21" bestFit="1" customWidth="1"/>
    <col min="19" max="19" width="34.77734375" style="21" customWidth="1"/>
    <col min="20" max="16384" width="9.21875" style="21"/>
  </cols>
  <sheetData>
    <row r="1" spans="1:19">
      <c r="A1" s="2" t="s">
        <v>31</v>
      </c>
      <c r="B1" s="3" t="str">
        <f>'Info '!C2</f>
        <v>JSC PASHA Bank Georgia</v>
      </c>
    </row>
    <row r="2" spans="1:19">
      <c r="A2" s="2" t="s">
        <v>32</v>
      </c>
      <c r="B2" s="261">
        <f>'1. key ratios '!B2</f>
        <v>45565</v>
      </c>
    </row>
    <row r="4" spans="1:19" ht="27" thickBot="1">
      <c r="A4" s="4" t="s">
        <v>147</v>
      </c>
      <c r="B4" s="167" t="s">
        <v>252</v>
      </c>
    </row>
    <row r="5" spans="1:19" s="158" customFormat="1" ht="13.8">
      <c r="A5" s="153"/>
      <c r="B5" s="154"/>
      <c r="C5" s="155" t="s">
        <v>0</v>
      </c>
      <c r="D5" s="155" t="s">
        <v>1</v>
      </c>
      <c r="E5" s="155" t="s">
        <v>2</v>
      </c>
      <c r="F5" s="155" t="s">
        <v>3</v>
      </c>
      <c r="G5" s="155" t="s">
        <v>4</v>
      </c>
      <c r="H5" s="155" t="s">
        <v>6</v>
      </c>
      <c r="I5" s="155" t="s">
        <v>9</v>
      </c>
      <c r="J5" s="155" t="s">
        <v>10</v>
      </c>
      <c r="K5" s="155" t="s">
        <v>11</v>
      </c>
      <c r="L5" s="155" t="s">
        <v>12</v>
      </c>
      <c r="M5" s="155" t="s">
        <v>13</v>
      </c>
      <c r="N5" s="155" t="s">
        <v>14</v>
      </c>
      <c r="O5" s="155" t="s">
        <v>236</v>
      </c>
      <c r="P5" s="155" t="s">
        <v>237</v>
      </c>
      <c r="Q5" s="155" t="s">
        <v>238</v>
      </c>
      <c r="R5" s="156" t="s">
        <v>239</v>
      </c>
      <c r="S5" s="157" t="s">
        <v>240</v>
      </c>
    </row>
    <row r="6" spans="1:19" s="158" customFormat="1" ht="99" customHeight="1">
      <c r="A6" s="159"/>
      <c r="B6" s="695" t="s">
        <v>241</v>
      </c>
      <c r="C6" s="691">
        <v>0</v>
      </c>
      <c r="D6" s="692"/>
      <c r="E6" s="691">
        <v>0.2</v>
      </c>
      <c r="F6" s="692"/>
      <c r="G6" s="691">
        <v>0.35</v>
      </c>
      <c r="H6" s="692"/>
      <c r="I6" s="691">
        <v>0.5</v>
      </c>
      <c r="J6" s="692"/>
      <c r="K6" s="691">
        <v>0.75</v>
      </c>
      <c r="L6" s="692"/>
      <c r="M6" s="691">
        <v>1</v>
      </c>
      <c r="N6" s="692"/>
      <c r="O6" s="691">
        <v>1.5</v>
      </c>
      <c r="P6" s="692"/>
      <c r="Q6" s="691">
        <v>2.5</v>
      </c>
      <c r="R6" s="692"/>
      <c r="S6" s="693" t="s">
        <v>146</v>
      </c>
    </row>
    <row r="7" spans="1:19" s="158" customFormat="1" ht="30.75" customHeight="1">
      <c r="A7" s="159"/>
      <c r="B7" s="696"/>
      <c r="C7" s="151" t="s">
        <v>149</v>
      </c>
      <c r="D7" s="151" t="s">
        <v>148</v>
      </c>
      <c r="E7" s="151" t="s">
        <v>149</v>
      </c>
      <c r="F7" s="151" t="s">
        <v>148</v>
      </c>
      <c r="G7" s="151" t="s">
        <v>149</v>
      </c>
      <c r="H7" s="151" t="s">
        <v>148</v>
      </c>
      <c r="I7" s="151" t="s">
        <v>149</v>
      </c>
      <c r="J7" s="151" t="s">
        <v>148</v>
      </c>
      <c r="K7" s="151" t="s">
        <v>149</v>
      </c>
      <c r="L7" s="151" t="s">
        <v>148</v>
      </c>
      <c r="M7" s="151" t="s">
        <v>149</v>
      </c>
      <c r="N7" s="151" t="s">
        <v>148</v>
      </c>
      <c r="O7" s="151" t="s">
        <v>149</v>
      </c>
      <c r="P7" s="151" t="s">
        <v>148</v>
      </c>
      <c r="Q7" s="151" t="s">
        <v>149</v>
      </c>
      <c r="R7" s="151" t="s">
        <v>148</v>
      </c>
      <c r="S7" s="694"/>
    </row>
    <row r="8" spans="1:19" ht="13.8">
      <c r="A8" s="62">
        <v>1</v>
      </c>
      <c r="B8" s="1" t="s">
        <v>52</v>
      </c>
      <c r="C8" s="487">
        <v>17149689.68</v>
      </c>
      <c r="D8" s="487"/>
      <c r="E8" s="487">
        <v>0</v>
      </c>
      <c r="F8" s="486"/>
      <c r="G8" s="487">
        <v>0</v>
      </c>
      <c r="H8" s="487"/>
      <c r="I8" s="487">
        <v>0</v>
      </c>
      <c r="J8" s="487"/>
      <c r="K8" s="487">
        <v>0</v>
      </c>
      <c r="L8" s="487"/>
      <c r="M8" s="487">
        <v>52456949.271700002</v>
      </c>
      <c r="N8" s="487"/>
      <c r="O8" s="487">
        <v>0</v>
      </c>
      <c r="P8" s="487"/>
      <c r="Q8" s="487">
        <v>0</v>
      </c>
      <c r="R8" s="486"/>
      <c r="S8" s="485">
        <v>52456949.271700002</v>
      </c>
    </row>
    <row r="9" spans="1:19" ht="13.8">
      <c r="A9" s="62">
        <v>2</v>
      </c>
      <c r="B9" s="1" t="s">
        <v>53</v>
      </c>
      <c r="C9" s="487">
        <v>0</v>
      </c>
      <c r="D9" s="487"/>
      <c r="E9" s="487">
        <v>0</v>
      </c>
      <c r="F9" s="487"/>
      <c r="G9" s="487">
        <v>0</v>
      </c>
      <c r="H9" s="487"/>
      <c r="I9" s="487">
        <v>0</v>
      </c>
      <c r="J9" s="487"/>
      <c r="K9" s="487">
        <v>0</v>
      </c>
      <c r="L9" s="487"/>
      <c r="M9" s="487">
        <v>0</v>
      </c>
      <c r="N9" s="487"/>
      <c r="O9" s="487">
        <v>0</v>
      </c>
      <c r="P9" s="487"/>
      <c r="Q9" s="487">
        <v>0</v>
      </c>
      <c r="R9" s="486"/>
      <c r="S9" s="485">
        <v>0</v>
      </c>
    </row>
    <row r="10" spans="1:19" ht="13.8">
      <c r="A10" s="62">
        <v>3</v>
      </c>
      <c r="B10" s="1" t="s">
        <v>165</v>
      </c>
      <c r="C10" s="487">
        <v>0</v>
      </c>
      <c r="D10" s="487"/>
      <c r="E10" s="487">
        <v>0</v>
      </c>
      <c r="F10" s="487"/>
      <c r="G10" s="487">
        <v>0</v>
      </c>
      <c r="H10" s="487"/>
      <c r="I10" s="487">
        <v>0</v>
      </c>
      <c r="J10" s="487"/>
      <c r="K10" s="487">
        <v>0</v>
      </c>
      <c r="L10" s="487"/>
      <c r="M10" s="487">
        <v>0</v>
      </c>
      <c r="N10" s="487"/>
      <c r="O10" s="487">
        <v>0</v>
      </c>
      <c r="P10" s="487"/>
      <c r="Q10" s="487">
        <v>0</v>
      </c>
      <c r="R10" s="486"/>
      <c r="S10" s="485">
        <v>0</v>
      </c>
    </row>
    <row r="11" spans="1:19" ht="13.8">
      <c r="A11" s="62">
        <v>4</v>
      </c>
      <c r="B11" s="1" t="s">
        <v>54</v>
      </c>
      <c r="C11" s="487">
        <v>0</v>
      </c>
      <c r="D11" s="487"/>
      <c r="E11" s="487">
        <v>0</v>
      </c>
      <c r="F11" s="487"/>
      <c r="G11" s="487">
        <v>0</v>
      </c>
      <c r="H11" s="487"/>
      <c r="I11" s="487">
        <v>0</v>
      </c>
      <c r="J11" s="487"/>
      <c r="K11" s="487">
        <v>0</v>
      </c>
      <c r="L11" s="487"/>
      <c r="M11" s="487">
        <v>0</v>
      </c>
      <c r="N11" s="487"/>
      <c r="O11" s="487">
        <v>0</v>
      </c>
      <c r="P11" s="487"/>
      <c r="Q11" s="487">
        <v>0</v>
      </c>
      <c r="R11" s="486"/>
      <c r="S11" s="485">
        <v>0</v>
      </c>
    </row>
    <row r="12" spans="1:19" ht="13.8">
      <c r="A12" s="62">
        <v>5</v>
      </c>
      <c r="B12" s="1" t="s">
        <v>55</v>
      </c>
      <c r="C12" s="487">
        <v>0</v>
      </c>
      <c r="D12" s="487"/>
      <c r="E12" s="487">
        <v>0</v>
      </c>
      <c r="F12" s="487"/>
      <c r="G12" s="487">
        <v>0</v>
      </c>
      <c r="H12" s="487"/>
      <c r="I12" s="487">
        <v>0</v>
      </c>
      <c r="J12" s="487"/>
      <c r="K12" s="487">
        <v>0</v>
      </c>
      <c r="L12" s="487"/>
      <c r="M12" s="487">
        <v>0</v>
      </c>
      <c r="N12" s="487"/>
      <c r="O12" s="487">
        <v>0</v>
      </c>
      <c r="P12" s="487"/>
      <c r="Q12" s="487">
        <v>0</v>
      </c>
      <c r="R12" s="486"/>
      <c r="S12" s="485">
        <v>0</v>
      </c>
    </row>
    <row r="13" spans="1:19" ht="13.8">
      <c r="A13" s="62">
        <v>6</v>
      </c>
      <c r="B13" s="1" t="s">
        <v>56</v>
      </c>
      <c r="C13" s="487">
        <v>0</v>
      </c>
      <c r="D13" s="487"/>
      <c r="E13" s="487">
        <v>74622809.384599999</v>
      </c>
      <c r="F13" s="487"/>
      <c r="G13" s="487">
        <v>0</v>
      </c>
      <c r="H13" s="487"/>
      <c r="I13" s="487">
        <v>31569271.602899998</v>
      </c>
      <c r="J13" s="487"/>
      <c r="K13" s="487">
        <v>0</v>
      </c>
      <c r="L13" s="487"/>
      <c r="M13" s="487">
        <v>44770814.288999997</v>
      </c>
      <c r="N13" s="487">
        <v>298213.01169999997</v>
      </c>
      <c r="O13" s="487">
        <v>2995490.7492999998</v>
      </c>
      <c r="P13" s="487"/>
      <c r="Q13" s="487">
        <v>0</v>
      </c>
      <c r="R13" s="486"/>
      <c r="S13" s="485">
        <v>80271461.103019997</v>
      </c>
    </row>
    <row r="14" spans="1:19" ht="13.8">
      <c r="A14" s="62">
        <v>7</v>
      </c>
      <c r="B14" s="1" t="s">
        <v>57</v>
      </c>
      <c r="C14" s="487">
        <v>0</v>
      </c>
      <c r="D14" s="487"/>
      <c r="E14" s="487">
        <v>0</v>
      </c>
      <c r="F14" s="487"/>
      <c r="G14" s="487">
        <v>0</v>
      </c>
      <c r="H14" s="487"/>
      <c r="I14" s="487">
        <v>0</v>
      </c>
      <c r="J14" s="487"/>
      <c r="K14" s="487">
        <v>0</v>
      </c>
      <c r="L14" s="487"/>
      <c r="M14" s="487">
        <v>321220129.38959998</v>
      </c>
      <c r="N14" s="487">
        <v>42991532.878399998</v>
      </c>
      <c r="O14" s="487">
        <v>0</v>
      </c>
      <c r="P14" s="487"/>
      <c r="Q14" s="487">
        <v>0</v>
      </c>
      <c r="R14" s="486"/>
      <c r="S14" s="485">
        <v>364211662.26800001</v>
      </c>
    </row>
    <row r="15" spans="1:19" ht="13.8">
      <c r="A15" s="62">
        <v>8</v>
      </c>
      <c r="B15" s="1" t="s">
        <v>58</v>
      </c>
      <c r="C15" s="487">
        <v>0</v>
      </c>
      <c r="D15" s="487"/>
      <c r="E15" s="487">
        <v>0</v>
      </c>
      <c r="F15" s="487"/>
      <c r="G15" s="487">
        <v>0</v>
      </c>
      <c r="H15" s="487"/>
      <c r="I15" s="487">
        <v>0</v>
      </c>
      <c r="J15" s="487"/>
      <c r="K15" s="487">
        <v>4011.1388999999999</v>
      </c>
      <c r="L15" s="487"/>
      <c r="M15" s="487">
        <v>0</v>
      </c>
      <c r="N15" s="487">
        <v>4063.0423000000001</v>
      </c>
      <c r="O15" s="487">
        <v>0</v>
      </c>
      <c r="P15" s="487"/>
      <c r="Q15" s="487">
        <v>0</v>
      </c>
      <c r="R15" s="486"/>
      <c r="S15" s="485">
        <v>7071.3964749999996</v>
      </c>
    </row>
    <row r="16" spans="1:19" ht="13.8">
      <c r="A16" s="62">
        <v>9</v>
      </c>
      <c r="B16" s="1" t="s">
        <v>59</v>
      </c>
      <c r="C16" s="487">
        <v>0</v>
      </c>
      <c r="D16" s="487"/>
      <c r="E16" s="487">
        <v>0</v>
      </c>
      <c r="F16" s="487"/>
      <c r="G16" s="487">
        <v>0</v>
      </c>
      <c r="H16" s="487"/>
      <c r="I16" s="487">
        <v>0</v>
      </c>
      <c r="J16" s="487"/>
      <c r="K16" s="487">
        <v>0</v>
      </c>
      <c r="L16" s="487"/>
      <c r="M16" s="487">
        <v>0</v>
      </c>
      <c r="N16" s="487"/>
      <c r="O16" s="487">
        <v>0</v>
      </c>
      <c r="P16" s="487"/>
      <c r="Q16" s="487">
        <v>0</v>
      </c>
      <c r="R16" s="486"/>
      <c r="S16" s="485">
        <v>0</v>
      </c>
    </row>
    <row r="17" spans="1:19" ht="13.8">
      <c r="A17" s="62">
        <v>10</v>
      </c>
      <c r="B17" s="1" t="s">
        <v>60</v>
      </c>
      <c r="C17" s="487">
        <v>0</v>
      </c>
      <c r="D17" s="487"/>
      <c r="E17" s="487">
        <v>0</v>
      </c>
      <c r="F17" s="487"/>
      <c r="G17" s="487">
        <v>0</v>
      </c>
      <c r="H17" s="487"/>
      <c r="I17" s="487">
        <v>0</v>
      </c>
      <c r="J17" s="487"/>
      <c r="K17" s="487">
        <v>0</v>
      </c>
      <c r="L17" s="487"/>
      <c r="M17" s="487">
        <v>40385397.428000003</v>
      </c>
      <c r="N17" s="487"/>
      <c r="O17" s="487">
        <v>0</v>
      </c>
      <c r="P17" s="487"/>
      <c r="Q17" s="487">
        <v>0</v>
      </c>
      <c r="R17" s="486"/>
      <c r="S17" s="485">
        <v>40385397.428000003</v>
      </c>
    </row>
    <row r="18" spans="1:19" ht="13.8">
      <c r="A18" s="62">
        <v>11</v>
      </c>
      <c r="B18" s="1" t="s">
        <v>61</v>
      </c>
      <c r="C18" s="487">
        <v>0</v>
      </c>
      <c r="D18" s="487"/>
      <c r="E18" s="487">
        <v>0</v>
      </c>
      <c r="F18" s="487"/>
      <c r="G18" s="487">
        <v>0</v>
      </c>
      <c r="H18" s="487"/>
      <c r="I18" s="487">
        <v>0</v>
      </c>
      <c r="J18" s="487"/>
      <c r="K18" s="487">
        <v>0</v>
      </c>
      <c r="L18" s="487"/>
      <c r="M18" s="487">
        <v>0</v>
      </c>
      <c r="N18" s="487"/>
      <c r="O18" s="487">
        <v>0</v>
      </c>
      <c r="P18" s="487"/>
      <c r="Q18" s="487">
        <v>0</v>
      </c>
      <c r="R18" s="486"/>
      <c r="S18" s="485">
        <v>0</v>
      </c>
    </row>
    <row r="19" spans="1:19" ht="13.8">
      <c r="A19" s="62">
        <v>12</v>
      </c>
      <c r="B19" s="1" t="s">
        <v>62</v>
      </c>
      <c r="C19" s="487">
        <v>0</v>
      </c>
      <c r="D19" s="487"/>
      <c r="E19" s="487">
        <v>0</v>
      </c>
      <c r="F19" s="487"/>
      <c r="G19" s="487">
        <v>0</v>
      </c>
      <c r="H19" s="487"/>
      <c r="I19" s="487">
        <v>0</v>
      </c>
      <c r="J19" s="487"/>
      <c r="K19" s="487">
        <v>0</v>
      </c>
      <c r="L19" s="487"/>
      <c r="M19" s="487">
        <v>0</v>
      </c>
      <c r="N19" s="487"/>
      <c r="O19" s="487">
        <v>0</v>
      </c>
      <c r="P19" s="487"/>
      <c r="Q19" s="487">
        <v>0</v>
      </c>
      <c r="R19" s="486"/>
      <c r="S19" s="485">
        <v>0</v>
      </c>
    </row>
    <row r="20" spans="1:19" ht="13.8">
      <c r="A20" s="62">
        <v>13</v>
      </c>
      <c r="B20" s="1" t="s">
        <v>145</v>
      </c>
      <c r="C20" s="487">
        <v>0</v>
      </c>
      <c r="D20" s="487"/>
      <c r="E20" s="487">
        <v>0</v>
      </c>
      <c r="F20" s="487"/>
      <c r="G20" s="487">
        <v>0</v>
      </c>
      <c r="H20" s="487"/>
      <c r="I20" s="487">
        <v>0</v>
      </c>
      <c r="J20" s="487"/>
      <c r="K20" s="487">
        <v>0</v>
      </c>
      <c r="L20" s="487"/>
      <c r="M20" s="487">
        <v>0</v>
      </c>
      <c r="N20" s="487"/>
      <c r="O20" s="487">
        <v>0</v>
      </c>
      <c r="P20" s="487"/>
      <c r="Q20" s="487">
        <v>0</v>
      </c>
      <c r="R20" s="486"/>
      <c r="S20" s="485">
        <v>0</v>
      </c>
    </row>
    <row r="21" spans="1:19" ht="13.8">
      <c r="A21" s="62">
        <v>14</v>
      </c>
      <c r="B21" s="1" t="s">
        <v>64</v>
      </c>
      <c r="C21" s="487">
        <v>1236542.4653</v>
      </c>
      <c r="D21" s="487"/>
      <c r="E21" s="487">
        <v>0</v>
      </c>
      <c r="F21" s="487"/>
      <c r="G21" s="487">
        <v>0</v>
      </c>
      <c r="H21" s="487"/>
      <c r="I21" s="487">
        <v>0</v>
      </c>
      <c r="J21" s="487"/>
      <c r="K21" s="487">
        <v>0</v>
      </c>
      <c r="L21" s="487"/>
      <c r="M21" s="487">
        <v>21496835.111000001</v>
      </c>
      <c r="N21" s="487"/>
      <c r="O21" s="487">
        <v>0</v>
      </c>
      <c r="P21" s="487"/>
      <c r="Q21" s="487">
        <v>0</v>
      </c>
      <c r="R21" s="486"/>
      <c r="S21" s="485">
        <v>21496835.111000001</v>
      </c>
    </row>
    <row r="22" spans="1:19" ht="13.8" thickBot="1">
      <c r="A22" s="63"/>
      <c r="B22" s="64" t="s">
        <v>65</v>
      </c>
      <c r="C22" s="65">
        <f>SUM(C8:C21)</f>
        <v>18386232.145300001</v>
      </c>
      <c r="D22" s="65">
        <f t="shared" ref="D22:J22" si="0">SUM(D8:D21)</f>
        <v>0</v>
      </c>
      <c r="E22" s="65">
        <f t="shared" si="0"/>
        <v>74622809.384599999</v>
      </c>
      <c r="F22" s="65">
        <f t="shared" si="0"/>
        <v>0</v>
      </c>
      <c r="G22" s="65">
        <f t="shared" si="0"/>
        <v>0</v>
      </c>
      <c r="H22" s="65">
        <f t="shared" si="0"/>
        <v>0</v>
      </c>
      <c r="I22" s="65">
        <f t="shared" si="0"/>
        <v>31569271.602899998</v>
      </c>
      <c r="J22" s="65">
        <f t="shared" si="0"/>
        <v>0</v>
      </c>
      <c r="K22" s="65">
        <f t="shared" ref="K22:S22" si="1">SUM(K8:K21)</f>
        <v>4011.1388999999999</v>
      </c>
      <c r="L22" s="65">
        <f t="shared" si="1"/>
        <v>0</v>
      </c>
      <c r="M22" s="65">
        <f t="shared" si="1"/>
        <v>480330125.48929995</v>
      </c>
      <c r="N22" s="65">
        <f t="shared" si="1"/>
        <v>43293808.932399996</v>
      </c>
      <c r="O22" s="65">
        <f t="shared" si="1"/>
        <v>2995490.7492999998</v>
      </c>
      <c r="P22" s="65">
        <f t="shared" si="1"/>
        <v>0</v>
      </c>
      <c r="Q22" s="65">
        <f t="shared" si="1"/>
        <v>0</v>
      </c>
      <c r="R22" s="65">
        <f t="shared" si="1"/>
        <v>0</v>
      </c>
      <c r="S22" s="168">
        <f t="shared" si="1"/>
        <v>558829376.5781951</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scale="24"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zoomScaleNormal="100" workbookViewId="0">
      <pane xSplit="2" ySplit="6" topLeftCell="C7" activePane="bottomRight" state="frozen"/>
      <selection pane="topRight"/>
      <selection pane="bottomLeft"/>
      <selection pane="bottomRight"/>
    </sheetView>
  </sheetViews>
  <sheetFormatPr defaultColWidth="9.21875" defaultRowHeight="13.2"/>
  <cols>
    <col min="1" max="1" width="10.5546875" style="4" bestFit="1" customWidth="1"/>
    <col min="2" max="2" width="63.77734375" style="4" bestFit="1" customWidth="1"/>
    <col min="3" max="3" width="19" style="4" customWidth="1"/>
    <col min="4" max="4" width="19.5546875" style="4" customWidth="1"/>
    <col min="5" max="5" width="31.21875" style="4" customWidth="1"/>
    <col min="6" max="6" width="29.21875" style="4" customWidth="1"/>
    <col min="7" max="7" width="28.5546875" style="4" customWidth="1"/>
    <col min="8" max="8" width="26.44140625" style="4" customWidth="1"/>
    <col min="9" max="9" width="23.77734375" style="4" customWidth="1"/>
    <col min="10" max="10" width="21.5546875" style="4" customWidth="1"/>
    <col min="11" max="11" width="15.77734375" style="4" customWidth="1"/>
    <col min="12" max="12" width="13.21875" style="4" customWidth="1"/>
    <col min="13" max="13" width="20.77734375" style="4" customWidth="1"/>
    <col min="14" max="14" width="19.21875" style="4" customWidth="1"/>
    <col min="15" max="15" width="18.44140625" style="4" customWidth="1"/>
    <col min="16" max="16" width="19" style="4" customWidth="1"/>
    <col min="17" max="17" width="20.21875" style="4" customWidth="1"/>
    <col min="18" max="18" width="18" style="4" customWidth="1"/>
    <col min="19" max="19" width="36" style="4" customWidth="1"/>
    <col min="20" max="20" width="26.21875" style="4" customWidth="1"/>
    <col min="21" max="21" width="24.77734375" style="4" customWidth="1"/>
    <col min="22" max="22" width="20" style="4" customWidth="1"/>
    <col min="23" max="16384" width="9.21875" style="21"/>
  </cols>
  <sheetData>
    <row r="1" spans="1:22">
      <c r="A1" s="2" t="s">
        <v>31</v>
      </c>
      <c r="B1" s="3" t="str">
        <f>'Info '!C2</f>
        <v>JSC PASHA Bank Georgia</v>
      </c>
    </row>
    <row r="2" spans="1:22">
      <c r="A2" s="2" t="s">
        <v>32</v>
      </c>
      <c r="B2" s="261">
        <f>'1. key ratios '!B2</f>
        <v>45565</v>
      </c>
    </row>
    <row r="4" spans="1:22" ht="13.8" thickBot="1">
      <c r="A4" s="4" t="s">
        <v>244</v>
      </c>
      <c r="B4" s="66" t="s">
        <v>51</v>
      </c>
      <c r="V4" s="22" t="s">
        <v>36</v>
      </c>
    </row>
    <row r="5" spans="1:22" ht="12.75" customHeight="1">
      <c r="A5" s="67"/>
      <c r="B5" s="68"/>
      <c r="C5" s="697" t="s">
        <v>170</v>
      </c>
      <c r="D5" s="698"/>
      <c r="E5" s="698"/>
      <c r="F5" s="698"/>
      <c r="G5" s="698"/>
      <c r="H5" s="698"/>
      <c r="I5" s="698"/>
      <c r="J5" s="698"/>
      <c r="K5" s="698"/>
      <c r="L5" s="699"/>
      <c r="M5" s="700" t="s">
        <v>171</v>
      </c>
      <c r="N5" s="701"/>
      <c r="O5" s="701"/>
      <c r="P5" s="701"/>
      <c r="Q5" s="701"/>
      <c r="R5" s="701"/>
      <c r="S5" s="702"/>
      <c r="T5" s="705" t="s">
        <v>242</v>
      </c>
      <c r="U5" s="705" t="s">
        <v>243</v>
      </c>
      <c r="V5" s="703" t="s">
        <v>77</v>
      </c>
    </row>
    <row r="6" spans="1:22" s="38" customFormat="1" ht="105.6">
      <c r="A6" s="36"/>
      <c r="B6" s="69"/>
      <c r="C6" s="70" t="s">
        <v>66</v>
      </c>
      <c r="D6" s="135" t="s">
        <v>67</v>
      </c>
      <c r="E6" s="94" t="s">
        <v>173</v>
      </c>
      <c r="F6" s="94" t="s">
        <v>174</v>
      </c>
      <c r="G6" s="135" t="s">
        <v>177</v>
      </c>
      <c r="H6" s="135" t="s">
        <v>172</v>
      </c>
      <c r="I6" s="135" t="s">
        <v>68</v>
      </c>
      <c r="J6" s="135" t="s">
        <v>69</v>
      </c>
      <c r="K6" s="71" t="s">
        <v>70</v>
      </c>
      <c r="L6" s="72" t="s">
        <v>71</v>
      </c>
      <c r="M6" s="70" t="s">
        <v>175</v>
      </c>
      <c r="N6" s="71" t="s">
        <v>72</v>
      </c>
      <c r="O6" s="71" t="s">
        <v>73</v>
      </c>
      <c r="P6" s="71" t="s">
        <v>74</v>
      </c>
      <c r="Q6" s="71" t="s">
        <v>75</v>
      </c>
      <c r="R6" s="71" t="s">
        <v>76</v>
      </c>
      <c r="S6" s="152" t="s">
        <v>176</v>
      </c>
      <c r="T6" s="706"/>
      <c r="U6" s="706"/>
      <c r="V6" s="704"/>
    </row>
    <row r="7" spans="1:22">
      <c r="A7" s="73">
        <v>1</v>
      </c>
      <c r="B7" s="1" t="s">
        <v>52</v>
      </c>
      <c r="C7" s="484"/>
      <c r="D7" s="483"/>
      <c r="E7" s="483"/>
      <c r="F7" s="483"/>
      <c r="G7" s="483"/>
      <c r="H7" s="483"/>
      <c r="I7" s="483"/>
      <c r="J7" s="483"/>
      <c r="K7" s="483"/>
      <c r="L7" s="505"/>
      <c r="M7" s="484"/>
      <c r="N7" s="483"/>
      <c r="O7" s="483"/>
      <c r="P7" s="483"/>
      <c r="Q7" s="483"/>
      <c r="R7" s="483"/>
      <c r="S7" s="505"/>
      <c r="T7" s="482"/>
      <c r="U7" s="482"/>
      <c r="V7" s="74">
        <f>SUM(C7:S7)</f>
        <v>0</v>
      </c>
    </row>
    <row r="8" spans="1:22">
      <c r="A8" s="73">
        <v>2</v>
      </c>
      <c r="B8" s="1" t="s">
        <v>53</v>
      </c>
      <c r="C8" s="484"/>
      <c r="D8" s="483"/>
      <c r="E8" s="483"/>
      <c r="F8" s="483"/>
      <c r="G8" s="483"/>
      <c r="H8" s="483"/>
      <c r="I8" s="483"/>
      <c r="J8" s="483"/>
      <c r="K8" s="483"/>
      <c r="L8" s="505"/>
      <c r="M8" s="484"/>
      <c r="N8" s="483"/>
      <c r="O8" s="483"/>
      <c r="P8" s="483"/>
      <c r="Q8" s="483"/>
      <c r="R8" s="483"/>
      <c r="S8" s="505"/>
      <c r="T8" s="482"/>
      <c r="U8" s="482"/>
      <c r="V8" s="74">
        <f t="shared" ref="V8:V20" si="0">SUM(C8:S8)</f>
        <v>0</v>
      </c>
    </row>
    <row r="9" spans="1:22">
      <c r="A9" s="73">
        <v>3</v>
      </c>
      <c r="B9" s="1" t="s">
        <v>166</v>
      </c>
      <c r="C9" s="484"/>
      <c r="D9" s="483"/>
      <c r="E9" s="483"/>
      <c r="F9" s="483"/>
      <c r="G9" s="483"/>
      <c r="H9" s="483"/>
      <c r="I9" s="483"/>
      <c r="J9" s="483"/>
      <c r="K9" s="483"/>
      <c r="L9" s="505"/>
      <c r="M9" s="484"/>
      <c r="N9" s="483"/>
      <c r="O9" s="483"/>
      <c r="P9" s="483"/>
      <c r="Q9" s="483"/>
      <c r="R9" s="483"/>
      <c r="S9" s="505"/>
      <c r="T9" s="482"/>
      <c r="U9" s="482"/>
      <c r="V9" s="74">
        <f t="shared" si="0"/>
        <v>0</v>
      </c>
    </row>
    <row r="10" spans="1:22">
      <c r="A10" s="73">
        <v>4</v>
      </c>
      <c r="B10" s="1" t="s">
        <v>54</v>
      </c>
      <c r="C10" s="484"/>
      <c r="D10" s="483"/>
      <c r="E10" s="483"/>
      <c r="F10" s="483"/>
      <c r="G10" s="483"/>
      <c r="H10" s="483"/>
      <c r="I10" s="483"/>
      <c r="J10" s="483"/>
      <c r="K10" s="483"/>
      <c r="L10" s="505"/>
      <c r="M10" s="484"/>
      <c r="N10" s="483"/>
      <c r="O10" s="483"/>
      <c r="P10" s="483"/>
      <c r="Q10" s="483"/>
      <c r="R10" s="483"/>
      <c r="S10" s="505"/>
      <c r="T10" s="482"/>
      <c r="U10" s="482"/>
      <c r="V10" s="74">
        <f t="shared" si="0"/>
        <v>0</v>
      </c>
    </row>
    <row r="11" spans="1:22">
      <c r="A11" s="73">
        <v>5</v>
      </c>
      <c r="B11" s="1" t="s">
        <v>55</v>
      </c>
      <c r="C11" s="484"/>
      <c r="D11" s="483"/>
      <c r="E11" s="483"/>
      <c r="F11" s="483"/>
      <c r="G11" s="483"/>
      <c r="H11" s="483"/>
      <c r="I11" s="483"/>
      <c r="J11" s="483"/>
      <c r="K11" s="483"/>
      <c r="L11" s="505"/>
      <c r="M11" s="484"/>
      <c r="N11" s="483"/>
      <c r="O11" s="483"/>
      <c r="P11" s="483"/>
      <c r="Q11" s="483"/>
      <c r="R11" s="483"/>
      <c r="S11" s="505"/>
      <c r="T11" s="482"/>
      <c r="U11" s="482"/>
      <c r="V11" s="74">
        <f t="shared" si="0"/>
        <v>0</v>
      </c>
    </row>
    <row r="12" spans="1:22">
      <c r="A12" s="73">
        <v>6</v>
      </c>
      <c r="B12" s="1" t="s">
        <v>56</v>
      </c>
      <c r="C12" s="484"/>
      <c r="D12" s="483"/>
      <c r="E12" s="483"/>
      <c r="F12" s="483"/>
      <c r="G12" s="483"/>
      <c r="H12" s="483"/>
      <c r="I12" s="483"/>
      <c r="J12" s="483"/>
      <c r="K12" s="483"/>
      <c r="L12" s="505"/>
      <c r="M12" s="484"/>
      <c r="N12" s="483"/>
      <c r="O12" s="483"/>
      <c r="P12" s="483"/>
      <c r="Q12" s="483"/>
      <c r="R12" s="483"/>
      <c r="S12" s="505"/>
      <c r="T12" s="482"/>
      <c r="U12" s="482"/>
      <c r="V12" s="74">
        <f t="shared" si="0"/>
        <v>0</v>
      </c>
    </row>
    <row r="13" spans="1:22">
      <c r="A13" s="73">
        <v>7</v>
      </c>
      <c r="B13" s="1" t="s">
        <v>57</v>
      </c>
      <c r="C13" s="484"/>
      <c r="D13" s="483">
        <v>27518416.282500003</v>
      </c>
      <c r="E13" s="483"/>
      <c r="F13" s="483"/>
      <c r="G13" s="483"/>
      <c r="H13" s="483"/>
      <c r="I13" s="483"/>
      <c r="J13" s="483"/>
      <c r="K13" s="483"/>
      <c r="L13" s="505"/>
      <c r="M13" s="484"/>
      <c r="N13" s="483"/>
      <c r="O13" s="483"/>
      <c r="P13" s="483"/>
      <c r="Q13" s="483"/>
      <c r="R13" s="483"/>
      <c r="S13" s="505"/>
      <c r="T13" s="482">
        <v>25181002.697700001</v>
      </c>
      <c r="U13" s="482">
        <v>2337413.5848000003</v>
      </c>
      <c r="V13" s="74">
        <f t="shared" si="0"/>
        <v>27518416.282500003</v>
      </c>
    </row>
    <row r="14" spans="1:22">
      <c r="A14" s="73">
        <v>8</v>
      </c>
      <c r="B14" s="1" t="s">
        <v>58</v>
      </c>
      <c r="C14" s="484"/>
      <c r="D14" s="483">
        <v>0</v>
      </c>
      <c r="E14" s="483"/>
      <c r="F14" s="483"/>
      <c r="G14" s="483"/>
      <c r="H14" s="483"/>
      <c r="I14" s="483"/>
      <c r="J14" s="483"/>
      <c r="K14" s="483"/>
      <c r="L14" s="505"/>
      <c r="M14" s="484"/>
      <c r="N14" s="483"/>
      <c r="O14" s="483"/>
      <c r="P14" s="483"/>
      <c r="Q14" s="483"/>
      <c r="R14" s="483"/>
      <c r="S14" s="505"/>
      <c r="T14" s="482">
        <v>0</v>
      </c>
      <c r="U14" s="482">
        <v>0</v>
      </c>
      <c r="V14" s="74">
        <f t="shared" si="0"/>
        <v>0</v>
      </c>
    </row>
    <row r="15" spans="1:22">
      <c r="A15" s="73">
        <v>9</v>
      </c>
      <c r="B15" s="1" t="s">
        <v>59</v>
      </c>
      <c r="C15" s="484"/>
      <c r="D15" s="483"/>
      <c r="E15" s="483"/>
      <c r="F15" s="483"/>
      <c r="G15" s="483"/>
      <c r="H15" s="483"/>
      <c r="I15" s="483"/>
      <c r="J15" s="483"/>
      <c r="K15" s="483"/>
      <c r="L15" s="505"/>
      <c r="M15" s="484"/>
      <c r="N15" s="483"/>
      <c r="O15" s="483"/>
      <c r="P15" s="483"/>
      <c r="Q15" s="483"/>
      <c r="R15" s="483"/>
      <c r="S15" s="505"/>
      <c r="T15" s="482"/>
      <c r="U15" s="482"/>
      <c r="V15" s="74">
        <f t="shared" si="0"/>
        <v>0</v>
      </c>
    </row>
    <row r="16" spans="1:22">
      <c r="A16" s="73">
        <v>10</v>
      </c>
      <c r="B16" s="1" t="s">
        <v>60</v>
      </c>
      <c r="C16" s="484"/>
      <c r="D16" s="483">
        <v>0</v>
      </c>
      <c r="E16" s="483"/>
      <c r="F16" s="483"/>
      <c r="G16" s="483"/>
      <c r="H16" s="483"/>
      <c r="I16" s="483"/>
      <c r="J16" s="483"/>
      <c r="K16" s="483"/>
      <c r="L16" s="505"/>
      <c r="M16" s="484"/>
      <c r="N16" s="483"/>
      <c r="O16" s="483"/>
      <c r="P16" s="483"/>
      <c r="Q16" s="483"/>
      <c r="R16" s="483"/>
      <c r="S16" s="505"/>
      <c r="T16" s="482">
        <v>0</v>
      </c>
      <c r="U16" s="482"/>
      <c r="V16" s="74">
        <f t="shared" si="0"/>
        <v>0</v>
      </c>
    </row>
    <row r="17" spans="1:22">
      <c r="A17" s="73">
        <v>11</v>
      </c>
      <c r="B17" s="1" t="s">
        <v>61</v>
      </c>
      <c r="C17" s="484"/>
      <c r="D17" s="483"/>
      <c r="E17" s="483"/>
      <c r="F17" s="483"/>
      <c r="G17" s="483"/>
      <c r="H17" s="483"/>
      <c r="I17" s="483"/>
      <c r="J17" s="483"/>
      <c r="K17" s="483"/>
      <c r="L17" s="505"/>
      <c r="M17" s="484"/>
      <c r="N17" s="483"/>
      <c r="O17" s="483"/>
      <c r="P17" s="483"/>
      <c r="Q17" s="483"/>
      <c r="R17" s="483"/>
      <c r="S17" s="505"/>
      <c r="T17" s="482"/>
      <c r="U17" s="482"/>
      <c r="V17" s="74">
        <f t="shared" si="0"/>
        <v>0</v>
      </c>
    </row>
    <row r="18" spans="1:22">
      <c r="A18" s="73">
        <v>12</v>
      </c>
      <c r="B18" s="1" t="s">
        <v>62</v>
      </c>
      <c r="C18" s="484"/>
      <c r="D18" s="483"/>
      <c r="E18" s="483"/>
      <c r="F18" s="483"/>
      <c r="G18" s="483"/>
      <c r="H18" s="483"/>
      <c r="I18" s="483"/>
      <c r="J18" s="483"/>
      <c r="K18" s="483"/>
      <c r="L18" s="505"/>
      <c r="M18" s="484"/>
      <c r="N18" s="483"/>
      <c r="O18" s="483"/>
      <c r="P18" s="483"/>
      <c r="Q18" s="483"/>
      <c r="R18" s="483"/>
      <c r="S18" s="505"/>
      <c r="T18" s="482"/>
      <c r="U18" s="482"/>
      <c r="V18" s="74">
        <f t="shared" si="0"/>
        <v>0</v>
      </c>
    </row>
    <row r="19" spans="1:22">
      <c r="A19" s="73">
        <v>13</v>
      </c>
      <c r="B19" s="1" t="s">
        <v>63</v>
      </c>
      <c r="C19" s="484"/>
      <c r="D19" s="483"/>
      <c r="E19" s="483"/>
      <c r="F19" s="483"/>
      <c r="G19" s="483"/>
      <c r="H19" s="483"/>
      <c r="I19" s="483"/>
      <c r="J19" s="483"/>
      <c r="K19" s="483"/>
      <c r="L19" s="505"/>
      <c r="M19" s="484"/>
      <c r="N19" s="483"/>
      <c r="O19" s="483"/>
      <c r="P19" s="483"/>
      <c r="Q19" s="483"/>
      <c r="R19" s="483"/>
      <c r="S19" s="505"/>
      <c r="T19" s="482"/>
      <c r="U19" s="482"/>
      <c r="V19" s="74">
        <f t="shared" si="0"/>
        <v>0</v>
      </c>
    </row>
    <row r="20" spans="1:22">
      <c r="A20" s="73">
        <v>14</v>
      </c>
      <c r="B20" s="1" t="s">
        <v>64</v>
      </c>
      <c r="C20" s="484"/>
      <c r="D20" s="483"/>
      <c r="E20" s="483"/>
      <c r="F20" s="483"/>
      <c r="G20" s="483"/>
      <c r="H20" s="483"/>
      <c r="I20" s="483"/>
      <c r="J20" s="483"/>
      <c r="K20" s="483"/>
      <c r="L20" s="505"/>
      <c r="M20" s="484"/>
      <c r="N20" s="483"/>
      <c r="O20" s="483"/>
      <c r="P20" s="483"/>
      <c r="Q20" s="483"/>
      <c r="R20" s="483"/>
      <c r="S20" s="505"/>
      <c r="T20" s="482"/>
      <c r="U20" s="482"/>
      <c r="V20" s="74">
        <f t="shared" si="0"/>
        <v>0</v>
      </c>
    </row>
    <row r="21" spans="1:22" ht="13.8" thickBot="1">
      <c r="A21" s="63"/>
      <c r="B21" s="75" t="s">
        <v>65</v>
      </c>
      <c r="C21" s="76">
        <f>SUM(C7:C20)</f>
        <v>0</v>
      </c>
      <c r="D21" s="65">
        <f t="shared" ref="D21:V21" si="1">SUM(D7:D20)</f>
        <v>27518416.282500003</v>
      </c>
      <c r="E21" s="65">
        <f t="shared" si="1"/>
        <v>0</v>
      </c>
      <c r="F21" s="65">
        <f t="shared" si="1"/>
        <v>0</v>
      </c>
      <c r="G21" s="65">
        <f t="shared" si="1"/>
        <v>0</v>
      </c>
      <c r="H21" s="65">
        <f t="shared" si="1"/>
        <v>0</v>
      </c>
      <c r="I21" s="65">
        <f t="shared" si="1"/>
        <v>0</v>
      </c>
      <c r="J21" s="65">
        <f t="shared" si="1"/>
        <v>0</v>
      </c>
      <c r="K21" s="65">
        <f t="shared" si="1"/>
        <v>0</v>
      </c>
      <c r="L21" s="77">
        <f t="shared" si="1"/>
        <v>0</v>
      </c>
      <c r="M21" s="76">
        <f t="shared" si="1"/>
        <v>0</v>
      </c>
      <c r="N21" s="65">
        <f t="shared" si="1"/>
        <v>0</v>
      </c>
      <c r="O21" s="65">
        <f t="shared" si="1"/>
        <v>0</v>
      </c>
      <c r="P21" s="65">
        <f t="shared" si="1"/>
        <v>0</v>
      </c>
      <c r="Q21" s="65">
        <f t="shared" si="1"/>
        <v>0</v>
      </c>
      <c r="R21" s="65">
        <f t="shared" si="1"/>
        <v>0</v>
      </c>
      <c r="S21" s="77">
        <f>SUM(S7:S20)</f>
        <v>0</v>
      </c>
      <c r="T21" s="77">
        <f>SUM(T7:T20)</f>
        <v>25181002.697700001</v>
      </c>
      <c r="U21" s="77">
        <f t="shared" ref="U21" si="2">SUM(U7:U20)</f>
        <v>2337413.5848000003</v>
      </c>
      <c r="V21" s="78">
        <f t="shared" si="1"/>
        <v>27518416.282500003</v>
      </c>
    </row>
    <row r="24" spans="1:22">
      <c r="C24" s="28"/>
      <c r="D24" s="28"/>
      <c r="E24" s="28"/>
    </row>
    <row r="25" spans="1:22">
      <c r="A25" s="35"/>
      <c r="B25" s="35"/>
      <c r="D25" s="28"/>
      <c r="E25" s="28"/>
    </row>
    <row r="26" spans="1:22">
      <c r="A26" s="35"/>
      <c r="B26" s="29"/>
      <c r="D26" s="28"/>
      <c r="E26" s="28"/>
    </row>
    <row r="27" spans="1:22">
      <c r="A27" s="35"/>
      <c r="B27" s="35"/>
      <c r="D27" s="28"/>
      <c r="E27" s="28"/>
    </row>
    <row r="28" spans="1:22">
      <c r="A28" s="35"/>
      <c r="B28" s="29"/>
      <c r="D28" s="28"/>
      <c r="E28" s="28"/>
    </row>
  </sheetData>
  <mergeCells count="5">
    <mergeCell ref="C5:L5"/>
    <mergeCell ref="M5:S5"/>
    <mergeCell ref="V5:V6"/>
    <mergeCell ref="T5:T6"/>
    <mergeCell ref="U5:U6"/>
  </mergeCells>
  <pageMargins left="0.7" right="0.7" top="0.75" bottom="0.75" header="0.3" footer="0.3"/>
  <pageSetup paperSize="9" scale="16"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Normal="100" workbookViewId="0">
      <pane xSplit="1" ySplit="7" topLeftCell="B8" activePane="bottomRight" state="frozen"/>
      <selection pane="topRight"/>
      <selection pane="bottomLeft"/>
      <selection pane="bottomRight"/>
    </sheetView>
  </sheetViews>
  <sheetFormatPr defaultColWidth="9.21875" defaultRowHeight="13.8"/>
  <cols>
    <col min="1" max="1" width="10.5546875" style="4" bestFit="1" customWidth="1"/>
    <col min="2" max="2" width="101.77734375" style="4" customWidth="1"/>
    <col min="3" max="3" width="13.77734375" style="140" customWidth="1"/>
    <col min="4" max="4" width="14.77734375" style="140" bestFit="1" customWidth="1"/>
    <col min="5" max="5" width="17.77734375" style="140" customWidth="1"/>
    <col min="6" max="6" width="15.77734375" style="140" customWidth="1"/>
    <col min="7" max="7" width="17.44140625" style="140" customWidth="1"/>
    <col min="8" max="8" width="15.21875" style="140" customWidth="1"/>
    <col min="9" max="16384" width="9.21875" style="21"/>
  </cols>
  <sheetData>
    <row r="1" spans="1:9">
      <c r="A1" s="2" t="s">
        <v>31</v>
      </c>
      <c r="B1" s="4" t="str">
        <f>'Info '!C2</f>
        <v>JSC PASHA Bank Georgia</v>
      </c>
      <c r="C1" s="3"/>
    </row>
    <row r="2" spans="1:9">
      <c r="A2" s="2" t="s">
        <v>32</v>
      </c>
      <c r="B2" s="261">
        <f>'1. key ratios '!B2</f>
        <v>45565</v>
      </c>
      <c r="C2" s="261"/>
    </row>
    <row r="4" spans="1:9" ht="14.4" thickBot="1">
      <c r="A4" s="2" t="s">
        <v>151</v>
      </c>
      <c r="B4" s="66" t="s">
        <v>253</v>
      </c>
    </row>
    <row r="5" spans="1:9">
      <c r="A5" s="67"/>
      <c r="B5" s="79"/>
      <c r="C5" s="160" t="s">
        <v>0</v>
      </c>
      <c r="D5" s="160" t="s">
        <v>1</v>
      </c>
      <c r="E5" s="160" t="s">
        <v>2</v>
      </c>
      <c r="F5" s="160" t="s">
        <v>3</v>
      </c>
      <c r="G5" s="161" t="s">
        <v>4</v>
      </c>
      <c r="H5" s="162" t="s">
        <v>6</v>
      </c>
      <c r="I5" s="80"/>
    </row>
    <row r="6" spans="1:9" s="80" customFormat="1" ht="12.75" customHeight="1">
      <c r="A6" s="81"/>
      <c r="B6" s="709" t="s">
        <v>150</v>
      </c>
      <c r="C6" s="695" t="s">
        <v>246</v>
      </c>
      <c r="D6" s="711" t="s">
        <v>245</v>
      </c>
      <c r="E6" s="712"/>
      <c r="F6" s="695" t="s">
        <v>250</v>
      </c>
      <c r="G6" s="695" t="s">
        <v>251</v>
      </c>
      <c r="H6" s="707" t="s">
        <v>249</v>
      </c>
    </row>
    <row r="7" spans="1:9" ht="41.4">
      <c r="A7" s="83"/>
      <c r="B7" s="710"/>
      <c r="C7" s="696"/>
      <c r="D7" s="163" t="s">
        <v>248</v>
      </c>
      <c r="E7" s="163" t="s">
        <v>247</v>
      </c>
      <c r="F7" s="696"/>
      <c r="G7" s="696"/>
      <c r="H7" s="708"/>
      <c r="I7" s="80"/>
    </row>
    <row r="8" spans="1:9">
      <c r="A8" s="81">
        <v>1</v>
      </c>
      <c r="B8" s="1" t="s">
        <v>52</v>
      </c>
      <c r="C8" s="481">
        <v>69606638.951700002</v>
      </c>
      <c r="D8" s="481"/>
      <c r="E8" s="481"/>
      <c r="F8" s="481">
        <v>52456949.271700002</v>
      </c>
      <c r="G8" s="480">
        <v>52456949.271700002</v>
      </c>
      <c r="H8" s="165">
        <f>G8/(C8+E8)</f>
        <v>0.75361991415933538</v>
      </c>
    </row>
    <row r="9" spans="1:9" ht="15" customHeight="1">
      <c r="A9" s="81">
        <v>2</v>
      </c>
      <c r="B9" s="1" t="s">
        <v>53</v>
      </c>
      <c r="C9" s="481">
        <v>0</v>
      </c>
      <c r="D9" s="481"/>
      <c r="E9" s="481"/>
      <c r="F9" s="481">
        <v>0</v>
      </c>
      <c r="G9" s="480">
        <v>0</v>
      </c>
      <c r="H9" s="165" t="e">
        <f t="shared" ref="H9:H21" si="0">G9/(C9+E9)</f>
        <v>#DIV/0!</v>
      </c>
    </row>
    <row r="10" spans="1:9">
      <c r="A10" s="81">
        <v>3</v>
      </c>
      <c r="B10" s="1" t="s">
        <v>166</v>
      </c>
      <c r="C10" s="481">
        <v>0</v>
      </c>
      <c r="D10" s="481"/>
      <c r="E10" s="481"/>
      <c r="F10" s="481">
        <v>0</v>
      </c>
      <c r="G10" s="480">
        <v>0</v>
      </c>
      <c r="H10" s="165" t="e">
        <f t="shared" si="0"/>
        <v>#DIV/0!</v>
      </c>
    </row>
    <row r="11" spans="1:9">
      <c r="A11" s="81">
        <v>4</v>
      </c>
      <c r="B11" s="1" t="s">
        <v>54</v>
      </c>
      <c r="C11" s="481">
        <v>0</v>
      </c>
      <c r="D11" s="481"/>
      <c r="E11" s="481"/>
      <c r="F11" s="481">
        <v>0</v>
      </c>
      <c r="G11" s="480">
        <v>0</v>
      </c>
      <c r="H11" s="165" t="e">
        <f t="shared" si="0"/>
        <v>#DIV/0!</v>
      </c>
    </row>
    <row r="12" spans="1:9">
      <c r="A12" s="81">
        <v>5</v>
      </c>
      <c r="B12" s="1" t="s">
        <v>55</v>
      </c>
      <c r="C12" s="481">
        <v>0</v>
      </c>
      <c r="D12" s="481"/>
      <c r="E12" s="481"/>
      <c r="F12" s="481">
        <v>0</v>
      </c>
      <c r="G12" s="480">
        <v>0</v>
      </c>
      <c r="H12" s="165" t="e">
        <f t="shared" si="0"/>
        <v>#DIV/0!</v>
      </c>
    </row>
    <row r="13" spans="1:9">
      <c r="A13" s="81">
        <v>6</v>
      </c>
      <c r="B13" s="1" t="s">
        <v>56</v>
      </c>
      <c r="C13" s="481">
        <v>153958386.02579999</v>
      </c>
      <c r="D13" s="481">
        <v>596426.02359999996</v>
      </c>
      <c r="E13" s="481">
        <v>298213.01169999997</v>
      </c>
      <c r="F13" s="481">
        <v>80271461.103020012</v>
      </c>
      <c r="G13" s="480">
        <v>80271461.103020012</v>
      </c>
      <c r="H13" s="165">
        <f t="shared" si="0"/>
        <v>0.52037618879115766</v>
      </c>
    </row>
    <row r="14" spans="1:9">
      <c r="A14" s="81">
        <v>7</v>
      </c>
      <c r="B14" s="1" t="s">
        <v>57</v>
      </c>
      <c r="C14" s="481">
        <v>321220129.38959998</v>
      </c>
      <c r="D14" s="481">
        <v>82136009.184699997</v>
      </c>
      <c r="E14" s="481">
        <v>42991532.878399998</v>
      </c>
      <c r="F14" s="481">
        <v>364211662.26800001</v>
      </c>
      <c r="G14" s="480">
        <v>336693245.98549998</v>
      </c>
      <c r="H14" s="165">
        <f t="shared" si="0"/>
        <v>0.92444389037094865</v>
      </c>
    </row>
    <row r="15" spans="1:9">
      <c r="A15" s="81">
        <v>8</v>
      </c>
      <c r="B15" s="1" t="s">
        <v>58</v>
      </c>
      <c r="C15" s="481">
        <v>4011.1388999999999</v>
      </c>
      <c r="D15" s="481">
        <v>8126.0848999999998</v>
      </c>
      <c r="E15" s="481">
        <v>4063.0423000000001</v>
      </c>
      <c r="F15" s="481">
        <v>7071.3964749999996</v>
      </c>
      <c r="G15" s="480">
        <v>7071.3964749999996</v>
      </c>
      <c r="H15" s="165">
        <f t="shared" si="0"/>
        <v>0.87580353968276059</v>
      </c>
    </row>
    <row r="16" spans="1:9">
      <c r="A16" s="81">
        <v>9</v>
      </c>
      <c r="B16" s="1" t="s">
        <v>59</v>
      </c>
      <c r="C16" s="481">
        <v>0</v>
      </c>
      <c r="D16" s="481">
        <v>0</v>
      </c>
      <c r="E16" s="481">
        <v>0</v>
      </c>
      <c r="F16" s="481">
        <v>0</v>
      </c>
      <c r="G16" s="480">
        <v>0</v>
      </c>
      <c r="H16" s="165" t="e">
        <f t="shared" si="0"/>
        <v>#DIV/0!</v>
      </c>
    </row>
    <row r="17" spans="1:8">
      <c r="A17" s="81">
        <v>10</v>
      </c>
      <c r="B17" s="1" t="s">
        <v>60</v>
      </c>
      <c r="C17" s="481">
        <v>40385397.428000003</v>
      </c>
      <c r="D17" s="481"/>
      <c r="E17" s="481"/>
      <c r="F17" s="481">
        <v>40385397.428000003</v>
      </c>
      <c r="G17" s="480">
        <v>40385397.428000003</v>
      </c>
      <c r="H17" s="165">
        <f t="shared" si="0"/>
        <v>1</v>
      </c>
    </row>
    <row r="18" spans="1:8">
      <c r="A18" s="81">
        <v>11</v>
      </c>
      <c r="B18" s="1" t="s">
        <v>61</v>
      </c>
      <c r="C18" s="481">
        <v>0</v>
      </c>
      <c r="D18" s="481"/>
      <c r="E18" s="481"/>
      <c r="F18" s="481">
        <v>0</v>
      </c>
      <c r="G18" s="480">
        <v>0</v>
      </c>
      <c r="H18" s="165" t="e">
        <f t="shared" si="0"/>
        <v>#DIV/0!</v>
      </c>
    </row>
    <row r="19" spans="1:8">
      <c r="A19" s="81">
        <v>12</v>
      </c>
      <c r="B19" s="1" t="s">
        <v>62</v>
      </c>
      <c r="C19" s="481">
        <v>0</v>
      </c>
      <c r="D19" s="481"/>
      <c r="E19" s="481"/>
      <c r="F19" s="481">
        <v>0</v>
      </c>
      <c r="G19" s="480">
        <v>0</v>
      </c>
      <c r="H19" s="165" t="e">
        <f t="shared" si="0"/>
        <v>#DIV/0!</v>
      </c>
    </row>
    <row r="20" spans="1:8">
      <c r="A20" s="81">
        <v>13</v>
      </c>
      <c r="B20" s="1" t="s">
        <v>145</v>
      </c>
      <c r="C20" s="481">
        <v>0</v>
      </c>
      <c r="D20" s="481"/>
      <c r="E20" s="481"/>
      <c r="F20" s="481">
        <v>0</v>
      </c>
      <c r="G20" s="480">
        <v>0</v>
      </c>
      <c r="H20" s="165" t="e">
        <f t="shared" si="0"/>
        <v>#DIV/0!</v>
      </c>
    </row>
    <row r="21" spans="1:8">
      <c r="A21" s="81">
        <v>14</v>
      </c>
      <c r="B21" s="1" t="s">
        <v>64</v>
      </c>
      <c r="C21" s="481">
        <v>22733377.576300003</v>
      </c>
      <c r="D21" s="481"/>
      <c r="E21" s="481"/>
      <c r="F21" s="481">
        <v>21496835.111000001</v>
      </c>
      <c r="G21" s="480">
        <v>21496835.111000001</v>
      </c>
      <c r="H21" s="165">
        <f t="shared" si="0"/>
        <v>0.94560674228236452</v>
      </c>
    </row>
    <row r="22" spans="1:8" ht="14.4" thickBot="1">
      <c r="A22" s="84"/>
      <c r="B22" s="85" t="s">
        <v>65</v>
      </c>
      <c r="C22" s="164">
        <f>SUM(C8:C21)</f>
        <v>607907940.51030004</v>
      </c>
      <c r="D22" s="164">
        <f>SUM(D8:D21)</f>
        <v>82740561.293200001</v>
      </c>
      <c r="E22" s="164">
        <f>SUM(E8:E21)</f>
        <v>43293808.932399996</v>
      </c>
      <c r="F22" s="164">
        <f>SUM(F8:F21)</f>
        <v>558829376.5781951</v>
      </c>
      <c r="G22" s="164">
        <f>SUM(G8:G21)</f>
        <v>531310960.29569501</v>
      </c>
      <c r="H22" s="166">
        <f>G22/(C22+E22)</f>
        <v>0.81589301741033737</v>
      </c>
    </row>
  </sheetData>
  <mergeCells count="6">
    <mergeCell ref="H6:H7"/>
    <mergeCell ref="B6:B7"/>
    <mergeCell ref="C6:C7"/>
    <mergeCell ref="D6:E6"/>
    <mergeCell ref="F6:F7"/>
    <mergeCell ref="G6:G7"/>
  </mergeCells>
  <pageMargins left="0.7" right="0.7" top="0.75" bottom="0.75" header="0.3" footer="0.3"/>
  <pageSetup paperSize="9" scale="42"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90" zoomScaleNormal="90" workbookViewId="0">
      <pane xSplit="2" ySplit="6" topLeftCell="C7" activePane="bottomRight" state="frozen"/>
      <selection pane="topRight"/>
      <selection pane="bottomLeft"/>
      <selection pane="bottomRight"/>
    </sheetView>
  </sheetViews>
  <sheetFormatPr defaultColWidth="9.21875" defaultRowHeight="13.8"/>
  <cols>
    <col min="1" max="1" width="10.5546875" style="140" bestFit="1" customWidth="1"/>
    <col min="2" max="2" width="104.21875" style="140" customWidth="1"/>
    <col min="3" max="11" width="12.77734375" style="140" customWidth="1"/>
    <col min="12" max="16384" width="9.21875" style="140"/>
  </cols>
  <sheetData>
    <row r="1" spans="1:11">
      <c r="A1" s="140" t="s">
        <v>31</v>
      </c>
      <c r="B1" s="3" t="str">
        <f>'Info '!C2</f>
        <v>JSC PASHA Bank Georgia</v>
      </c>
    </row>
    <row r="2" spans="1:11">
      <c r="A2" s="140" t="s">
        <v>32</v>
      </c>
      <c r="B2" s="261">
        <f>'1. key ratios '!B2</f>
        <v>45565</v>
      </c>
    </row>
    <row r="4" spans="1:11" ht="14.4" thickBot="1">
      <c r="A4" s="140" t="s">
        <v>147</v>
      </c>
      <c r="B4" s="179" t="s">
        <v>254</v>
      </c>
    </row>
    <row r="5" spans="1:11" ht="30" customHeight="1">
      <c r="A5" s="713"/>
      <c r="B5" s="714"/>
      <c r="C5" s="715" t="s">
        <v>306</v>
      </c>
      <c r="D5" s="715"/>
      <c r="E5" s="715"/>
      <c r="F5" s="715" t="s">
        <v>307</v>
      </c>
      <c r="G5" s="715"/>
      <c r="H5" s="715"/>
      <c r="I5" s="715" t="s">
        <v>308</v>
      </c>
      <c r="J5" s="715"/>
      <c r="K5" s="716"/>
    </row>
    <row r="6" spans="1:11">
      <c r="A6" s="575"/>
      <c r="B6" s="576"/>
      <c r="C6" s="536" t="s">
        <v>33</v>
      </c>
      <c r="D6" s="536" t="s">
        <v>34</v>
      </c>
      <c r="E6" s="536" t="s">
        <v>35</v>
      </c>
      <c r="F6" s="536" t="s">
        <v>33</v>
      </c>
      <c r="G6" s="536" t="s">
        <v>34</v>
      </c>
      <c r="H6" s="536" t="s">
        <v>35</v>
      </c>
      <c r="I6" s="536" t="s">
        <v>33</v>
      </c>
      <c r="J6" s="536" t="s">
        <v>34</v>
      </c>
      <c r="K6" s="535" t="s">
        <v>35</v>
      </c>
    </row>
    <row r="7" spans="1:11">
      <c r="A7" s="474" t="s">
        <v>257</v>
      </c>
      <c r="B7" s="577"/>
      <c r="C7" s="577"/>
      <c r="D7" s="577"/>
      <c r="E7" s="577"/>
      <c r="F7" s="577"/>
      <c r="G7" s="577"/>
      <c r="H7" s="577"/>
      <c r="I7" s="577"/>
      <c r="J7" s="577"/>
      <c r="K7" s="578"/>
    </row>
    <row r="8" spans="1:11">
      <c r="A8" s="579">
        <v>1</v>
      </c>
      <c r="B8" s="580" t="s">
        <v>255</v>
      </c>
      <c r="C8" s="473"/>
      <c r="D8" s="473"/>
      <c r="E8" s="473"/>
      <c r="F8" s="631">
        <v>61880285.024906538</v>
      </c>
      <c r="G8" s="631">
        <v>141384478.39129999</v>
      </c>
      <c r="H8" s="631">
        <v>203264763.41620654</v>
      </c>
      <c r="I8" s="631">
        <v>53516518.196956538</v>
      </c>
      <c r="J8" s="631">
        <v>56001127.663577154</v>
      </c>
      <c r="K8" s="479">
        <v>109517645.8605337</v>
      </c>
    </row>
    <row r="9" spans="1:11">
      <c r="A9" s="474" t="s">
        <v>258</v>
      </c>
      <c r="B9" s="577"/>
      <c r="C9" s="633"/>
      <c r="D9" s="633"/>
      <c r="E9" s="633"/>
      <c r="F9" s="633"/>
      <c r="G9" s="633"/>
      <c r="H9" s="633"/>
      <c r="I9" s="633"/>
      <c r="J9" s="633"/>
      <c r="K9" s="478"/>
    </row>
    <row r="10" spans="1:11">
      <c r="A10" s="581">
        <v>2</v>
      </c>
      <c r="B10" s="472" t="s">
        <v>266</v>
      </c>
      <c r="C10" s="507">
        <v>17342118.276000012</v>
      </c>
      <c r="D10" s="632">
        <v>41630489.49661956</v>
      </c>
      <c r="E10" s="632">
        <v>58972607.772619583</v>
      </c>
      <c r="F10" s="632">
        <v>1482325.1061217389</v>
      </c>
      <c r="G10" s="632">
        <v>11568221.364411604</v>
      </c>
      <c r="H10" s="632">
        <v>13050546.470533339</v>
      </c>
      <c r="I10" s="632">
        <v>395003.08659782616</v>
      </c>
      <c r="J10" s="632">
        <v>2765858.4987272276</v>
      </c>
      <c r="K10" s="506">
        <v>3160861.5853250562</v>
      </c>
    </row>
    <row r="11" spans="1:11">
      <c r="A11" s="581">
        <v>3</v>
      </c>
      <c r="B11" s="472" t="s">
        <v>260</v>
      </c>
      <c r="C11" s="507">
        <v>93222478.056760907</v>
      </c>
      <c r="D11" s="632">
        <v>297291554.72884238</v>
      </c>
      <c r="E11" s="632">
        <v>390514032.78560334</v>
      </c>
      <c r="F11" s="632">
        <v>42109260.701100543</v>
      </c>
      <c r="G11" s="632">
        <v>88725816.998387054</v>
      </c>
      <c r="H11" s="632">
        <v>130835077.69948746</v>
      </c>
      <c r="I11" s="632">
        <v>36286419.020139121</v>
      </c>
      <c r="J11" s="632">
        <v>72523055.316255465</v>
      </c>
      <c r="K11" s="506">
        <v>108809474.33639464</v>
      </c>
    </row>
    <row r="12" spans="1:11">
      <c r="A12" s="581">
        <v>4</v>
      </c>
      <c r="B12" s="472" t="s">
        <v>261</v>
      </c>
      <c r="C12" s="507">
        <v>0</v>
      </c>
      <c r="D12" s="632">
        <v>0</v>
      </c>
      <c r="E12" s="632">
        <v>0</v>
      </c>
      <c r="F12" s="632">
        <v>0</v>
      </c>
      <c r="G12" s="632">
        <v>0</v>
      </c>
      <c r="H12" s="632">
        <v>0</v>
      </c>
      <c r="I12" s="632">
        <v>0</v>
      </c>
      <c r="J12" s="632">
        <v>0</v>
      </c>
      <c r="K12" s="506">
        <v>0</v>
      </c>
    </row>
    <row r="13" spans="1:11">
      <c r="A13" s="581">
        <v>5</v>
      </c>
      <c r="B13" s="472" t="s">
        <v>269</v>
      </c>
      <c r="C13" s="507">
        <v>29347033.479891323</v>
      </c>
      <c r="D13" s="632">
        <v>45938959.286692381</v>
      </c>
      <c r="E13" s="632">
        <v>75285992.766583681</v>
      </c>
      <c r="F13" s="632">
        <v>5933417.0508701084</v>
      </c>
      <c r="G13" s="632">
        <v>9765471.976835357</v>
      </c>
      <c r="H13" s="632">
        <v>15698889.027705466</v>
      </c>
      <c r="I13" s="632">
        <v>2511654.4736956526</v>
      </c>
      <c r="J13" s="632">
        <v>4198834.3084083702</v>
      </c>
      <c r="K13" s="506">
        <v>6710488.7821040228</v>
      </c>
    </row>
    <row r="14" spans="1:11">
      <c r="A14" s="581">
        <v>6</v>
      </c>
      <c r="B14" s="472" t="s">
        <v>301</v>
      </c>
      <c r="C14" s="507">
        <v>0</v>
      </c>
      <c r="D14" s="632">
        <v>0</v>
      </c>
      <c r="E14" s="632">
        <v>0</v>
      </c>
      <c r="F14" s="632">
        <v>0</v>
      </c>
      <c r="G14" s="632">
        <v>0</v>
      </c>
      <c r="H14" s="632">
        <v>0</v>
      </c>
      <c r="I14" s="632">
        <v>0</v>
      </c>
      <c r="J14" s="632">
        <v>0</v>
      </c>
      <c r="K14" s="506">
        <v>0</v>
      </c>
    </row>
    <row r="15" spans="1:11">
      <c r="A15" s="581">
        <v>7</v>
      </c>
      <c r="B15" s="472" t="s">
        <v>302</v>
      </c>
      <c r="C15" s="507">
        <v>6236496.2959782621</v>
      </c>
      <c r="D15" s="632">
        <v>6735214.6955630425</v>
      </c>
      <c r="E15" s="632">
        <v>12971710.991541306</v>
      </c>
      <c r="F15" s="632">
        <v>2979294.9038043474</v>
      </c>
      <c r="G15" s="632">
        <v>1676562.2668413047</v>
      </c>
      <c r="H15" s="632">
        <v>4655857.1706456486</v>
      </c>
      <c r="I15" s="632">
        <v>2979294.9038043474</v>
      </c>
      <c r="J15" s="632">
        <v>1676562.2668413047</v>
      </c>
      <c r="K15" s="506">
        <v>4655857.1706456486</v>
      </c>
    </row>
    <row r="16" spans="1:11">
      <c r="A16" s="581">
        <v>8</v>
      </c>
      <c r="B16" s="471" t="s">
        <v>262</v>
      </c>
      <c r="C16" s="507">
        <v>146148126.10863048</v>
      </c>
      <c r="D16" s="632">
        <v>391596218.20771736</v>
      </c>
      <c r="E16" s="632">
        <v>537744344.31634796</v>
      </c>
      <c r="F16" s="632">
        <v>52504297.761896737</v>
      </c>
      <c r="G16" s="632">
        <v>111736072.60647532</v>
      </c>
      <c r="H16" s="632">
        <v>164240370.3683719</v>
      </c>
      <c r="I16" s="632">
        <v>42172371.484236941</v>
      </c>
      <c r="J16" s="632">
        <v>81164310.390232369</v>
      </c>
      <c r="K16" s="506">
        <v>123336681.87446937</v>
      </c>
    </row>
    <row r="17" spans="1:11">
      <c r="A17" s="474" t="s">
        <v>259</v>
      </c>
      <c r="B17" s="577"/>
      <c r="C17" s="633"/>
      <c r="D17" s="633"/>
      <c r="E17" s="633"/>
      <c r="F17" s="633"/>
      <c r="G17" s="633"/>
      <c r="H17" s="633"/>
      <c r="I17" s="633"/>
      <c r="J17" s="633"/>
      <c r="K17" s="478"/>
    </row>
    <row r="18" spans="1:11">
      <c r="A18" s="581">
        <v>9</v>
      </c>
      <c r="B18" s="472" t="s">
        <v>265</v>
      </c>
      <c r="C18" s="507">
        <v>0</v>
      </c>
      <c r="D18" s="632">
        <v>0</v>
      </c>
      <c r="E18" s="632">
        <v>0</v>
      </c>
      <c r="F18" s="632">
        <v>0</v>
      </c>
      <c r="G18" s="632">
        <v>0</v>
      </c>
      <c r="H18" s="632">
        <v>0</v>
      </c>
      <c r="I18" s="632">
        <v>0</v>
      </c>
      <c r="J18" s="632">
        <v>0</v>
      </c>
      <c r="K18" s="506">
        <v>0</v>
      </c>
    </row>
    <row r="19" spans="1:11">
      <c r="A19" s="581">
        <v>10</v>
      </c>
      <c r="B19" s="472" t="s">
        <v>303</v>
      </c>
      <c r="C19" s="507">
        <v>157480448.88740548</v>
      </c>
      <c r="D19" s="632">
        <v>247248149.40237287</v>
      </c>
      <c r="E19" s="632">
        <v>404728598.28977793</v>
      </c>
      <c r="F19" s="632">
        <v>2833304.7644010871</v>
      </c>
      <c r="G19" s="632">
        <v>1556093.4902630441</v>
      </c>
      <c r="H19" s="632">
        <v>4389398.2546641314</v>
      </c>
      <c r="I19" s="632">
        <v>12845738.037785869</v>
      </c>
      <c r="J19" s="632">
        <v>92520871.955809787</v>
      </c>
      <c r="K19" s="506">
        <v>105366609.99359564</v>
      </c>
    </row>
    <row r="20" spans="1:11">
      <c r="A20" s="581">
        <v>11</v>
      </c>
      <c r="B20" s="472" t="s">
        <v>264</v>
      </c>
      <c r="C20" s="507">
        <v>29780883.887728266</v>
      </c>
      <c r="D20" s="632">
        <v>7376098.1567032607</v>
      </c>
      <c r="E20" s="632">
        <v>37156982.044431545</v>
      </c>
      <c r="F20" s="632">
        <v>0</v>
      </c>
      <c r="G20" s="632">
        <v>421370.86900652165</v>
      </c>
      <c r="H20" s="632">
        <v>421370.86900652165</v>
      </c>
      <c r="I20" s="632">
        <v>0</v>
      </c>
      <c r="J20" s="632">
        <v>421370.86900652165</v>
      </c>
      <c r="K20" s="506">
        <v>421370.86900652165</v>
      </c>
    </row>
    <row r="21" spans="1:11" ht="14.4" thickBot="1">
      <c r="A21" s="582">
        <v>12</v>
      </c>
      <c r="B21" s="583" t="s">
        <v>263</v>
      </c>
      <c r="C21" s="477">
        <v>187261332.77513376</v>
      </c>
      <c r="D21" s="634">
        <v>254624247.55907613</v>
      </c>
      <c r="E21" s="477">
        <v>441885580.3342095</v>
      </c>
      <c r="F21" s="634">
        <v>2833304.7644010871</v>
      </c>
      <c r="G21" s="634">
        <v>1977464.3592695659</v>
      </c>
      <c r="H21" s="634">
        <v>4810769.1236706534</v>
      </c>
      <c r="I21" s="634">
        <v>12845738.037785869</v>
      </c>
      <c r="J21" s="634">
        <v>92942242.824816301</v>
      </c>
      <c r="K21" s="476">
        <v>105787980.86260216</v>
      </c>
    </row>
    <row r="22" spans="1:11" ht="38.25" customHeight="1" thickBot="1">
      <c r="A22" s="584"/>
      <c r="B22" s="470"/>
      <c r="C22" s="470"/>
      <c r="D22" s="470"/>
      <c r="E22" s="470"/>
      <c r="F22" s="717" t="s">
        <v>305</v>
      </c>
      <c r="G22" s="715"/>
      <c r="H22" s="715"/>
      <c r="I22" s="717" t="s">
        <v>270</v>
      </c>
      <c r="J22" s="715"/>
      <c r="K22" s="716"/>
    </row>
    <row r="23" spans="1:11">
      <c r="A23" s="585">
        <v>13</v>
      </c>
      <c r="B23" s="586" t="s">
        <v>255</v>
      </c>
      <c r="C23" s="587"/>
      <c r="D23" s="587"/>
      <c r="E23" s="587"/>
      <c r="F23" s="635">
        <v>61880285.024906538</v>
      </c>
      <c r="G23" s="635">
        <v>141384478.39129999</v>
      </c>
      <c r="H23" s="635">
        <v>203264763.41620654</v>
      </c>
      <c r="I23" s="635">
        <v>53516518.196956538</v>
      </c>
      <c r="J23" s="635">
        <v>56001127.663577154</v>
      </c>
      <c r="K23" s="475">
        <v>109517645.8605337</v>
      </c>
    </row>
    <row r="24" spans="1:11" ht="14.4" thickBot="1">
      <c r="A24" s="588">
        <v>14</v>
      </c>
      <c r="B24" s="589" t="s">
        <v>267</v>
      </c>
      <c r="C24" s="176"/>
      <c r="D24" s="177"/>
      <c r="E24" s="178"/>
      <c r="F24" s="636">
        <v>49670992.997495651</v>
      </c>
      <c r="G24" s="636">
        <v>109758608.24720576</v>
      </c>
      <c r="H24" s="636">
        <v>159429601.24470124</v>
      </c>
      <c r="I24" s="636">
        <v>29326633.446451072</v>
      </c>
      <c r="J24" s="636">
        <v>20291077.597558092</v>
      </c>
      <c r="K24" s="637">
        <v>30834170.468617342</v>
      </c>
    </row>
    <row r="25" spans="1:11" ht="14.4" thickBot="1">
      <c r="A25" s="590">
        <v>15</v>
      </c>
      <c r="B25" s="591" t="s">
        <v>268</v>
      </c>
      <c r="C25" s="592"/>
      <c r="D25" s="592"/>
      <c r="E25" s="592"/>
      <c r="F25" s="652">
        <v>1.2458032604265927</v>
      </c>
      <c r="G25" s="652">
        <v>1.2881402256200654</v>
      </c>
      <c r="H25" s="652">
        <v>1.2749499580333561</v>
      </c>
      <c r="I25" s="652">
        <v>1.8248435605360211</v>
      </c>
      <c r="J25" s="652">
        <v>2.7598892860336086</v>
      </c>
      <c r="K25" s="653">
        <v>3.5518272162372417</v>
      </c>
    </row>
    <row r="27" spans="1:11" ht="27">
      <c r="B27" s="175" t="s">
        <v>304</v>
      </c>
    </row>
  </sheetData>
  <mergeCells count="6">
    <mergeCell ref="A5:B5"/>
    <mergeCell ref="C5:E5"/>
    <mergeCell ref="F5:H5"/>
    <mergeCell ref="I5:K5"/>
    <mergeCell ref="F22:H22"/>
    <mergeCell ref="I22:K22"/>
  </mergeCells>
  <pageMargins left="0.7" right="0.7" top="0.75" bottom="0.75" header="0.3" footer="0.3"/>
  <pageSetup paperSize="9" scale="38"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zoomScaleNormal="100" workbookViewId="0">
      <pane xSplit="1" ySplit="5" topLeftCell="B6" activePane="bottomRight" state="frozen"/>
      <selection pane="topRight"/>
      <selection pane="bottomLeft"/>
      <selection pane="bottomRight"/>
    </sheetView>
  </sheetViews>
  <sheetFormatPr defaultColWidth="9.21875" defaultRowHeight="13.2"/>
  <cols>
    <col min="1" max="1" width="10.5546875" style="4" bestFit="1" customWidth="1"/>
    <col min="2" max="2" width="95" style="4" customWidth="1"/>
    <col min="3" max="3" width="12.5546875" style="4" bestFit="1" customWidth="1"/>
    <col min="4" max="4" width="11.44140625" style="4" customWidth="1"/>
    <col min="5" max="5" width="18.21875" style="4" bestFit="1" customWidth="1"/>
    <col min="6" max="13" width="12.77734375" style="4" customWidth="1"/>
    <col min="14" max="14" width="31" style="4" bestFit="1" customWidth="1"/>
    <col min="15" max="16384" width="9.21875" style="21"/>
  </cols>
  <sheetData>
    <row r="1" spans="1:14">
      <c r="A1" s="4" t="s">
        <v>31</v>
      </c>
      <c r="B1" s="3" t="str">
        <f>'Info '!C2</f>
        <v>JSC PASHA Bank Georgia</v>
      </c>
    </row>
    <row r="2" spans="1:14" ht="14.25" customHeight="1">
      <c r="A2" s="4" t="s">
        <v>32</v>
      </c>
      <c r="B2" s="261">
        <f>'1. key ratios '!B2</f>
        <v>45565</v>
      </c>
    </row>
    <row r="3" spans="1:14" ht="14.25" customHeight="1"/>
    <row r="4" spans="1:14" ht="13.8" thickBot="1">
      <c r="A4" s="4" t="s">
        <v>163</v>
      </c>
      <c r="B4" s="134" t="s">
        <v>29</v>
      </c>
    </row>
    <row r="5" spans="1:14" s="91" customFormat="1">
      <c r="A5" s="87"/>
      <c r="B5" s="88"/>
      <c r="C5" s="89" t="s">
        <v>0</v>
      </c>
      <c r="D5" s="89" t="s">
        <v>1</v>
      </c>
      <c r="E5" s="89" t="s">
        <v>2</v>
      </c>
      <c r="F5" s="89" t="s">
        <v>3</v>
      </c>
      <c r="G5" s="89" t="s">
        <v>4</v>
      </c>
      <c r="H5" s="89" t="s">
        <v>6</v>
      </c>
      <c r="I5" s="89" t="s">
        <v>9</v>
      </c>
      <c r="J5" s="89" t="s">
        <v>10</v>
      </c>
      <c r="K5" s="89" t="s">
        <v>11</v>
      </c>
      <c r="L5" s="89" t="s">
        <v>12</v>
      </c>
      <c r="M5" s="89" t="s">
        <v>13</v>
      </c>
      <c r="N5" s="90" t="s">
        <v>14</v>
      </c>
    </row>
    <row r="6" spans="1:14" ht="26.4">
      <c r="A6" s="92"/>
      <c r="B6" s="93"/>
      <c r="C6" s="94" t="s">
        <v>162</v>
      </c>
      <c r="D6" s="95" t="s">
        <v>161</v>
      </c>
      <c r="E6" s="96" t="s">
        <v>160</v>
      </c>
      <c r="F6" s="97">
        <v>0</v>
      </c>
      <c r="G6" s="97">
        <v>0.2</v>
      </c>
      <c r="H6" s="97">
        <v>0.35</v>
      </c>
      <c r="I6" s="97">
        <v>0.5</v>
      </c>
      <c r="J6" s="97">
        <v>0.75</v>
      </c>
      <c r="K6" s="97">
        <v>1</v>
      </c>
      <c r="L6" s="97">
        <v>1.5</v>
      </c>
      <c r="M6" s="97">
        <v>2.5</v>
      </c>
      <c r="N6" s="133" t="s">
        <v>169</v>
      </c>
    </row>
    <row r="7" spans="1:14" ht="13.8">
      <c r="A7" s="98">
        <v>1</v>
      </c>
      <c r="B7" s="99" t="s">
        <v>159</v>
      </c>
      <c r="C7" s="100">
        <f>SUM(C8:C13)</f>
        <v>57772960.196800001</v>
      </c>
      <c r="D7" s="93"/>
      <c r="E7" s="101">
        <f t="shared" ref="E7:M7" si="0">SUM(E8:E13)</f>
        <v>1412358.422336</v>
      </c>
      <c r="F7" s="102">
        <f>SUM(F8:F13)</f>
        <v>0</v>
      </c>
      <c r="G7" s="102">
        <f t="shared" si="0"/>
        <v>0</v>
      </c>
      <c r="H7" s="102">
        <f t="shared" si="0"/>
        <v>0</v>
      </c>
      <c r="I7" s="102">
        <f t="shared" si="0"/>
        <v>0</v>
      </c>
      <c r="J7" s="102">
        <f t="shared" si="0"/>
        <v>0</v>
      </c>
      <c r="K7" s="102">
        <f t="shared" si="0"/>
        <v>1412358.4223</v>
      </c>
      <c r="L7" s="102">
        <f t="shared" si="0"/>
        <v>0</v>
      </c>
      <c r="M7" s="102">
        <f t="shared" si="0"/>
        <v>0</v>
      </c>
      <c r="N7" s="103">
        <f>SUM(N8:N13)</f>
        <v>1412358.4223</v>
      </c>
    </row>
    <row r="8" spans="1:14" ht="13.8">
      <c r="A8" s="98">
        <v>1.1000000000000001</v>
      </c>
      <c r="B8" s="104" t="s">
        <v>157</v>
      </c>
      <c r="C8" s="102">
        <v>49209652.9168</v>
      </c>
      <c r="D8" s="105">
        <v>0.02</v>
      </c>
      <c r="E8" s="101">
        <f>C8*D8</f>
        <v>984193.05833599996</v>
      </c>
      <c r="F8" s="102"/>
      <c r="G8" s="102"/>
      <c r="H8" s="102"/>
      <c r="I8" s="102"/>
      <c r="J8" s="102"/>
      <c r="K8" s="102">
        <v>984193.05830000003</v>
      </c>
      <c r="L8" s="102"/>
      <c r="M8" s="102"/>
      <c r="N8" s="103">
        <f>SUMPRODUCT($F$6:$M$6,F8:M8)</f>
        <v>984193.05830000003</v>
      </c>
    </row>
    <row r="9" spans="1:14" ht="13.8">
      <c r="A9" s="98">
        <v>1.2</v>
      </c>
      <c r="B9" s="104" t="s">
        <v>156</v>
      </c>
      <c r="C9" s="102">
        <v>8563307.2799999993</v>
      </c>
      <c r="D9" s="105">
        <v>0.05</v>
      </c>
      <c r="E9" s="101">
        <f>C9*D9</f>
        <v>428165.364</v>
      </c>
      <c r="F9" s="102"/>
      <c r="G9" s="102"/>
      <c r="H9" s="102"/>
      <c r="I9" s="102"/>
      <c r="J9" s="102"/>
      <c r="K9" s="102">
        <v>428165.364</v>
      </c>
      <c r="L9" s="102"/>
      <c r="M9" s="102"/>
      <c r="N9" s="103">
        <f t="shared" ref="N9:N12" si="1">SUMPRODUCT($F$6:$M$6,F9:M9)</f>
        <v>428165.364</v>
      </c>
    </row>
    <row r="10" spans="1:14" ht="13.8">
      <c r="A10" s="98">
        <v>1.3</v>
      </c>
      <c r="B10" s="104" t="s">
        <v>155</v>
      </c>
      <c r="C10" s="102">
        <v>0</v>
      </c>
      <c r="D10" s="105">
        <v>0.08</v>
      </c>
      <c r="E10" s="101">
        <f>C10*D10</f>
        <v>0</v>
      </c>
      <c r="F10" s="102"/>
      <c r="G10" s="102"/>
      <c r="H10" s="102"/>
      <c r="I10" s="102"/>
      <c r="J10" s="102"/>
      <c r="K10" s="102"/>
      <c r="L10" s="102"/>
      <c r="M10" s="102"/>
      <c r="N10" s="103">
        <f>SUMPRODUCT($F$6:$M$6,F10:M10)</f>
        <v>0</v>
      </c>
    </row>
    <row r="11" spans="1:14" ht="13.8">
      <c r="A11" s="98">
        <v>1.4</v>
      </c>
      <c r="B11" s="104" t="s">
        <v>154</v>
      </c>
      <c r="C11" s="102">
        <v>0</v>
      </c>
      <c r="D11" s="105">
        <v>0.11</v>
      </c>
      <c r="E11" s="101">
        <f>C11*D11</f>
        <v>0</v>
      </c>
      <c r="F11" s="102"/>
      <c r="G11" s="102"/>
      <c r="H11" s="102"/>
      <c r="I11" s="102"/>
      <c r="J11" s="102"/>
      <c r="K11" s="102"/>
      <c r="L11" s="102"/>
      <c r="M11" s="102"/>
      <c r="N11" s="103">
        <f t="shared" si="1"/>
        <v>0</v>
      </c>
    </row>
    <row r="12" spans="1:14" ht="13.8">
      <c r="A12" s="98">
        <v>1.5</v>
      </c>
      <c r="B12" s="104" t="s">
        <v>153</v>
      </c>
      <c r="C12" s="102">
        <v>0</v>
      </c>
      <c r="D12" s="105">
        <v>0.14000000000000001</v>
      </c>
      <c r="E12" s="101">
        <f>C12*D12</f>
        <v>0</v>
      </c>
      <c r="F12" s="102"/>
      <c r="G12" s="102"/>
      <c r="H12" s="102"/>
      <c r="I12" s="102"/>
      <c r="J12" s="102"/>
      <c r="K12" s="102"/>
      <c r="L12" s="102"/>
      <c r="M12" s="102"/>
      <c r="N12" s="103">
        <f t="shared" si="1"/>
        <v>0</v>
      </c>
    </row>
    <row r="13" spans="1:14" ht="13.8">
      <c r="A13" s="98">
        <v>1.6</v>
      </c>
      <c r="B13" s="106" t="s">
        <v>152</v>
      </c>
      <c r="C13" s="102">
        <v>0</v>
      </c>
      <c r="D13" s="107"/>
      <c r="E13" s="102"/>
      <c r="F13" s="102"/>
      <c r="G13" s="102"/>
      <c r="H13" s="102"/>
      <c r="I13" s="102"/>
      <c r="J13" s="102"/>
      <c r="K13" s="102"/>
      <c r="L13" s="102"/>
      <c r="M13" s="102"/>
      <c r="N13" s="103">
        <f>SUMPRODUCT($F$6:$M$6,F13:M13)</f>
        <v>0</v>
      </c>
    </row>
    <row r="14" spans="1:14" ht="13.8">
      <c r="A14" s="98">
        <v>2</v>
      </c>
      <c r="B14" s="108" t="s">
        <v>158</v>
      </c>
      <c r="C14" s="100">
        <f>SUM(C15:C20)</f>
        <v>0</v>
      </c>
      <c r="D14" s="93"/>
      <c r="E14" s="101">
        <f t="shared" ref="E14:M14" si="2">SUM(E15:E20)</f>
        <v>0</v>
      </c>
      <c r="F14" s="102">
        <f t="shared" si="2"/>
        <v>0</v>
      </c>
      <c r="G14" s="102">
        <f t="shared" si="2"/>
        <v>0</v>
      </c>
      <c r="H14" s="102">
        <f t="shared" si="2"/>
        <v>0</v>
      </c>
      <c r="I14" s="102">
        <f t="shared" si="2"/>
        <v>0</v>
      </c>
      <c r="J14" s="102">
        <f t="shared" si="2"/>
        <v>0</v>
      </c>
      <c r="K14" s="102">
        <f t="shared" si="2"/>
        <v>0</v>
      </c>
      <c r="L14" s="102">
        <f t="shared" si="2"/>
        <v>0</v>
      </c>
      <c r="M14" s="102">
        <f t="shared" si="2"/>
        <v>0</v>
      </c>
      <c r="N14" s="103">
        <f>SUM(N15:N20)</f>
        <v>0</v>
      </c>
    </row>
    <row r="15" spans="1:14" ht="13.8">
      <c r="A15" s="98">
        <v>2.1</v>
      </c>
      <c r="B15" s="106" t="s">
        <v>157</v>
      </c>
      <c r="C15" s="102"/>
      <c r="D15" s="105">
        <v>5.0000000000000001E-3</v>
      </c>
      <c r="E15" s="101">
        <f>C15*D15</f>
        <v>0</v>
      </c>
      <c r="F15" s="102"/>
      <c r="G15" s="102"/>
      <c r="H15" s="102"/>
      <c r="I15" s="102"/>
      <c r="J15" s="102"/>
      <c r="K15" s="102"/>
      <c r="L15" s="102"/>
      <c r="M15" s="102"/>
      <c r="N15" s="103">
        <f>SUMPRODUCT($F$6:$M$6,F15:M15)</f>
        <v>0</v>
      </c>
    </row>
    <row r="16" spans="1:14" ht="13.8">
      <c r="A16" s="98">
        <v>2.2000000000000002</v>
      </c>
      <c r="B16" s="106" t="s">
        <v>156</v>
      </c>
      <c r="C16" s="102"/>
      <c r="D16" s="105">
        <v>0.01</v>
      </c>
      <c r="E16" s="101">
        <f>C16*D16</f>
        <v>0</v>
      </c>
      <c r="F16" s="102"/>
      <c r="G16" s="102"/>
      <c r="H16" s="102"/>
      <c r="I16" s="102"/>
      <c r="J16" s="102"/>
      <c r="K16" s="102"/>
      <c r="L16" s="102"/>
      <c r="M16" s="102"/>
      <c r="N16" s="103">
        <f t="shared" ref="N16:N20" si="3">SUMPRODUCT($F$6:$M$6,F16:M16)</f>
        <v>0</v>
      </c>
    </row>
    <row r="17" spans="1:14" ht="13.8">
      <c r="A17" s="98">
        <v>2.2999999999999998</v>
      </c>
      <c r="B17" s="106" t="s">
        <v>155</v>
      </c>
      <c r="C17" s="102"/>
      <c r="D17" s="105">
        <v>0.02</v>
      </c>
      <c r="E17" s="101">
        <f>C17*D17</f>
        <v>0</v>
      </c>
      <c r="F17" s="102"/>
      <c r="G17" s="102"/>
      <c r="H17" s="102"/>
      <c r="I17" s="102"/>
      <c r="J17" s="102"/>
      <c r="K17" s="102"/>
      <c r="L17" s="102"/>
      <c r="M17" s="102"/>
      <c r="N17" s="103">
        <f t="shared" si="3"/>
        <v>0</v>
      </c>
    </row>
    <row r="18" spans="1:14" ht="13.8">
      <c r="A18" s="98">
        <v>2.4</v>
      </c>
      <c r="B18" s="106" t="s">
        <v>154</v>
      </c>
      <c r="C18" s="102"/>
      <c r="D18" s="105">
        <v>0.03</v>
      </c>
      <c r="E18" s="101">
        <f>C18*D18</f>
        <v>0</v>
      </c>
      <c r="F18" s="102"/>
      <c r="G18" s="102"/>
      <c r="H18" s="102"/>
      <c r="I18" s="102"/>
      <c r="J18" s="102"/>
      <c r="K18" s="102"/>
      <c r="L18" s="102"/>
      <c r="M18" s="102"/>
      <c r="N18" s="103">
        <f t="shared" si="3"/>
        <v>0</v>
      </c>
    </row>
    <row r="19" spans="1:14" ht="13.8">
      <c r="A19" s="98">
        <v>2.5</v>
      </c>
      <c r="B19" s="106" t="s">
        <v>153</v>
      </c>
      <c r="C19" s="102"/>
      <c r="D19" s="105">
        <v>0.04</v>
      </c>
      <c r="E19" s="101">
        <f>C19*D19</f>
        <v>0</v>
      </c>
      <c r="F19" s="102"/>
      <c r="G19" s="102"/>
      <c r="H19" s="102"/>
      <c r="I19" s="102"/>
      <c r="J19" s="102"/>
      <c r="K19" s="102"/>
      <c r="L19" s="102"/>
      <c r="M19" s="102"/>
      <c r="N19" s="103">
        <f t="shared" si="3"/>
        <v>0</v>
      </c>
    </row>
    <row r="20" spans="1:14" ht="13.8">
      <c r="A20" s="98">
        <v>2.6</v>
      </c>
      <c r="B20" s="106" t="s">
        <v>152</v>
      </c>
      <c r="C20" s="102"/>
      <c r="D20" s="107"/>
      <c r="E20" s="109"/>
      <c r="F20" s="102"/>
      <c r="G20" s="102"/>
      <c r="H20" s="102"/>
      <c r="I20" s="102"/>
      <c r="J20" s="102"/>
      <c r="K20" s="102"/>
      <c r="L20" s="102"/>
      <c r="M20" s="102"/>
      <c r="N20" s="103">
        <f t="shared" si="3"/>
        <v>0</v>
      </c>
    </row>
    <row r="21" spans="1:14" ht="14.4" thickBot="1">
      <c r="A21" s="110"/>
      <c r="B21" s="111" t="s">
        <v>65</v>
      </c>
      <c r="C21" s="86">
        <f>C14+C7</f>
        <v>57772960.196800001</v>
      </c>
      <c r="D21" s="112"/>
      <c r="E21" s="113">
        <f>E14+E7</f>
        <v>1412358.422336</v>
      </c>
      <c r="F21" s="114">
        <f>F7+F14</f>
        <v>0</v>
      </c>
      <c r="G21" s="114">
        <f t="shared" ref="G21:L21" si="4">G7+G14</f>
        <v>0</v>
      </c>
      <c r="H21" s="114">
        <f t="shared" si="4"/>
        <v>0</v>
      </c>
      <c r="I21" s="114">
        <f t="shared" si="4"/>
        <v>0</v>
      </c>
      <c r="J21" s="114">
        <f t="shared" si="4"/>
        <v>0</v>
      </c>
      <c r="K21" s="114">
        <f t="shared" si="4"/>
        <v>1412358.4223</v>
      </c>
      <c r="L21" s="114">
        <f t="shared" si="4"/>
        <v>0</v>
      </c>
      <c r="M21" s="114">
        <f>M7+M14</f>
        <v>0</v>
      </c>
      <c r="N21" s="115">
        <f>N14+N7</f>
        <v>1412358.4223</v>
      </c>
    </row>
    <row r="22" spans="1:14">
      <c r="E22" s="116"/>
      <c r="F22" s="116"/>
      <c r="G22" s="116"/>
      <c r="H22" s="116"/>
      <c r="I22" s="116"/>
      <c r="J22" s="116"/>
      <c r="K22" s="116"/>
      <c r="L22" s="116"/>
      <c r="M22" s="116"/>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pageSetup paperSize="9" scale="31"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zoomScale="90" zoomScaleNormal="90" workbookViewId="0"/>
  </sheetViews>
  <sheetFormatPr defaultRowHeight="14.4"/>
  <cols>
    <col min="1" max="1" width="11.44140625" customWidth="1"/>
    <col min="2" max="2" width="76.77734375" style="203" customWidth="1"/>
    <col min="3" max="3" width="22.77734375" customWidth="1"/>
  </cols>
  <sheetData>
    <row r="1" spans="1:3">
      <c r="A1" s="2" t="s">
        <v>31</v>
      </c>
      <c r="B1" s="3" t="str">
        <f>'Info '!C2</f>
        <v>JSC PASHA Bank Georgia</v>
      </c>
    </row>
    <row r="2" spans="1:3">
      <c r="A2" s="2" t="s">
        <v>32</v>
      </c>
      <c r="B2" s="261">
        <f>'1. key ratios '!B2</f>
        <v>45565</v>
      </c>
    </row>
    <row r="3" spans="1:3">
      <c r="A3" s="4"/>
      <c r="B3"/>
    </row>
    <row r="4" spans="1:3">
      <c r="A4" s="4" t="s">
        <v>309</v>
      </c>
      <c r="B4" t="s">
        <v>310</v>
      </c>
    </row>
    <row r="5" spans="1:3">
      <c r="A5" s="204" t="s">
        <v>311</v>
      </c>
      <c r="B5" s="205"/>
      <c r="C5" s="206"/>
    </row>
    <row r="6" spans="1:3">
      <c r="A6" s="207">
        <v>1</v>
      </c>
      <c r="B6" s="208" t="s">
        <v>362</v>
      </c>
      <c r="C6" s="469">
        <v>611986138.84029996</v>
      </c>
    </row>
    <row r="7" spans="1:3">
      <c r="A7" s="207">
        <v>2</v>
      </c>
      <c r="B7" s="208" t="s">
        <v>312</v>
      </c>
      <c r="C7" s="469">
        <v>-4078198.33</v>
      </c>
    </row>
    <row r="8" spans="1:3" ht="24">
      <c r="A8" s="210">
        <v>3</v>
      </c>
      <c r="B8" s="211" t="s">
        <v>313</v>
      </c>
      <c r="C8" s="468">
        <f>C6+C7</f>
        <v>607907940.51029992</v>
      </c>
    </row>
    <row r="9" spans="1:3">
      <c r="A9" s="204" t="s">
        <v>314</v>
      </c>
      <c r="B9" s="205"/>
      <c r="C9" s="212"/>
    </row>
    <row r="10" spans="1:3">
      <c r="A10" s="213">
        <v>4</v>
      </c>
      <c r="B10" s="214" t="s">
        <v>315</v>
      </c>
      <c r="C10" s="469"/>
    </row>
    <row r="11" spans="1:3">
      <c r="A11" s="213">
        <v>5</v>
      </c>
      <c r="B11" s="215" t="s">
        <v>316</v>
      </c>
      <c r="C11" s="469"/>
    </row>
    <row r="12" spans="1:3">
      <c r="A12" s="213" t="s">
        <v>317</v>
      </c>
      <c r="B12" s="215" t="s">
        <v>318</v>
      </c>
      <c r="C12" s="468">
        <v>1412358.422336</v>
      </c>
    </row>
    <row r="13" spans="1:3" ht="22.8">
      <c r="A13" s="216">
        <v>6</v>
      </c>
      <c r="B13" s="214" t="s">
        <v>319</v>
      </c>
      <c r="C13" s="469"/>
    </row>
    <row r="14" spans="1:3">
      <c r="A14" s="216">
        <v>7</v>
      </c>
      <c r="B14" s="217" t="s">
        <v>320</v>
      </c>
      <c r="C14" s="469"/>
    </row>
    <row r="15" spans="1:3">
      <c r="A15" s="218">
        <v>8</v>
      </c>
      <c r="B15" s="219" t="s">
        <v>321</v>
      </c>
      <c r="C15" s="469"/>
    </row>
    <row r="16" spans="1:3">
      <c r="A16" s="216">
        <v>9</v>
      </c>
      <c r="B16" s="217" t="s">
        <v>322</v>
      </c>
      <c r="C16" s="469"/>
    </row>
    <row r="17" spans="1:3">
      <c r="A17" s="216">
        <v>10</v>
      </c>
      <c r="B17" s="217" t="s">
        <v>323</v>
      </c>
      <c r="C17" s="469"/>
    </row>
    <row r="18" spans="1:3">
      <c r="A18" s="220">
        <v>11</v>
      </c>
      <c r="B18" s="221" t="s">
        <v>324</v>
      </c>
      <c r="C18" s="468">
        <v>1412358.422336</v>
      </c>
    </row>
    <row r="19" spans="1:3">
      <c r="A19" s="223" t="s">
        <v>325</v>
      </c>
      <c r="B19" s="224"/>
      <c r="C19" s="225"/>
    </row>
    <row r="20" spans="1:3">
      <c r="A20" s="226">
        <v>12</v>
      </c>
      <c r="B20" s="214" t="s">
        <v>326</v>
      </c>
      <c r="C20" s="209"/>
    </row>
    <row r="21" spans="1:3">
      <c r="A21" s="226">
        <v>13</v>
      </c>
      <c r="B21" s="214" t="s">
        <v>327</v>
      </c>
      <c r="C21" s="209"/>
    </row>
    <row r="22" spans="1:3">
      <c r="A22" s="226">
        <v>14</v>
      </c>
      <c r="B22" s="214" t="s">
        <v>328</v>
      </c>
      <c r="C22" s="209"/>
    </row>
    <row r="23" spans="1:3" ht="22.8">
      <c r="A23" s="226" t="s">
        <v>329</v>
      </c>
      <c r="B23" s="214" t="s">
        <v>330</v>
      </c>
      <c r="C23" s="209"/>
    </row>
    <row r="24" spans="1:3">
      <c r="A24" s="226">
        <v>15</v>
      </c>
      <c r="B24" s="214" t="s">
        <v>331</v>
      </c>
      <c r="C24" s="209"/>
    </row>
    <row r="25" spans="1:3">
      <c r="A25" s="226" t="s">
        <v>332</v>
      </c>
      <c r="B25" s="214" t="s">
        <v>333</v>
      </c>
      <c r="C25" s="209"/>
    </row>
    <row r="26" spans="1:3">
      <c r="A26" s="227">
        <v>16</v>
      </c>
      <c r="B26" s="228" t="s">
        <v>334</v>
      </c>
      <c r="C26" s="222">
        <v>0</v>
      </c>
    </row>
    <row r="27" spans="1:3">
      <c r="A27" s="204" t="s">
        <v>335</v>
      </c>
      <c r="B27" s="205"/>
      <c r="C27" s="212"/>
    </row>
    <row r="28" spans="1:3">
      <c r="A28" s="229">
        <v>17</v>
      </c>
      <c r="B28" s="215" t="s">
        <v>336</v>
      </c>
      <c r="C28" s="469">
        <v>82740561.293200001</v>
      </c>
    </row>
    <row r="29" spans="1:3">
      <c r="A29" s="229">
        <v>18</v>
      </c>
      <c r="B29" s="215" t="s">
        <v>337</v>
      </c>
      <c r="C29" s="469">
        <v>-39446752.359050006</v>
      </c>
    </row>
    <row r="30" spans="1:3">
      <c r="A30" s="227">
        <v>19</v>
      </c>
      <c r="B30" s="228" t="s">
        <v>338</v>
      </c>
      <c r="C30" s="468">
        <v>43293808.934149995</v>
      </c>
    </row>
    <row r="31" spans="1:3">
      <c r="A31" s="204" t="s">
        <v>339</v>
      </c>
      <c r="B31" s="205"/>
      <c r="C31" s="212"/>
    </row>
    <row r="32" spans="1:3" ht="22.8">
      <c r="A32" s="229" t="s">
        <v>340</v>
      </c>
      <c r="B32" s="214" t="s">
        <v>341</v>
      </c>
      <c r="C32" s="230"/>
    </row>
    <row r="33" spans="1:3">
      <c r="A33" s="229" t="s">
        <v>342</v>
      </c>
      <c r="B33" s="215" t="s">
        <v>343</v>
      </c>
      <c r="C33" s="230"/>
    </row>
    <row r="34" spans="1:3">
      <c r="A34" s="204" t="s">
        <v>344</v>
      </c>
      <c r="B34" s="205"/>
      <c r="C34" s="212"/>
    </row>
    <row r="35" spans="1:3">
      <c r="A35" s="231">
        <v>20</v>
      </c>
      <c r="B35" s="232" t="s">
        <v>345</v>
      </c>
      <c r="C35" s="468">
        <v>113245384</v>
      </c>
    </row>
    <row r="36" spans="1:3">
      <c r="A36" s="227">
        <v>21</v>
      </c>
      <c r="B36" s="228" t="s">
        <v>346</v>
      </c>
      <c r="C36" s="468">
        <v>652614107.86678588</v>
      </c>
    </row>
    <row r="37" spans="1:3">
      <c r="A37" s="204" t="s">
        <v>347</v>
      </c>
      <c r="B37" s="205"/>
      <c r="C37" s="212"/>
    </row>
    <row r="38" spans="1:3">
      <c r="A38" s="227">
        <v>22</v>
      </c>
      <c r="B38" s="228" t="s">
        <v>347</v>
      </c>
      <c r="C38" s="467">
        <v>0.17352579822426409</v>
      </c>
    </row>
    <row r="39" spans="1:3">
      <c r="A39" s="204" t="s">
        <v>348</v>
      </c>
      <c r="B39" s="205"/>
      <c r="C39" s="212"/>
    </row>
    <row r="40" spans="1:3">
      <c r="A40" s="233" t="s">
        <v>349</v>
      </c>
      <c r="B40" s="214" t="s">
        <v>350</v>
      </c>
      <c r="C40" s="230"/>
    </row>
    <row r="41" spans="1:3" ht="22.8">
      <c r="A41" s="234" t="s">
        <v>351</v>
      </c>
      <c r="B41" s="208" t="s">
        <v>352</v>
      </c>
      <c r="C41" s="230"/>
    </row>
    <row r="43" spans="1:3">
      <c r="B43" s="203" t="s">
        <v>363</v>
      </c>
    </row>
  </sheetData>
  <pageMargins left="0.7" right="0.7" top="0.75" bottom="0.75" header="0.3" footer="0.3"/>
  <pageSetup paperSize="9" scale="78"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21" activePane="bottomRight" state="frozen"/>
      <selection pane="topRight"/>
      <selection pane="bottomLeft"/>
      <selection pane="bottomRight"/>
    </sheetView>
  </sheetViews>
  <sheetFormatPr defaultRowHeight="14.4"/>
  <cols>
    <col min="1" max="1" width="8.77734375" style="140"/>
    <col min="2" max="2" width="82.6640625" style="147" customWidth="1"/>
    <col min="3" max="7" width="17.5546875" style="140" customWidth="1"/>
  </cols>
  <sheetData>
    <row r="1" spans="1:7">
      <c r="A1" s="140" t="s">
        <v>31</v>
      </c>
      <c r="B1" s="3" t="str">
        <f>'Info '!C2</f>
        <v>JSC PASHA Bank Georgia</v>
      </c>
    </row>
    <row r="2" spans="1:7">
      <c r="A2" s="140" t="s">
        <v>32</v>
      </c>
      <c r="B2" s="261">
        <f>'1. key ratios '!B2</f>
        <v>45565</v>
      </c>
    </row>
    <row r="4" spans="1:7" ht="15" thickBot="1">
      <c r="A4" s="140" t="s">
        <v>413</v>
      </c>
      <c r="B4" s="267" t="s">
        <v>374</v>
      </c>
    </row>
    <row r="5" spans="1:7">
      <c r="A5" s="268"/>
      <c r="B5" s="269"/>
      <c r="C5" s="718" t="s">
        <v>375</v>
      </c>
      <c r="D5" s="718"/>
      <c r="E5" s="718"/>
      <c r="F5" s="718"/>
      <c r="G5" s="719" t="s">
        <v>376</v>
      </c>
    </row>
    <row r="6" spans="1:7">
      <c r="A6" s="270"/>
      <c r="B6" s="271"/>
      <c r="C6" s="272" t="s">
        <v>377</v>
      </c>
      <c r="D6" s="272" t="s">
        <v>378</v>
      </c>
      <c r="E6" s="272" t="s">
        <v>379</v>
      </c>
      <c r="F6" s="272" t="s">
        <v>380</v>
      </c>
      <c r="G6" s="720"/>
    </row>
    <row r="7" spans="1:7">
      <c r="A7" s="273"/>
      <c r="B7" s="274" t="s">
        <v>381</v>
      </c>
      <c r="C7" s="275"/>
      <c r="D7" s="275"/>
      <c r="E7" s="275"/>
      <c r="F7" s="275"/>
      <c r="G7" s="276"/>
    </row>
    <row r="8" spans="1:7">
      <c r="A8" s="277">
        <v>1</v>
      </c>
      <c r="B8" s="278" t="s">
        <v>382</v>
      </c>
      <c r="C8" s="487">
        <v>133716639.0931</v>
      </c>
      <c r="D8" s="487">
        <v>0</v>
      </c>
      <c r="E8" s="487">
        <v>0</v>
      </c>
      <c r="F8" s="487">
        <v>84211424.977200001</v>
      </c>
      <c r="G8" s="466">
        <v>217928064.07029998</v>
      </c>
    </row>
    <row r="9" spans="1:7">
      <c r="A9" s="277">
        <v>2</v>
      </c>
      <c r="B9" s="279" t="s">
        <v>383</v>
      </c>
      <c r="C9" s="487">
        <v>133716639.0931</v>
      </c>
      <c r="D9" s="487"/>
      <c r="E9" s="487"/>
      <c r="F9" s="487"/>
      <c r="G9" s="466">
        <v>133716639.0931</v>
      </c>
    </row>
    <row r="10" spans="1:7" ht="27.6">
      <c r="A10" s="277">
        <v>3</v>
      </c>
      <c r="B10" s="279" t="s">
        <v>384</v>
      </c>
      <c r="C10" s="465"/>
      <c r="D10" s="465"/>
      <c r="E10" s="465"/>
      <c r="F10" s="487">
        <v>84211424.977200001</v>
      </c>
      <c r="G10" s="466">
        <v>84211424.977200001</v>
      </c>
    </row>
    <row r="11" spans="1:7" ht="14.55" customHeight="1">
      <c r="A11" s="277">
        <v>4</v>
      </c>
      <c r="B11" s="278" t="s">
        <v>385</v>
      </c>
      <c r="C11" s="487">
        <v>13068366.23</v>
      </c>
      <c r="D11" s="487">
        <v>29904659.450000003</v>
      </c>
      <c r="E11" s="487">
        <v>8672816.0999999996</v>
      </c>
      <c r="F11" s="487">
        <v>731336.1099999994</v>
      </c>
      <c r="G11" s="466">
        <v>36272182.550499998</v>
      </c>
    </row>
    <row r="12" spans="1:7">
      <c r="A12" s="277">
        <v>5</v>
      </c>
      <c r="B12" s="279" t="s">
        <v>386</v>
      </c>
      <c r="C12" s="487">
        <v>2993351.74</v>
      </c>
      <c r="D12" s="507">
        <v>10945581.83</v>
      </c>
      <c r="E12" s="487">
        <v>7750409.2199999997</v>
      </c>
      <c r="F12" s="487">
        <v>718643</v>
      </c>
      <c r="G12" s="466">
        <v>21287586.500500001</v>
      </c>
    </row>
    <row r="13" spans="1:7">
      <c r="A13" s="277">
        <v>6</v>
      </c>
      <c r="B13" s="279" t="s">
        <v>387</v>
      </c>
      <c r="C13" s="487">
        <v>10075014.49</v>
      </c>
      <c r="D13" s="507">
        <v>18959077.620000001</v>
      </c>
      <c r="E13" s="487">
        <v>922406.88</v>
      </c>
      <c r="F13" s="487">
        <v>12693.109999999404</v>
      </c>
      <c r="G13" s="466">
        <v>14984596.049999999</v>
      </c>
    </row>
    <row r="14" spans="1:7">
      <c r="A14" s="277">
        <v>7</v>
      </c>
      <c r="B14" s="278" t="s">
        <v>388</v>
      </c>
      <c r="C14" s="487">
        <v>114994317.75</v>
      </c>
      <c r="D14" s="487">
        <v>154592196.26999998</v>
      </c>
      <c r="E14" s="487">
        <v>54990129.579999998</v>
      </c>
      <c r="F14" s="487">
        <v>-0.23999999836087227</v>
      </c>
      <c r="G14" s="466">
        <v>81113449.900000006</v>
      </c>
    </row>
    <row r="15" spans="1:7" ht="41.4">
      <c r="A15" s="277">
        <v>8</v>
      </c>
      <c r="B15" s="279" t="s">
        <v>389</v>
      </c>
      <c r="C15" s="487">
        <v>68562028.519999996</v>
      </c>
      <c r="D15" s="507">
        <v>38674741.939999998</v>
      </c>
      <c r="E15" s="487">
        <v>36242156.590000004</v>
      </c>
      <c r="F15" s="487">
        <v>-0.23999999836087227</v>
      </c>
      <c r="G15" s="466">
        <v>71739463.405000001</v>
      </c>
    </row>
    <row r="16" spans="1:7" ht="27.6">
      <c r="A16" s="277">
        <v>9</v>
      </c>
      <c r="B16" s="279" t="s">
        <v>390</v>
      </c>
      <c r="C16" s="487">
        <v>46432289.230000004</v>
      </c>
      <c r="D16" s="507">
        <v>115917454.33</v>
      </c>
      <c r="E16" s="487">
        <v>18747972.989999998</v>
      </c>
      <c r="F16" s="487">
        <v>0</v>
      </c>
      <c r="G16" s="466">
        <v>9373986.4949999992</v>
      </c>
    </row>
    <row r="17" spans="1:7">
      <c r="A17" s="277">
        <v>10</v>
      </c>
      <c r="B17" s="278" t="s">
        <v>391</v>
      </c>
      <c r="C17" s="487"/>
      <c r="D17" s="507"/>
      <c r="E17" s="487"/>
      <c r="F17" s="487"/>
      <c r="G17" s="466"/>
    </row>
    <row r="18" spans="1:7">
      <c r="A18" s="277">
        <v>11</v>
      </c>
      <c r="B18" s="278" t="s">
        <v>392</v>
      </c>
      <c r="C18" s="487">
        <v>0</v>
      </c>
      <c r="D18" s="507">
        <v>12150693.050100002</v>
      </c>
      <c r="E18" s="487">
        <v>0</v>
      </c>
      <c r="F18" s="487">
        <v>0</v>
      </c>
      <c r="G18" s="466">
        <v>0</v>
      </c>
    </row>
    <row r="19" spans="1:7">
      <c r="A19" s="277">
        <v>12</v>
      </c>
      <c r="B19" s="279" t="s">
        <v>393</v>
      </c>
      <c r="C19" s="465"/>
      <c r="D19" s="507">
        <v>504501.43810000003</v>
      </c>
      <c r="E19" s="487">
        <v>0</v>
      </c>
      <c r="F19" s="487">
        <v>0</v>
      </c>
      <c r="G19" s="466">
        <v>0</v>
      </c>
    </row>
    <row r="20" spans="1:7">
      <c r="A20" s="277">
        <v>13</v>
      </c>
      <c r="B20" s="279" t="s">
        <v>394</v>
      </c>
      <c r="C20" s="487">
        <v>0</v>
      </c>
      <c r="D20" s="487">
        <v>11646191.612000002</v>
      </c>
      <c r="E20" s="487">
        <v>0</v>
      </c>
      <c r="F20" s="487">
        <v>0</v>
      </c>
      <c r="G20" s="466">
        <v>0</v>
      </c>
    </row>
    <row r="21" spans="1:7">
      <c r="A21" s="280">
        <v>14</v>
      </c>
      <c r="B21" s="281" t="s">
        <v>395</v>
      </c>
      <c r="C21" s="465"/>
      <c r="D21" s="465"/>
      <c r="E21" s="465"/>
      <c r="F21" s="465"/>
      <c r="G21" s="464">
        <v>335313696.52079999</v>
      </c>
    </row>
    <row r="22" spans="1:7">
      <c r="A22" s="282"/>
      <c r="B22" s="283" t="s">
        <v>396</v>
      </c>
      <c r="C22" s="654"/>
      <c r="D22" s="655"/>
      <c r="E22" s="654"/>
      <c r="F22" s="654"/>
      <c r="G22" s="656"/>
    </row>
    <row r="23" spans="1:7">
      <c r="A23" s="277">
        <v>15</v>
      </c>
      <c r="B23" s="278" t="s">
        <v>397</v>
      </c>
      <c r="C23" s="463">
        <v>169000698.7572</v>
      </c>
      <c r="D23" s="462">
        <v>49620600</v>
      </c>
      <c r="E23" s="463">
        <v>0</v>
      </c>
      <c r="F23" s="463">
        <v>0</v>
      </c>
      <c r="G23" s="466">
        <v>7656225.8670100011</v>
      </c>
    </row>
    <row r="24" spans="1:7">
      <c r="A24" s="277">
        <v>16</v>
      </c>
      <c r="B24" s="278" t="s">
        <v>398</v>
      </c>
      <c r="C24" s="487">
        <v>2704747.6554</v>
      </c>
      <c r="D24" s="507">
        <v>35580860.42609562</v>
      </c>
      <c r="E24" s="487">
        <v>93443951.118065566</v>
      </c>
      <c r="F24" s="487">
        <v>210041420.27000737</v>
      </c>
      <c r="G24" s="466">
        <v>244747714.64256036</v>
      </c>
    </row>
    <row r="25" spans="1:7">
      <c r="A25" s="277">
        <v>17</v>
      </c>
      <c r="B25" s="279" t="s">
        <v>399</v>
      </c>
      <c r="C25" s="487">
        <v>2704747.6554</v>
      </c>
      <c r="D25" s="507">
        <v>10927498.882136151</v>
      </c>
      <c r="E25" s="487">
        <v>58586977.03223522</v>
      </c>
      <c r="F25" s="487">
        <v>34126760.676074609</v>
      </c>
      <c r="G25" s="466">
        <v>65465086.172822639</v>
      </c>
    </row>
    <row r="26" spans="1:7" ht="27.6">
      <c r="A26" s="277">
        <v>18</v>
      </c>
      <c r="B26" s="279" t="s">
        <v>400</v>
      </c>
      <c r="C26" s="487">
        <v>0</v>
      </c>
      <c r="D26" s="507">
        <v>20455172.109999999</v>
      </c>
      <c r="E26" s="487">
        <v>32156147.75</v>
      </c>
      <c r="F26" s="487">
        <v>164245154.42013276</v>
      </c>
      <c r="G26" s="466">
        <v>165914041.18711284</v>
      </c>
    </row>
    <row r="27" spans="1:7">
      <c r="A27" s="277">
        <v>19</v>
      </c>
      <c r="B27" s="279" t="s">
        <v>401</v>
      </c>
      <c r="C27" s="487"/>
      <c r="D27" s="507"/>
      <c r="E27" s="487"/>
      <c r="F27" s="487"/>
      <c r="G27" s="466"/>
    </row>
    <row r="28" spans="1:7">
      <c r="A28" s="277">
        <v>20</v>
      </c>
      <c r="B28" s="284" t="s">
        <v>402</v>
      </c>
      <c r="C28" s="487"/>
      <c r="D28" s="507"/>
      <c r="E28" s="487"/>
      <c r="F28" s="487"/>
      <c r="G28" s="466"/>
    </row>
    <row r="29" spans="1:7">
      <c r="A29" s="277">
        <v>21</v>
      </c>
      <c r="B29" s="279" t="s">
        <v>403</v>
      </c>
      <c r="C29" s="487"/>
      <c r="D29" s="507"/>
      <c r="E29" s="487"/>
      <c r="F29" s="487"/>
      <c r="G29" s="466"/>
    </row>
    <row r="30" spans="1:7">
      <c r="A30" s="277">
        <v>22</v>
      </c>
      <c r="B30" s="284" t="s">
        <v>402</v>
      </c>
      <c r="C30" s="487"/>
      <c r="D30" s="507"/>
      <c r="E30" s="487"/>
      <c r="F30" s="487"/>
      <c r="G30" s="466"/>
    </row>
    <row r="31" spans="1:7">
      <c r="A31" s="277">
        <v>23</v>
      </c>
      <c r="B31" s="279" t="s">
        <v>404</v>
      </c>
      <c r="C31" s="487">
        <v>0</v>
      </c>
      <c r="D31" s="507">
        <v>4198189.4339594701</v>
      </c>
      <c r="E31" s="487">
        <v>2700826.3358303499</v>
      </c>
      <c r="F31" s="487">
        <v>11669505.173800001</v>
      </c>
      <c r="G31" s="466">
        <v>13368587.282624912</v>
      </c>
    </row>
    <row r="32" spans="1:7">
      <c r="A32" s="277">
        <v>24</v>
      </c>
      <c r="B32" s="278" t="s">
        <v>405</v>
      </c>
      <c r="C32" s="487" t="s">
        <v>5</v>
      </c>
      <c r="D32" s="507"/>
      <c r="E32" s="487"/>
      <c r="F32" s="487"/>
      <c r="G32" s="466"/>
    </row>
    <row r="33" spans="1:7">
      <c r="A33" s="277">
        <v>25</v>
      </c>
      <c r="B33" s="278" t="s">
        <v>406</v>
      </c>
      <c r="C33" s="487">
        <v>3290997.6399999987</v>
      </c>
      <c r="D33" s="487">
        <v>21670449.486474998</v>
      </c>
      <c r="E33" s="487">
        <v>1021817.7849</v>
      </c>
      <c r="F33" s="487">
        <v>21530996.556967337</v>
      </c>
      <c r="G33" s="466">
        <v>36581141.587804839</v>
      </c>
    </row>
    <row r="34" spans="1:7">
      <c r="A34" s="277">
        <v>26</v>
      </c>
      <c r="B34" s="279" t="s">
        <v>407</v>
      </c>
      <c r="C34" s="465"/>
      <c r="D34" s="507">
        <v>826027.51029999997</v>
      </c>
      <c r="E34" s="487">
        <v>0</v>
      </c>
      <c r="F34" s="487">
        <v>0</v>
      </c>
      <c r="G34" s="466">
        <v>826027.51029999997</v>
      </c>
    </row>
    <row r="35" spans="1:7">
      <c r="A35" s="277">
        <v>27</v>
      </c>
      <c r="B35" s="279" t="s">
        <v>408</v>
      </c>
      <c r="C35" s="487">
        <v>3290997.6399999987</v>
      </c>
      <c r="D35" s="507">
        <v>20844421.976174999</v>
      </c>
      <c r="E35" s="487">
        <v>1021817.7849</v>
      </c>
      <c r="F35" s="487">
        <v>21530996.556967337</v>
      </c>
      <c r="G35" s="466">
        <v>35755114.077504836</v>
      </c>
    </row>
    <row r="36" spans="1:7">
      <c r="A36" s="277">
        <v>28</v>
      </c>
      <c r="B36" s="278" t="s">
        <v>409</v>
      </c>
      <c r="C36" s="487">
        <v>0</v>
      </c>
      <c r="D36" s="507">
        <v>21955228.857366901</v>
      </c>
      <c r="E36" s="487">
        <v>27049680</v>
      </c>
      <c r="F36" s="487">
        <v>33722145.240000002</v>
      </c>
      <c r="G36" s="466">
        <v>8861051.2288683467</v>
      </c>
    </row>
    <row r="37" spans="1:7">
      <c r="A37" s="280">
        <v>29</v>
      </c>
      <c r="B37" s="281" t="s">
        <v>410</v>
      </c>
      <c r="C37" s="465"/>
      <c r="D37" s="465"/>
      <c r="E37" s="465"/>
      <c r="F37" s="465"/>
      <c r="G37" s="464">
        <f>SUM(G23:G24,G32:G33,G36)</f>
        <v>297846133.32624358</v>
      </c>
    </row>
    <row r="38" spans="1:7">
      <c r="A38" s="273"/>
      <c r="B38" s="285"/>
      <c r="C38" s="286"/>
      <c r="D38" s="286"/>
      <c r="E38" s="286"/>
      <c r="F38" s="286"/>
      <c r="G38" s="287"/>
    </row>
    <row r="39" spans="1:7" ht="15" thickBot="1">
      <c r="A39" s="288">
        <v>30</v>
      </c>
      <c r="B39" s="289" t="s">
        <v>411</v>
      </c>
      <c r="C39" s="176"/>
      <c r="D39" s="177"/>
      <c r="E39" s="177"/>
      <c r="F39" s="178"/>
      <c r="G39" s="290">
        <f>IFERROR(G21/G37,0)</f>
        <v>1.1257950297226675</v>
      </c>
    </row>
    <row r="42" spans="1:7" ht="41.4">
      <c r="B42" s="147" t="s">
        <v>412</v>
      </c>
    </row>
  </sheetData>
  <mergeCells count="2">
    <mergeCell ref="C5:F5"/>
    <mergeCell ref="G5:G6"/>
  </mergeCells>
  <pageMargins left="0.7" right="0.7" top="0.75" bottom="0.75" header="0.3" footer="0.3"/>
  <pageSetup paperSize="9" scale="46"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Normal="100" workbookViewId="0"/>
  </sheetViews>
  <sheetFormatPr defaultColWidth="9.21875" defaultRowHeight="12"/>
  <cols>
    <col min="1" max="1" width="11.77734375" style="298" bestFit="1" customWidth="1"/>
    <col min="2" max="2" width="105.21875" style="298" bestFit="1" customWidth="1"/>
    <col min="3" max="3" width="13.88671875" style="298" bestFit="1" customWidth="1"/>
    <col min="4" max="4" width="13.109375" style="298" bestFit="1" customWidth="1"/>
    <col min="5" max="5" width="17.44140625" style="298" bestFit="1" customWidth="1"/>
    <col min="6" max="6" width="13.109375" style="298" bestFit="1" customWidth="1"/>
    <col min="7" max="7" width="14.21875" style="298" customWidth="1"/>
    <col min="8" max="8" width="17.77734375" style="298" customWidth="1"/>
    <col min="9" max="16384" width="9.21875" style="298"/>
  </cols>
  <sheetData>
    <row r="1" spans="1:8" ht="13.8">
      <c r="A1" s="296" t="s">
        <v>31</v>
      </c>
      <c r="B1" s="324" t="str">
        <f>'Info '!C2</f>
        <v>JSC PASHA Bank Georgia</v>
      </c>
    </row>
    <row r="2" spans="1:8">
      <c r="A2" s="296" t="s">
        <v>32</v>
      </c>
      <c r="B2" s="323">
        <f>'1. key ratios '!B2</f>
        <v>45565</v>
      </c>
    </row>
    <row r="3" spans="1:8">
      <c r="A3" s="297" t="s">
        <v>417</v>
      </c>
    </row>
    <row r="5" spans="1:8" ht="12" customHeight="1">
      <c r="A5" s="721" t="s">
        <v>418</v>
      </c>
      <c r="B5" s="722"/>
      <c r="C5" s="727" t="s">
        <v>419</v>
      </c>
      <c r="D5" s="728"/>
      <c r="E5" s="728"/>
      <c r="F5" s="728"/>
      <c r="G5" s="728"/>
      <c r="H5" s="729"/>
    </row>
    <row r="6" spans="1:8">
      <c r="A6" s="723"/>
      <c r="B6" s="724"/>
      <c r="C6" s="730"/>
      <c r="D6" s="731"/>
      <c r="E6" s="731"/>
      <c r="F6" s="731"/>
      <c r="G6" s="731"/>
      <c r="H6" s="732"/>
    </row>
    <row r="7" spans="1:8" ht="24">
      <c r="A7" s="725"/>
      <c r="B7" s="726"/>
      <c r="C7" s="322" t="s">
        <v>420</v>
      </c>
      <c r="D7" s="322" t="s">
        <v>421</v>
      </c>
      <c r="E7" s="322" t="s">
        <v>422</v>
      </c>
      <c r="F7" s="322" t="s">
        <v>423</v>
      </c>
      <c r="G7" s="322" t="s">
        <v>424</v>
      </c>
      <c r="H7" s="322" t="s">
        <v>65</v>
      </c>
    </row>
    <row r="8" spans="1:8">
      <c r="A8" s="318">
        <v>1</v>
      </c>
      <c r="B8" s="317" t="s">
        <v>52</v>
      </c>
      <c r="C8" s="639">
        <v>11940403.659500003</v>
      </c>
      <c r="D8" s="639"/>
      <c r="E8" s="639">
        <v>5346400</v>
      </c>
      <c r="F8" s="639"/>
      <c r="G8" s="639">
        <v>52319835.292199999</v>
      </c>
      <c r="H8" s="461">
        <f t="shared" ref="H8:H21" si="0">SUM(C8:G8)</f>
        <v>69606638.951700002</v>
      </c>
    </row>
    <row r="9" spans="1:8">
      <c r="A9" s="318">
        <v>2</v>
      </c>
      <c r="B9" s="317" t="s">
        <v>53</v>
      </c>
      <c r="C9" s="639"/>
      <c r="D9" s="639"/>
      <c r="E9" s="639"/>
      <c r="F9" s="639"/>
      <c r="G9" s="639"/>
      <c r="H9" s="461">
        <f t="shared" si="0"/>
        <v>0</v>
      </c>
    </row>
    <row r="10" spans="1:8">
      <c r="A10" s="318">
        <v>3</v>
      </c>
      <c r="B10" s="317" t="s">
        <v>165</v>
      </c>
      <c r="C10" s="639"/>
      <c r="D10" s="639"/>
      <c r="E10" s="639"/>
      <c r="F10" s="639"/>
      <c r="G10" s="639"/>
      <c r="H10" s="461">
        <f t="shared" si="0"/>
        <v>0</v>
      </c>
    </row>
    <row r="11" spans="1:8">
      <c r="A11" s="318">
        <v>4</v>
      </c>
      <c r="B11" s="317" t="s">
        <v>54</v>
      </c>
      <c r="C11" s="639"/>
      <c r="D11" s="639"/>
      <c r="E11" s="639"/>
      <c r="F11" s="639"/>
      <c r="G11" s="639"/>
      <c r="H11" s="461">
        <f t="shared" si="0"/>
        <v>0</v>
      </c>
    </row>
    <row r="12" spans="1:8">
      <c r="A12" s="318">
        <v>5</v>
      </c>
      <c r="B12" s="317" t="s">
        <v>55</v>
      </c>
      <c r="C12" s="639"/>
      <c r="D12" s="639"/>
      <c r="E12" s="639"/>
      <c r="F12" s="639"/>
      <c r="G12" s="639"/>
      <c r="H12" s="461">
        <f t="shared" si="0"/>
        <v>0</v>
      </c>
    </row>
    <row r="13" spans="1:8">
      <c r="A13" s="318">
        <v>6</v>
      </c>
      <c r="B13" s="317" t="s">
        <v>56</v>
      </c>
      <c r="C13" s="639">
        <v>18353569.694700003</v>
      </c>
      <c r="D13" s="639">
        <v>135604816.33140001</v>
      </c>
      <c r="E13" s="639"/>
      <c r="F13" s="639"/>
      <c r="G13" s="639"/>
      <c r="H13" s="461">
        <f t="shared" si="0"/>
        <v>153958386.02610001</v>
      </c>
    </row>
    <row r="14" spans="1:8">
      <c r="A14" s="318">
        <v>7</v>
      </c>
      <c r="B14" s="317" t="s">
        <v>57</v>
      </c>
      <c r="C14" s="639"/>
      <c r="D14" s="639">
        <v>30762796.992599998</v>
      </c>
      <c r="E14" s="639">
        <v>199115688.38870001</v>
      </c>
      <c r="F14" s="639">
        <v>131728271.56820001</v>
      </c>
      <c r="G14" s="639"/>
      <c r="H14" s="461">
        <f t="shared" si="0"/>
        <v>361606756.94950002</v>
      </c>
    </row>
    <row r="15" spans="1:8">
      <c r="A15" s="318">
        <v>8</v>
      </c>
      <c r="B15" s="319" t="s">
        <v>58</v>
      </c>
      <c r="C15" s="639"/>
      <c r="D15" s="639">
        <v>258.31529999999998</v>
      </c>
      <c r="E15" s="639">
        <v>1252.7433000000001</v>
      </c>
      <c r="F15" s="639">
        <v>1269.9485</v>
      </c>
      <c r="G15" s="639"/>
      <c r="H15" s="461">
        <f t="shared" si="0"/>
        <v>2781.0070999999998</v>
      </c>
    </row>
    <row r="16" spans="1:8">
      <c r="A16" s="318">
        <v>9</v>
      </c>
      <c r="B16" s="317" t="s">
        <v>59</v>
      </c>
      <c r="C16" s="639"/>
      <c r="D16" s="639"/>
      <c r="E16" s="639"/>
      <c r="F16" s="639"/>
      <c r="G16" s="639"/>
      <c r="H16" s="461">
        <f t="shared" si="0"/>
        <v>0</v>
      </c>
    </row>
    <row r="17" spans="1:8">
      <c r="A17" s="318">
        <v>10</v>
      </c>
      <c r="B17" s="321" t="s">
        <v>432</v>
      </c>
      <c r="C17" s="639"/>
      <c r="D17" s="639">
        <v>1200206.6299999999</v>
      </c>
      <c r="E17" s="639">
        <v>16930988.502900001</v>
      </c>
      <c r="F17" s="639">
        <v>22255432.481600001</v>
      </c>
      <c r="G17" s="639"/>
      <c r="H17" s="461">
        <f t="shared" si="0"/>
        <v>40386627.614500001</v>
      </c>
    </row>
    <row r="18" spans="1:8">
      <c r="A18" s="318">
        <v>11</v>
      </c>
      <c r="B18" s="317" t="s">
        <v>61</v>
      </c>
      <c r="C18" s="639"/>
      <c r="D18" s="639"/>
      <c r="E18" s="639"/>
      <c r="F18" s="639"/>
      <c r="G18" s="639"/>
      <c r="H18" s="461">
        <f t="shared" si="0"/>
        <v>0</v>
      </c>
    </row>
    <row r="19" spans="1:8">
      <c r="A19" s="318">
        <v>12</v>
      </c>
      <c r="B19" s="317" t="s">
        <v>62</v>
      </c>
      <c r="C19" s="639"/>
      <c r="D19" s="639"/>
      <c r="E19" s="639"/>
      <c r="F19" s="639"/>
      <c r="G19" s="639"/>
      <c r="H19" s="461">
        <f t="shared" si="0"/>
        <v>0</v>
      </c>
    </row>
    <row r="20" spans="1:8">
      <c r="A20" s="320">
        <v>13</v>
      </c>
      <c r="B20" s="319" t="s">
        <v>145</v>
      </c>
      <c r="C20" s="639"/>
      <c r="D20" s="639"/>
      <c r="E20" s="639"/>
      <c r="F20" s="639"/>
      <c r="G20" s="639"/>
      <c r="H20" s="461">
        <f t="shared" si="0"/>
        <v>0</v>
      </c>
    </row>
    <row r="21" spans="1:8">
      <c r="A21" s="318">
        <v>14</v>
      </c>
      <c r="B21" s="317" t="s">
        <v>64</v>
      </c>
      <c r="C21" s="639">
        <v>1236542.4653</v>
      </c>
      <c r="D21" s="639">
        <v>19261365.110999998</v>
      </c>
      <c r="E21" s="639"/>
      <c r="F21" s="639"/>
      <c r="G21" s="639">
        <v>2235470.0000000023</v>
      </c>
      <c r="H21" s="461">
        <f t="shared" si="0"/>
        <v>22733377.576300003</v>
      </c>
    </row>
    <row r="22" spans="1:8">
      <c r="A22" s="316">
        <v>15</v>
      </c>
      <c r="B22" s="315" t="s">
        <v>65</v>
      </c>
      <c r="C22" s="461">
        <f>SUM(C18:C21)+SUM(C8:C16)</f>
        <v>31530515.819500007</v>
      </c>
      <c r="D22" s="461">
        <f t="shared" ref="D22:H22" si="1">SUM(D18:D21)+SUM(D8:D16)</f>
        <v>185629236.75029999</v>
      </c>
      <c r="E22" s="461">
        <f t="shared" si="1"/>
        <v>204463341.132</v>
      </c>
      <c r="F22" s="461">
        <f t="shared" si="1"/>
        <v>131729541.51670001</v>
      </c>
      <c r="G22" s="461">
        <f t="shared" si="1"/>
        <v>54555305.292199999</v>
      </c>
      <c r="H22" s="461">
        <f t="shared" si="1"/>
        <v>607907940.51069999</v>
      </c>
    </row>
    <row r="26" spans="1:8" ht="24">
      <c r="B26" s="301" t="s">
        <v>519</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scale="42"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26"/>
  <sheetViews>
    <sheetView showGridLines="0" zoomScaleNormal="100" workbookViewId="0"/>
  </sheetViews>
  <sheetFormatPr defaultColWidth="9.21875" defaultRowHeight="12"/>
  <cols>
    <col min="1" max="1" width="11.77734375" style="325" bestFit="1" customWidth="1"/>
    <col min="2" max="2" width="86.77734375" style="298" customWidth="1"/>
    <col min="3" max="4" width="31.5546875" style="298" customWidth="1"/>
    <col min="5" max="5" width="15.109375" style="298" bestFit="1" customWidth="1"/>
    <col min="6" max="6" width="11.77734375" style="298" bestFit="1" customWidth="1"/>
    <col min="7" max="7" width="21.5546875" style="298" bestFit="1" customWidth="1"/>
    <col min="8" max="8" width="41.44140625" style="298" customWidth="1"/>
    <col min="9" max="16384" width="9.21875" style="298"/>
  </cols>
  <sheetData>
    <row r="1" spans="1:8" ht="13.8">
      <c r="A1" s="296" t="s">
        <v>31</v>
      </c>
      <c r="B1" s="324" t="str">
        <f>'Info '!C2</f>
        <v>JSC PASHA Bank Georgia</v>
      </c>
      <c r="C1" s="338"/>
      <c r="D1" s="338"/>
      <c r="E1" s="338"/>
      <c r="F1" s="338"/>
      <c r="G1" s="338"/>
      <c r="H1" s="338"/>
    </row>
    <row r="2" spans="1:8">
      <c r="A2" s="296" t="s">
        <v>32</v>
      </c>
      <c r="B2" s="323">
        <f>'1. key ratios '!B2</f>
        <v>45565</v>
      </c>
      <c r="C2" s="338"/>
      <c r="D2" s="338"/>
      <c r="E2" s="338"/>
      <c r="F2" s="338"/>
      <c r="G2" s="338"/>
      <c r="H2" s="338"/>
    </row>
    <row r="3" spans="1:8">
      <c r="A3" s="297" t="s">
        <v>425</v>
      </c>
      <c r="B3" s="338"/>
      <c r="C3" s="338"/>
      <c r="D3" s="338"/>
      <c r="E3" s="338"/>
      <c r="F3" s="338"/>
      <c r="G3" s="338"/>
      <c r="H3" s="338"/>
    </row>
    <row r="4" spans="1:8">
      <c r="A4" s="339"/>
      <c r="B4" s="338"/>
      <c r="C4" s="337" t="s">
        <v>0</v>
      </c>
      <c r="D4" s="337" t="s">
        <v>1</v>
      </c>
      <c r="E4" s="337" t="s">
        <v>2</v>
      </c>
      <c r="F4" s="337" t="s">
        <v>3</v>
      </c>
      <c r="G4" s="337" t="s">
        <v>4</v>
      </c>
      <c r="H4" s="337" t="s">
        <v>6</v>
      </c>
    </row>
    <row r="5" spans="1:8" ht="34.049999999999997" customHeight="1">
      <c r="A5" s="721" t="s">
        <v>426</v>
      </c>
      <c r="B5" s="722"/>
      <c r="C5" s="735" t="s">
        <v>427</v>
      </c>
      <c r="D5" s="735"/>
      <c r="E5" s="735" t="s">
        <v>664</v>
      </c>
      <c r="F5" s="733" t="s">
        <v>428</v>
      </c>
      <c r="G5" s="733" t="s">
        <v>429</v>
      </c>
      <c r="H5" s="335" t="s">
        <v>663</v>
      </c>
    </row>
    <row r="6" spans="1:8" ht="24">
      <c r="A6" s="725"/>
      <c r="B6" s="726"/>
      <c r="C6" s="336" t="s">
        <v>430</v>
      </c>
      <c r="D6" s="336" t="s">
        <v>431</v>
      </c>
      <c r="E6" s="735"/>
      <c r="F6" s="734"/>
      <c r="G6" s="734"/>
      <c r="H6" s="335" t="s">
        <v>662</v>
      </c>
    </row>
    <row r="7" spans="1:8">
      <c r="A7" s="333">
        <v>1</v>
      </c>
      <c r="B7" s="317" t="s">
        <v>52</v>
      </c>
      <c r="C7" s="640">
        <v>69606638.951700002</v>
      </c>
      <c r="D7" s="640"/>
      <c r="E7" s="640"/>
      <c r="F7" s="640"/>
      <c r="G7" s="640"/>
      <c r="H7" s="326">
        <f>C7+D7-E7-F7</f>
        <v>69606638.951700002</v>
      </c>
    </row>
    <row r="8" spans="1:8">
      <c r="A8" s="333">
        <v>2</v>
      </c>
      <c r="B8" s="317" t="s">
        <v>53</v>
      </c>
      <c r="C8" s="640"/>
      <c r="D8" s="640"/>
      <c r="E8" s="640"/>
      <c r="F8" s="640"/>
      <c r="G8" s="640"/>
      <c r="H8" s="326">
        <f t="shared" ref="H8:H20" si="0">C8+D8-E8-F8</f>
        <v>0</v>
      </c>
    </row>
    <row r="9" spans="1:8">
      <c r="A9" s="333">
        <v>3</v>
      </c>
      <c r="B9" s="317" t="s">
        <v>165</v>
      </c>
      <c r="C9" s="640"/>
      <c r="D9" s="640"/>
      <c r="E9" s="640"/>
      <c r="F9" s="640"/>
      <c r="G9" s="640"/>
      <c r="H9" s="326">
        <f t="shared" si="0"/>
        <v>0</v>
      </c>
    </row>
    <row r="10" spans="1:8">
      <c r="A10" s="333">
        <v>4</v>
      </c>
      <c r="B10" s="317" t="s">
        <v>54</v>
      </c>
      <c r="C10" s="640"/>
      <c r="D10" s="640"/>
      <c r="E10" s="640"/>
      <c r="F10" s="640"/>
      <c r="G10" s="640"/>
      <c r="H10" s="326">
        <f t="shared" si="0"/>
        <v>0</v>
      </c>
    </row>
    <row r="11" spans="1:8">
      <c r="A11" s="333">
        <v>5</v>
      </c>
      <c r="B11" s="317" t="s">
        <v>55</v>
      </c>
      <c r="C11" s="640"/>
      <c r="D11" s="640"/>
      <c r="E11" s="640"/>
      <c r="F11" s="640"/>
      <c r="G11" s="640"/>
      <c r="H11" s="326">
        <f t="shared" si="0"/>
        <v>0</v>
      </c>
    </row>
    <row r="12" spans="1:8">
      <c r="A12" s="333">
        <v>6</v>
      </c>
      <c r="B12" s="317" t="s">
        <v>56</v>
      </c>
      <c r="C12" s="640">
        <v>154299193.59130001</v>
      </c>
      <c r="D12" s="640"/>
      <c r="E12" s="640">
        <v>340807.57</v>
      </c>
      <c r="F12" s="640"/>
      <c r="G12" s="640"/>
      <c r="H12" s="326">
        <f t="shared" si="0"/>
        <v>153958386.02130002</v>
      </c>
    </row>
    <row r="13" spans="1:8">
      <c r="A13" s="333">
        <v>7</v>
      </c>
      <c r="B13" s="317" t="s">
        <v>57</v>
      </c>
      <c r="C13" s="640">
        <v>28346340.743900001</v>
      </c>
      <c r="D13" s="640">
        <v>342947446.88240004</v>
      </c>
      <c r="E13" s="640">
        <v>9688260.8068000004</v>
      </c>
      <c r="F13" s="640"/>
      <c r="G13" s="640"/>
      <c r="H13" s="326">
        <f t="shared" si="0"/>
        <v>361605526.81950003</v>
      </c>
    </row>
    <row r="14" spans="1:8">
      <c r="A14" s="333">
        <v>8</v>
      </c>
      <c r="B14" s="319" t="s">
        <v>58</v>
      </c>
      <c r="C14" s="640">
        <v>0</v>
      </c>
      <c r="D14" s="640">
        <v>4048.2864</v>
      </c>
      <c r="E14" s="640">
        <v>37.147500000000001</v>
      </c>
      <c r="F14" s="640"/>
      <c r="G14" s="640">
        <v>25</v>
      </c>
      <c r="H14" s="326">
        <f t="shared" si="0"/>
        <v>4011.1388999999999</v>
      </c>
    </row>
    <row r="15" spans="1:8">
      <c r="A15" s="333">
        <v>9</v>
      </c>
      <c r="B15" s="317" t="s">
        <v>59</v>
      </c>
      <c r="C15" s="640"/>
      <c r="D15" s="640"/>
      <c r="E15" s="640"/>
      <c r="F15" s="640"/>
      <c r="G15" s="640"/>
      <c r="H15" s="326">
        <f t="shared" si="0"/>
        <v>0</v>
      </c>
    </row>
    <row r="16" spans="1:8">
      <c r="A16" s="333">
        <v>10</v>
      </c>
      <c r="B16" s="321" t="s">
        <v>432</v>
      </c>
      <c r="C16" s="640">
        <v>27115521.677099999</v>
      </c>
      <c r="D16" s="640">
        <v>19901439.768299997</v>
      </c>
      <c r="E16" s="640">
        <v>6631564.0208999999</v>
      </c>
      <c r="F16" s="640"/>
      <c r="G16" s="640"/>
      <c r="H16" s="326">
        <f t="shared" si="0"/>
        <v>40385397.424500003</v>
      </c>
    </row>
    <row r="17" spans="1:8">
      <c r="A17" s="333">
        <v>11</v>
      </c>
      <c r="B17" s="317" t="s">
        <v>61</v>
      </c>
      <c r="C17" s="640"/>
      <c r="D17" s="640"/>
      <c r="E17" s="640"/>
      <c r="F17" s="640"/>
      <c r="G17" s="640"/>
      <c r="H17" s="326">
        <f t="shared" si="0"/>
        <v>0</v>
      </c>
    </row>
    <row r="18" spans="1:8">
      <c r="A18" s="333">
        <v>12</v>
      </c>
      <c r="B18" s="317" t="s">
        <v>62</v>
      </c>
      <c r="C18" s="640"/>
      <c r="D18" s="640"/>
      <c r="E18" s="640"/>
      <c r="F18" s="640"/>
      <c r="G18" s="640"/>
      <c r="H18" s="326">
        <f t="shared" si="0"/>
        <v>0</v>
      </c>
    </row>
    <row r="19" spans="1:8">
      <c r="A19" s="334">
        <v>13</v>
      </c>
      <c r="B19" s="319" t="s">
        <v>145</v>
      </c>
      <c r="C19" s="640"/>
      <c r="D19" s="640"/>
      <c r="E19" s="640"/>
      <c r="F19" s="640"/>
      <c r="G19" s="640"/>
      <c r="H19" s="326">
        <f t="shared" si="0"/>
        <v>0</v>
      </c>
    </row>
    <row r="20" spans="1:8">
      <c r="A20" s="333">
        <v>14</v>
      </c>
      <c r="B20" s="317" t="s">
        <v>64</v>
      </c>
      <c r="C20" s="640">
        <v>26811575.906300001</v>
      </c>
      <c r="D20" s="640"/>
      <c r="E20" s="640"/>
      <c r="F20" s="640"/>
      <c r="G20" s="640"/>
      <c r="H20" s="326">
        <f t="shared" si="0"/>
        <v>26811575.906300001</v>
      </c>
    </row>
    <row r="21" spans="1:8" s="330" customFormat="1">
      <c r="A21" s="332">
        <v>15</v>
      </c>
      <c r="B21" s="331" t="s">
        <v>65</v>
      </c>
      <c r="C21" s="641">
        <f t="shared" ref="C21:H21" si="1">SUM(C7:C15)+SUM(C17:C20)</f>
        <v>279063749.19319999</v>
      </c>
      <c r="D21" s="641">
        <f t="shared" si="1"/>
        <v>342951495.16880006</v>
      </c>
      <c r="E21" s="641">
        <f t="shared" si="1"/>
        <v>10029105.524300002</v>
      </c>
      <c r="F21" s="641">
        <f t="shared" si="1"/>
        <v>0</v>
      </c>
      <c r="G21" s="641">
        <f t="shared" si="1"/>
        <v>25</v>
      </c>
      <c r="H21" s="326">
        <f t="shared" si="1"/>
        <v>611986138.83770001</v>
      </c>
    </row>
    <row r="22" spans="1:8">
      <c r="A22" s="329">
        <v>16</v>
      </c>
      <c r="B22" s="328" t="s">
        <v>433</v>
      </c>
      <c r="C22" s="640">
        <v>28152921.1939</v>
      </c>
      <c r="D22" s="640">
        <v>279005461.90200001</v>
      </c>
      <c r="E22" s="640">
        <v>9157807.534</v>
      </c>
      <c r="F22" s="640"/>
      <c r="G22" s="640">
        <v>0</v>
      </c>
      <c r="H22" s="326">
        <f>C22+D22-E22-F22</f>
        <v>298000575.56190002</v>
      </c>
    </row>
    <row r="23" spans="1:8">
      <c r="A23" s="329">
        <v>17</v>
      </c>
      <c r="B23" s="328" t="s">
        <v>434</v>
      </c>
      <c r="C23" s="640"/>
      <c r="D23" s="640">
        <v>63903620.988799997</v>
      </c>
      <c r="E23" s="640">
        <v>368279.0564</v>
      </c>
      <c r="F23" s="640"/>
      <c r="G23" s="640"/>
      <c r="H23" s="326">
        <f>C23+D23-E23-F23</f>
        <v>63535341.932399996</v>
      </c>
    </row>
    <row r="26" spans="1:8" ht="42.45" customHeight="1">
      <c r="B26" s="301" t="s">
        <v>519</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paperSize="9" scale="34"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36"/>
  <sheetViews>
    <sheetView showGridLines="0" topLeftCell="B1" zoomScaleNormal="100" workbookViewId="0"/>
  </sheetViews>
  <sheetFormatPr defaultColWidth="9.21875" defaultRowHeight="12"/>
  <cols>
    <col min="1" max="1" width="11" style="298" bestFit="1" customWidth="1"/>
    <col min="2" max="2" width="93.44140625" style="298" customWidth="1"/>
    <col min="3" max="4" width="35" style="298" customWidth="1"/>
    <col min="5" max="5" width="15.109375" style="298" bestFit="1" customWidth="1"/>
    <col min="6" max="6" width="11.77734375" style="298" bestFit="1" customWidth="1"/>
    <col min="7" max="7" width="22" style="298" customWidth="1"/>
    <col min="8" max="8" width="19.88671875" style="298" customWidth="1"/>
    <col min="9" max="16384" width="9.21875" style="298"/>
  </cols>
  <sheetData>
    <row r="1" spans="1:8" ht="13.8">
      <c r="A1" s="296" t="s">
        <v>31</v>
      </c>
      <c r="B1" s="324" t="str">
        <f>'Info '!C2</f>
        <v>JSC PASHA Bank Georgia</v>
      </c>
      <c r="C1" s="338"/>
      <c r="D1" s="338"/>
      <c r="E1" s="338"/>
      <c r="F1" s="338"/>
      <c r="G1" s="338"/>
      <c r="H1" s="338"/>
    </row>
    <row r="2" spans="1:8">
      <c r="A2" s="296" t="s">
        <v>32</v>
      </c>
      <c r="B2" s="323">
        <f>'1. key ratios '!B2</f>
        <v>45565</v>
      </c>
      <c r="C2" s="338"/>
      <c r="D2" s="338"/>
      <c r="E2" s="338"/>
      <c r="F2" s="338"/>
      <c r="G2" s="338"/>
      <c r="H2" s="338"/>
    </row>
    <row r="3" spans="1:8">
      <c r="A3" s="297" t="s">
        <v>435</v>
      </c>
      <c r="B3" s="338"/>
      <c r="C3" s="338"/>
      <c r="D3" s="338"/>
      <c r="E3" s="338"/>
      <c r="F3" s="338"/>
      <c r="G3" s="338"/>
      <c r="H3" s="338"/>
    </row>
    <row r="4" spans="1:8">
      <c r="A4" s="339"/>
      <c r="B4" s="338"/>
      <c r="C4" s="337" t="s">
        <v>0</v>
      </c>
      <c r="D4" s="337" t="s">
        <v>1</v>
      </c>
      <c r="E4" s="337" t="s">
        <v>2</v>
      </c>
      <c r="F4" s="337" t="s">
        <v>3</v>
      </c>
      <c r="G4" s="337" t="s">
        <v>4</v>
      </c>
      <c r="H4" s="337" t="s">
        <v>6</v>
      </c>
    </row>
    <row r="5" spans="1:8" ht="41.55" customHeight="1">
      <c r="A5" s="721" t="s">
        <v>426</v>
      </c>
      <c r="B5" s="722"/>
      <c r="C5" s="735" t="s">
        <v>427</v>
      </c>
      <c r="D5" s="735"/>
      <c r="E5" s="735" t="s">
        <v>664</v>
      </c>
      <c r="F5" s="733" t="s">
        <v>428</v>
      </c>
      <c r="G5" s="733" t="s">
        <v>429</v>
      </c>
      <c r="H5" s="335" t="s">
        <v>663</v>
      </c>
    </row>
    <row r="6" spans="1:8" ht="24">
      <c r="A6" s="725"/>
      <c r="B6" s="726"/>
      <c r="C6" s="336" t="s">
        <v>430</v>
      </c>
      <c r="D6" s="336" t="s">
        <v>431</v>
      </c>
      <c r="E6" s="735"/>
      <c r="F6" s="734"/>
      <c r="G6" s="734"/>
      <c r="H6" s="335" t="s">
        <v>662</v>
      </c>
    </row>
    <row r="7" spans="1:8">
      <c r="A7" s="327">
        <v>1</v>
      </c>
      <c r="B7" s="342" t="s">
        <v>523</v>
      </c>
      <c r="C7" s="640">
        <v>6205.9016000000001</v>
      </c>
      <c r="D7" s="640">
        <v>69606638.951700002</v>
      </c>
      <c r="E7" s="640">
        <v>4975.5043999999998</v>
      </c>
      <c r="F7" s="640"/>
      <c r="G7" s="640"/>
      <c r="H7" s="326">
        <f t="shared" ref="H7:H34" si="0">C7+D7-E7-F7</f>
        <v>69607869.348900005</v>
      </c>
    </row>
    <row r="8" spans="1:8">
      <c r="A8" s="327">
        <v>2</v>
      </c>
      <c r="B8" s="342" t="s">
        <v>436</v>
      </c>
      <c r="C8" s="640">
        <v>201667.93229999999</v>
      </c>
      <c r="D8" s="640">
        <v>257587110.70190001</v>
      </c>
      <c r="E8" s="640">
        <v>611991.85950000002</v>
      </c>
      <c r="F8" s="640"/>
      <c r="G8" s="640"/>
      <c r="H8" s="326">
        <f t="shared" si="0"/>
        <v>257176786.77470002</v>
      </c>
    </row>
    <row r="9" spans="1:8">
      <c r="A9" s="327">
        <v>3</v>
      </c>
      <c r="B9" s="342" t="s">
        <v>437</v>
      </c>
      <c r="C9" s="640"/>
      <c r="D9" s="640"/>
      <c r="E9" s="640"/>
      <c r="F9" s="640"/>
      <c r="G9" s="640"/>
      <c r="H9" s="326">
        <f t="shared" si="0"/>
        <v>0</v>
      </c>
    </row>
    <row r="10" spans="1:8">
      <c r="A10" s="327">
        <v>4</v>
      </c>
      <c r="B10" s="342" t="s">
        <v>524</v>
      </c>
      <c r="C10" s="640">
        <v>8274133.0349000003</v>
      </c>
      <c r="D10" s="640">
        <v>22787959.984999999</v>
      </c>
      <c r="E10" s="640">
        <v>2355004.9427</v>
      </c>
      <c r="F10" s="640"/>
      <c r="G10" s="640"/>
      <c r="H10" s="326">
        <f t="shared" si="0"/>
        <v>28707088.077200003</v>
      </c>
    </row>
    <row r="11" spans="1:8">
      <c r="A11" s="327">
        <v>5</v>
      </c>
      <c r="B11" s="342" t="s">
        <v>438</v>
      </c>
      <c r="C11" s="640">
        <v>363927.05989999999</v>
      </c>
      <c r="D11" s="640">
        <v>23144412.675299998</v>
      </c>
      <c r="E11" s="640">
        <v>116221.5814</v>
      </c>
      <c r="F11" s="640"/>
      <c r="G11" s="640"/>
      <c r="H11" s="326">
        <f t="shared" si="0"/>
        <v>23392118.1538</v>
      </c>
    </row>
    <row r="12" spans="1:8">
      <c r="A12" s="327">
        <v>6</v>
      </c>
      <c r="B12" s="342" t="s">
        <v>439</v>
      </c>
      <c r="C12" s="640">
        <v>0</v>
      </c>
      <c r="D12" s="640">
        <v>44010.091</v>
      </c>
      <c r="E12" s="640">
        <v>0</v>
      </c>
      <c r="F12" s="640"/>
      <c r="G12" s="640"/>
      <c r="H12" s="326">
        <f t="shared" si="0"/>
        <v>44010.091</v>
      </c>
    </row>
    <row r="13" spans="1:8">
      <c r="A13" s="327">
        <v>7</v>
      </c>
      <c r="B13" s="342" t="s">
        <v>440</v>
      </c>
      <c r="C13" s="640">
        <v>-1272.6030000000001</v>
      </c>
      <c r="D13" s="640">
        <v>2838065.4049</v>
      </c>
      <c r="E13" s="640">
        <v>29462.010999999999</v>
      </c>
      <c r="F13" s="640"/>
      <c r="G13" s="640"/>
      <c r="H13" s="326">
        <f t="shared" si="0"/>
        <v>2807330.7908999999</v>
      </c>
    </row>
    <row r="14" spans="1:8">
      <c r="A14" s="327">
        <v>8</v>
      </c>
      <c r="B14" s="342" t="s">
        <v>441</v>
      </c>
      <c r="C14" s="640">
        <v>1897676.5804999999</v>
      </c>
      <c r="D14" s="640">
        <v>5748934.2308999998</v>
      </c>
      <c r="E14" s="640">
        <v>302759.94569999998</v>
      </c>
      <c r="F14" s="640"/>
      <c r="G14" s="640"/>
      <c r="H14" s="326">
        <f t="shared" si="0"/>
        <v>7343850.8657</v>
      </c>
    </row>
    <row r="15" spans="1:8">
      <c r="A15" s="327">
        <v>9</v>
      </c>
      <c r="B15" s="342" t="s">
        <v>442</v>
      </c>
      <c r="C15" s="640">
        <v>0</v>
      </c>
      <c r="D15" s="640">
        <v>5333921.6344999997</v>
      </c>
      <c r="E15" s="640">
        <v>15381.874299999999</v>
      </c>
      <c r="F15" s="640"/>
      <c r="G15" s="640"/>
      <c r="H15" s="326">
        <f t="shared" si="0"/>
        <v>5318539.7601999994</v>
      </c>
    </row>
    <row r="16" spans="1:8">
      <c r="A16" s="327">
        <v>10</v>
      </c>
      <c r="B16" s="342" t="s">
        <v>443</v>
      </c>
      <c r="C16" s="640">
        <v>0</v>
      </c>
      <c r="D16" s="640">
        <v>1683104.6972000001</v>
      </c>
      <c r="E16" s="640">
        <v>5694.2223000000004</v>
      </c>
      <c r="F16" s="640"/>
      <c r="G16" s="640"/>
      <c r="H16" s="326">
        <f t="shared" si="0"/>
        <v>1677410.4749</v>
      </c>
    </row>
    <row r="17" spans="1:8">
      <c r="A17" s="327">
        <v>11</v>
      </c>
      <c r="B17" s="342" t="s">
        <v>444</v>
      </c>
      <c r="C17" s="640">
        <v>0</v>
      </c>
      <c r="D17" s="640">
        <v>10936018.931</v>
      </c>
      <c r="E17" s="640">
        <v>82397.656600000002</v>
      </c>
      <c r="F17" s="640"/>
      <c r="G17" s="640"/>
      <c r="H17" s="326">
        <f t="shared" si="0"/>
        <v>10853621.2744</v>
      </c>
    </row>
    <row r="18" spans="1:8">
      <c r="A18" s="327">
        <v>12</v>
      </c>
      <c r="B18" s="342" t="s">
        <v>445</v>
      </c>
      <c r="C18" s="640">
        <v>0</v>
      </c>
      <c r="D18" s="640">
        <v>23918736.8917</v>
      </c>
      <c r="E18" s="640">
        <v>255218.76620000001</v>
      </c>
      <c r="F18" s="640"/>
      <c r="G18" s="640"/>
      <c r="H18" s="326">
        <f t="shared" si="0"/>
        <v>23663518.125500001</v>
      </c>
    </row>
    <row r="19" spans="1:8">
      <c r="A19" s="327">
        <v>13</v>
      </c>
      <c r="B19" s="342" t="s">
        <v>446</v>
      </c>
      <c r="C19" s="640">
        <v>541509.28150000004</v>
      </c>
      <c r="D19" s="640">
        <v>275287.31339999998</v>
      </c>
      <c r="E19" s="640">
        <v>206414.01980000001</v>
      </c>
      <c r="F19" s="640"/>
      <c r="G19" s="640"/>
      <c r="H19" s="326">
        <f t="shared" si="0"/>
        <v>610382.57510000002</v>
      </c>
    </row>
    <row r="20" spans="1:8">
      <c r="A20" s="327">
        <v>14</v>
      </c>
      <c r="B20" s="342" t="s">
        <v>447</v>
      </c>
      <c r="C20" s="640">
        <v>2359135.5759000001</v>
      </c>
      <c r="D20" s="640">
        <v>13036682.5473</v>
      </c>
      <c r="E20" s="640">
        <v>482576.59840000002</v>
      </c>
      <c r="F20" s="640"/>
      <c r="G20" s="640"/>
      <c r="H20" s="326">
        <f t="shared" si="0"/>
        <v>14913241.524799999</v>
      </c>
    </row>
    <row r="21" spans="1:8">
      <c r="A21" s="327">
        <v>15</v>
      </c>
      <c r="B21" s="342" t="s">
        <v>448</v>
      </c>
      <c r="C21" s="640">
        <v>9406621.8385000005</v>
      </c>
      <c r="D21" s="640">
        <v>10939259.9472</v>
      </c>
      <c r="E21" s="640">
        <v>1753439.6762999999</v>
      </c>
      <c r="F21" s="640"/>
      <c r="G21" s="640"/>
      <c r="H21" s="326">
        <f t="shared" si="0"/>
        <v>18592442.1094</v>
      </c>
    </row>
    <row r="22" spans="1:8">
      <c r="A22" s="327">
        <v>16</v>
      </c>
      <c r="B22" s="342" t="s">
        <v>449</v>
      </c>
      <c r="C22" s="640"/>
      <c r="D22" s="640"/>
      <c r="E22" s="640"/>
      <c r="F22" s="640"/>
      <c r="G22" s="640"/>
      <c r="H22" s="326">
        <f t="shared" si="0"/>
        <v>0</v>
      </c>
    </row>
    <row r="23" spans="1:8">
      <c r="A23" s="327">
        <v>17</v>
      </c>
      <c r="B23" s="342" t="s">
        <v>527</v>
      </c>
      <c r="C23" s="640">
        <v>0</v>
      </c>
      <c r="D23" s="640">
        <v>8841060.3541999999</v>
      </c>
      <c r="E23" s="640">
        <v>49724.517</v>
      </c>
      <c r="F23" s="640"/>
      <c r="G23" s="640"/>
      <c r="H23" s="326">
        <f t="shared" si="0"/>
        <v>8791335.837199999</v>
      </c>
    </row>
    <row r="24" spans="1:8">
      <c r="A24" s="327">
        <v>18</v>
      </c>
      <c r="B24" s="342" t="s">
        <v>450</v>
      </c>
      <c r="C24" s="640">
        <v>0</v>
      </c>
      <c r="D24" s="640">
        <v>59929812.5735</v>
      </c>
      <c r="E24" s="640">
        <v>651883.34109999996</v>
      </c>
      <c r="F24" s="640"/>
      <c r="G24" s="640"/>
      <c r="H24" s="326">
        <f t="shared" si="0"/>
        <v>59277929.2324</v>
      </c>
    </row>
    <row r="25" spans="1:8">
      <c r="A25" s="327">
        <v>19</v>
      </c>
      <c r="B25" s="342" t="s">
        <v>451</v>
      </c>
      <c r="C25" s="640">
        <v>0</v>
      </c>
      <c r="D25" s="640">
        <v>0</v>
      </c>
      <c r="E25" s="640">
        <v>0</v>
      </c>
      <c r="F25" s="640"/>
      <c r="G25" s="640"/>
      <c r="H25" s="326">
        <f t="shared" si="0"/>
        <v>0</v>
      </c>
    </row>
    <row r="26" spans="1:8">
      <c r="A26" s="327">
        <v>20</v>
      </c>
      <c r="B26" s="342" t="s">
        <v>526</v>
      </c>
      <c r="C26" s="640">
        <v>0</v>
      </c>
      <c r="D26" s="640">
        <v>8189100</v>
      </c>
      <c r="E26" s="640">
        <v>188287.48250000001</v>
      </c>
      <c r="F26" s="640"/>
      <c r="G26" s="640"/>
      <c r="H26" s="326">
        <f t="shared" si="0"/>
        <v>8000812.5175000001</v>
      </c>
    </row>
    <row r="27" spans="1:8">
      <c r="A27" s="327">
        <v>21</v>
      </c>
      <c r="B27" s="342" t="s">
        <v>452</v>
      </c>
      <c r="C27" s="640"/>
      <c r="D27" s="640"/>
      <c r="E27" s="640"/>
      <c r="F27" s="640"/>
      <c r="G27" s="640"/>
      <c r="H27" s="326">
        <f t="shared" si="0"/>
        <v>0</v>
      </c>
    </row>
    <row r="28" spans="1:8">
      <c r="A28" s="327">
        <v>22</v>
      </c>
      <c r="B28" s="342" t="s">
        <v>453</v>
      </c>
      <c r="C28" s="640">
        <v>0</v>
      </c>
      <c r="D28" s="640">
        <v>5160731.8600000003</v>
      </c>
      <c r="E28" s="640">
        <v>38155.435599999997</v>
      </c>
      <c r="F28" s="640"/>
      <c r="G28" s="640"/>
      <c r="H28" s="326">
        <f t="shared" si="0"/>
        <v>5122576.4243999999</v>
      </c>
    </row>
    <row r="29" spans="1:8">
      <c r="A29" s="327">
        <v>23</v>
      </c>
      <c r="B29" s="342" t="s">
        <v>454</v>
      </c>
      <c r="C29" s="640">
        <v>2431336.4999000002</v>
      </c>
      <c r="D29" s="640">
        <v>28273841.2949</v>
      </c>
      <c r="E29" s="640">
        <v>740596.80200000003</v>
      </c>
      <c r="F29" s="640"/>
      <c r="G29" s="640"/>
      <c r="H29" s="326">
        <f t="shared" si="0"/>
        <v>29964580.992799997</v>
      </c>
    </row>
    <row r="30" spans="1:8">
      <c r="A30" s="327">
        <v>24</v>
      </c>
      <c r="B30" s="342" t="s">
        <v>525</v>
      </c>
      <c r="C30" s="640">
        <v>2817541.4040999999</v>
      </c>
      <c r="D30" s="640">
        <v>7769494.1469000001</v>
      </c>
      <c r="E30" s="640">
        <v>1754138.0305999999</v>
      </c>
      <c r="F30" s="640"/>
      <c r="G30" s="640"/>
      <c r="H30" s="326">
        <f t="shared" si="0"/>
        <v>8832897.5203999989</v>
      </c>
    </row>
    <row r="31" spans="1:8">
      <c r="A31" s="327">
        <v>25</v>
      </c>
      <c r="B31" s="342" t="s">
        <v>455</v>
      </c>
      <c r="C31" s="640">
        <v>0</v>
      </c>
      <c r="D31" s="640">
        <v>284454.92739999999</v>
      </c>
      <c r="E31" s="640">
        <v>4085.9830000000002</v>
      </c>
      <c r="F31" s="640"/>
      <c r="G31" s="640">
        <v>25</v>
      </c>
      <c r="H31" s="326">
        <f t="shared" si="0"/>
        <v>280368.94439999998</v>
      </c>
    </row>
    <row r="32" spans="1:8">
      <c r="A32" s="327">
        <v>26</v>
      </c>
      <c r="B32" s="342" t="s">
        <v>522</v>
      </c>
      <c r="C32" s="640">
        <v>47858.2376</v>
      </c>
      <c r="D32" s="640">
        <v>187880.9847</v>
      </c>
      <c r="E32" s="640">
        <v>39887.7039</v>
      </c>
      <c r="F32" s="640"/>
      <c r="G32" s="640"/>
      <c r="H32" s="326">
        <f t="shared" si="0"/>
        <v>195851.5184</v>
      </c>
    </row>
    <row r="33" spans="1:8">
      <c r="A33" s="327">
        <v>27</v>
      </c>
      <c r="B33" s="327" t="s">
        <v>456</v>
      </c>
      <c r="C33" s="640"/>
      <c r="D33" s="640">
        <v>22733377.576300003</v>
      </c>
      <c r="E33" s="640"/>
      <c r="F33" s="640"/>
      <c r="G33" s="640"/>
      <c r="H33" s="326">
        <f t="shared" si="0"/>
        <v>22733377.576300003</v>
      </c>
    </row>
    <row r="34" spans="1:8">
      <c r="A34" s="327">
        <v>28</v>
      </c>
      <c r="B34" s="331" t="s">
        <v>65</v>
      </c>
      <c r="C34" s="331">
        <f>SUM(C7:C33)</f>
        <v>28346340.743699998</v>
      </c>
      <c r="D34" s="331">
        <f>SUM(D7:D33)</f>
        <v>589249897.72090006</v>
      </c>
      <c r="E34" s="331">
        <f>SUM(E7:E33)</f>
        <v>9688297.9542999975</v>
      </c>
      <c r="F34" s="331">
        <f>SUM(F7:F33)</f>
        <v>0</v>
      </c>
      <c r="G34" s="331">
        <f>SUM(G7:G33)</f>
        <v>25</v>
      </c>
      <c r="H34" s="326">
        <f t="shared" si="0"/>
        <v>607907940.51030004</v>
      </c>
    </row>
    <row r="36" spans="1:8">
      <c r="B36" s="341"/>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paperSize="9" scale="35"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D15"/>
  <sheetViews>
    <sheetView showGridLines="0" zoomScaleNormal="100" workbookViewId="0"/>
  </sheetViews>
  <sheetFormatPr defaultColWidth="9.21875" defaultRowHeight="12"/>
  <cols>
    <col min="1" max="1" width="11.77734375" style="298" bestFit="1" customWidth="1"/>
    <col min="2" max="2" width="108" style="298" bestFit="1" customWidth="1"/>
    <col min="3" max="3" width="35.5546875" style="298" customWidth="1"/>
    <col min="4" max="4" width="38.44140625" style="298" customWidth="1"/>
    <col min="5" max="16384" width="9.21875" style="298"/>
  </cols>
  <sheetData>
    <row r="1" spans="1:4" ht="13.8">
      <c r="A1" s="296" t="s">
        <v>31</v>
      </c>
      <c r="B1" s="324" t="str">
        <f>'Info '!C2</f>
        <v>JSC PASHA Bank Georgia</v>
      </c>
    </row>
    <row r="2" spans="1:4">
      <c r="A2" s="296" t="s">
        <v>32</v>
      </c>
      <c r="B2" s="323">
        <f>'1. key ratios '!B2</f>
        <v>45565</v>
      </c>
    </row>
    <row r="3" spans="1:4">
      <c r="A3" s="297" t="s">
        <v>457</v>
      </c>
    </row>
    <row r="5" spans="1:4">
      <c r="A5" s="736" t="s">
        <v>671</v>
      </c>
      <c r="B5" s="736"/>
      <c r="C5" s="322" t="s">
        <v>474</v>
      </c>
      <c r="D5" s="322" t="s">
        <v>515</v>
      </c>
    </row>
    <row r="6" spans="1:4">
      <c r="A6" s="350">
        <v>1</v>
      </c>
      <c r="B6" s="343" t="s">
        <v>670</v>
      </c>
      <c r="C6" s="460">
        <v>10095784.466298891</v>
      </c>
      <c r="D6" s="460">
        <v>531240.14760000003</v>
      </c>
    </row>
    <row r="7" spans="1:4">
      <c r="A7" s="347">
        <v>2</v>
      </c>
      <c r="B7" s="343" t="s">
        <v>669</v>
      </c>
      <c r="C7" s="459">
        <v>664619.43430000008</v>
      </c>
      <c r="D7" s="459">
        <v>1950.9393</v>
      </c>
    </row>
    <row r="8" spans="1:4">
      <c r="A8" s="349">
        <v>2.1</v>
      </c>
      <c r="B8" s="348" t="s">
        <v>530</v>
      </c>
      <c r="C8" s="459">
        <v>539198.36600000004</v>
      </c>
      <c r="D8" s="459">
        <v>0</v>
      </c>
    </row>
    <row r="9" spans="1:4">
      <c r="A9" s="349">
        <v>2.2000000000000002</v>
      </c>
      <c r="B9" s="348" t="s">
        <v>528</v>
      </c>
      <c r="C9" s="459">
        <v>125421.0683</v>
      </c>
      <c r="D9" s="459">
        <v>1950.9393</v>
      </c>
    </row>
    <row r="10" spans="1:4">
      <c r="A10" s="350">
        <v>3</v>
      </c>
      <c r="B10" s="343" t="s">
        <v>668</v>
      </c>
      <c r="C10" s="459">
        <v>1214247.9696</v>
      </c>
      <c r="D10" s="459">
        <v>163690.2132</v>
      </c>
    </row>
    <row r="11" spans="1:4">
      <c r="A11" s="349">
        <v>3.1</v>
      </c>
      <c r="B11" s="348" t="s">
        <v>459</v>
      </c>
      <c r="C11" s="459"/>
      <c r="D11" s="459">
        <v>0</v>
      </c>
    </row>
    <row r="12" spans="1:4">
      <c r="A12" s="349">
        <v>3.2</v>
      </c>
      <c r="B12" s="348" t="s">
        <v>667</v>
      </c>
      <c r="C12" s="459">
        <v>680986.45660000003</v>
      </c>
      <c r="D12" s="459">
        <v>0</v>
      </c>
    </row>
    <row r="13" spans="1:4">
      <c r="A13" s="349">
        <v>3.3</v>
      </c>
      <c r="B13" s="348" t="s">
        <v>529</v>
      </c>
      <c r="C13" s="459">
        <v>533261.51300000004</v>
      </c>
      <c r="D13" s="459">
        <v>163690.2132</v>
      </c>
    </row>
    <row r="14" spans="1:4">
      <c r="A14" s="347">
        <v>4</v>
      </c>
      <c r="B14" s="346" t="s">
        <v>666</v>
      </c>
      <c r="C14" s="459">
        <v>-48560.259500000597</v>
      </c>
      <c r="D14" s="459">
        <v>-1221.8172999999999</v>
      </c>
    </row>
    <row r="15" spans="1:4">
      <c r="A15" s="344">
        <v>5</v>
      </c>
      <c r="B15" s="343" t="s">
        <v>665</v>
      </c>
      <c r="C15" s="638">
        <v>9497595.671498891</v>
      </c>
      <c r="D15" s="638">
        <v>368279.0564</v>
      </c>
    </row>
  </sheetData>
  <mergeCells count="1">
    <mergeCell ref="A5:B5"/>
  </mergeCells>
  <pageMargins left="0.7" right="0.7" top="0.75" bottom="0.75" header="0.3" footer="0.3"/>
  <pageSetup paperSize="9" scale="43"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23"/>
  <sheetViews>
    <sheetView showGridLines="0" zoomScaleNormal="100" workbookViewId="0"/>
  </sheetViews>
  <sheetFormatPr defaultColWidth="9.21875" defaultRowHeight="12"/>
  <cols>
    <col min="1" max="1" width="11.77734375" style="298" bestFit="1" customWidth="1"/>
    <col min="2" max="2" width="128.88671875" style="298" bestFit="1" customWidth="1"/>
    <col min="3" max="3" width="37" style="298" customWidth="1"/>
    <col min="4" max="4" width="50.5546875" style="298" customWidth="1"/>
    <col min="5" max="16384" width="9.21875" style="298"/>
  </cols>
  <sheetData>
    <row r="1" spans="1:4" ht="13.8">
      <c r="A1" s="296" t="s">
        <v>31</v>
      </c>
      <c r="B1" s="324" t="str">
        <f>'Info '!C2</f>
        <v>JSC PASHA Bank Georgia</v>
      </c>
    </row>
    <row r="2" spans="1:4">
      <c r="A2" s="296" t="s">
        <v>32</v>
      </c>
      <c r="B2" s="323">
        <f>'1. key ratios '!B2</f>
        <v>45565</v>
      </c>
    </row>
    <row r="3" spans="1:4">
      <c r="A3" s="297" t="s">
        <v>461</v>
      </c>
    </row>
    <row r="4" spans="1:4">
      <c r="A4" s="297"/>
    </row>
    <row r="5" spans="1:4" ht="15" customHeight="1">
      <c r="A5" s="737" t="s">
        <v>531</v>
      </c>
      <c r="B5" s="738"/>
      <c r="C5" s="741" t="s">
        <v>462</v>
      </c>
      <c r="D5" s="741" t="s">
        <v>463</v>
      </c>
    </row>
    <row r="6" spans="1:4">
      <c r="A6" s="739"/>
      <c r="B6" s="740"/>
      <c r="C6" s="741"/>
      <c r="D6" s="741"/>
    </row>
    <row r="7" spans="1:4">
      <c r="A7" s="315">
        <v>1</v>
      </c>
      <c r="B7" s="315" t="s">
        <v>458</v>
      </c>
      <c r="C7" s="458">
        <v>28356009.075100001</v>
      </c>
      <c r="D7" s="351"/>
    </row>
    <row r="8" spans="1:4">
      <c r="A8" s="345">
        <v>2</v>
      </c>
      <c r="B8" s="345" t="s">
        <v>464</v>
      </c>
      <c r="C8" s="432">
        <v>650340.54830000002</v>
      </c>
      <c r="D8" s="351"/>
    </row>
    <row r="9" spans="1:4">
      <c r="A9" s="345">
        <v>3</v>
      </c>
      <c r="B9" s="354" t="s">
        <v>674</v>
      </c>
      <c r="C9" s="432">
        <v>128743.24709999999</v>
      </c>
      <c r="D9" s="351"/>
    </row>
    <row r="10" spans="1:4">
      <c r="A10" s="345">
        <v>4</v>
      </c>
      <c r="B10" s="345" t="s">
        <v>465</v>
      </c>
      <c r="C10" s="432">
        <v>982171.67660000245</v>
      </c>
      <c r="D10" s="351"/>
    </row>
    <row r="11" spans="1:4">
      <c r="A11" s="345">
        <v>5</v>
      </c>
      <c r="B11" s="353" t="s">
        <v>673</v>
      </c>
      <c r="C11" s="432"/>
      <c r="D11" s="351"/>
    </row>
    <row r="12" spans="1:4">
      <c r="A12" s="345">
        <v>6</v>
      </c>
      <c r="B12" s="353" t="s">
        <v>466</v>
      </c>
      <c r="C12" s="432">
        <v>654584.01139999996</v>
      </c>
      <c r="D12" s="351"/>
    </row>
    <row r="13" spans="1:4">
      <c r="A13" s="345">
        <v>7</v>
      </c>
      <c r="B13" s="353" t="s">
        <v>469</v>
      </c>
      <c r="C13" s="432"/>
      <c r="D13" s="351"/>
    </row>
    <row r="14" spans="1:4">
      <c r="A14" s="345">
        <v>8</v>
      </c>
      <c r="B14" s="353" t="s">
        <v>467</v>
      </c>
      <c r="C14" s="432"/>
      <c r="D14" s="345"/>
    </row>
    <row r="15" spans="1:4">
      <c r="A15" s="345">
        <v>9</v>
      </c>
      <c r="B15" s="353" t="s">
        <v>468</v>
      </c>
      <c r="C15" s="432"/>
      <c r="D15" s="345"/>
    </row>
    <row r="16" spans="1:4">
      <c r="A16" s="345">
        <v>10</v>
      </c>
      <c r="B16" s="353" t="s">
        <v>470</v>
      </c>
      <c r="C16" s="432"/>
      <c r="D16" s="345"/>
    </row>
    <row r="17" spans="1:4">
      <c r="A17" s="345">
        <v>11</v>
      </c>
      <c r="B17" s="353" t="s">
        <v>672</v>
      </c>
      <c r="C17" s="432">
        <v>327587.66520000249</v>
      </c>
      <c r="D17" s="351"/>
    </row>
    <row r="18" spans="1:4">
      <c r="A18" s="315">
        <v>12</v>
      </c>
      <c r="B18" s="352" t="s">
        <v>460</v>
      </c>
      <c r="C18" s="458">
        <v>28152921.1939</v>
      </c>
      <c r="D18" s="351"/>
    </row>
    <row r="21" spans="1:4">
      <c r="B21" s="296"/>
    </row>
    <row r="22" spans="1:4">
      <c r="B22" s="296"/>
    </row>
    <row r="23" spans="1:4">
      <c r="B23" s="297"/>
    </row>
  </sheetData>
  <mergeCells count="3">
    <mergeCell ref="A5:B6"/>
    <mergeCell ref="C5:C6"/>
    <mergeCell ref="D5:D6"/>
  </mergeCells>
  <pageMargins left="0.7" right="0.7" top="0.75" bottom="0.75" header="0.3" footer="0.3"/>
  <pageSetup paperSize="9" scale="38"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B28"/>
  <sheetViews>
    <sheetView showGridLines="0" zoomScaleNormal="100" workbookViewId="0"/>
  </sheetViews>
  <sheetFormatPr defaultColWidth="9.21875" defaultRowHeight="12"/>
  <cols>
    <col min="1" max="1" width="11.77734375" style="338" bestFit="1" customWidth="1"/>
    <col min="2" max="2" width="63.88671875" style="338" customWidth="1"/>
    <col min="3" max="3" width="15.5546875" style="338" customWidth="1"/>
    <col min="4" max="18" width="22.21875" style="338" customWidth="1"/>
    <col min="19" max="19" width="23.21875" style="338" bestFit="1" customWidth="1"/>
    <col min="20" max="26" width="22.21875" style="338" customWidth="1"/>
    <col min="27" max="27" width="23.21875" style="338" bestFit="1" customWidth="1"/>
    <col min="28" max="28" width="20" style="338" customWidth="1"/>
    <col min="29" max="16384" width="9.21875" style="338"/>
  </cols>
  <sheetData>
    <row r="1" spans="1:28" ht="13.8">
      <c r="A1" s="296" t="s">
        <v>31</v>
      </c>
      <c r="B1" s="324" t="str">
        <f>'Info '!C2</f>
        <v>JSC PASHA Bank Georgia</v>
      </c>
    </row>
    <row r="2" spans="1:28">
      <c r="A2" s="296" t="s">
        <v>32</v>
      </c>
      <c r="B2" s="323">
        <f>'1. key ratios '!B2</f>
        <v>45565</v>
      </c>
      <c r="C2" s="339"/>
    </row>
    <row r="3" spans="1:28">
      <c r="A3" s="297" t="s">
        <v>471</v>
      </c>
    </row>
    <row r="5" spans="1:28" ht="15" customHeight="1">
      <c r="A5" s="743" t="s">
        <v>686</v>
      </c>
      <c r="B5" s="744"/>
      <c r="C5" s="749" t="s">
        <v>472</v>
      </c>
      <c r="D5" s="750"/>
      <c r="E5" s="750"/>
      <c r="F5" s="750"/>
      <c r="G5" s="750"/>
      <c r="H5" s="750"/>
      <c r="I5" s="750"/>
      <c r="J5" s="750"/>
      <c r="K5" s="750"/>
      <c r="L5" s="750"/>
      <c r="M5" s="750"/>
      <c r="N5" s="750"/>
      <c r="O5" s="750"/>
      <c r="P5" s="750"/>
      <c r="Q5" s="750"/>
      <c r="R5" s="750"/>
      <c r="S5" s="750"/>
      <c r="T5" s="362"/>
      <c r="U5" s="362"/>
      <c r="V5" s="362"/>
      <c r="W5" s="362"/>
      <c r="X5" s="362"/>
      <c r="Y5" s="362"/>
      <c r="Z5" s="362"/>
      <c r="AA5" s="361"/>
      <c r="AB5" s="356"/>
    </row>
    <row r="6" spans="1:28" ht="12" customHeight="1">
      <c r="A6" s="745"/>
      <c r="B6" s="746"/>
      <c r="C6" s="751" t="s">
        <v>65</v>
      </c>
      <c r="D6" s="753" t="s">
        <v>685</v>
      </c>
      <c r="E6" s="753"/>
      <c r="F6" s="753"/>
      <c r="G6" s="753"/>
      <c r="H6" s="753" t="s">
        <v>684</v>
      </c>
      <c r="I6" s="753"/>
      <c r="J6" s="753"/>
      <c r="K6" s="753"/>
      <c r="L6" s="359"/>
      <c r="M6" s="754" t="s">
        <v>683</v>
      </c>
      <c r="N6" s="754"/>
      <c r="O6" s="754"/>
      <c r="P6" s="754"/>
      <c r="Q6" s="754"/>
      <c r="R6" s="754"/>
      <c r="S6" s="734"/>
      <c r="T6" s="360"/>
      <c r="U6" s="742" t="s">
        <v>682</v>
      </c>
      <c r="V6" s="742"/>
      <c r="W6" s="742"/>
      <c r="X6" s="742"/>
      <c r="Y6" s="742"/>
      <c r="Z6" s="742"/>
      <c r="AA6" s="735"/>
      <c r="AB6" s="359"/>
    </row>
    <row r="7" spans="1:28" ht="24">
      <c r="A7" s="747"/>
      <c r="B7" s="748"/>
      <c r="C7" s="752"/>
      <c r="D7" s="358"/>
      <c r="E7" s="335" t="s">
        <v>473</v>
      </c>
      <c r="F7" s="335" t="s">
        <v>680</v>
      </c>
      <c r="G7" s="337" t="s">
        <v>681</v>
      </c>
      <c r="H7" s="339"/>
      <c r="I7" s="335" t="s">
        <v>473</v>
      </c>
      <c r="J7" s="335" t="s">
        <v>680</v>
      </c>
      <c r="K7" s="337" t="s">
        <v>681</v>
      </c>
      <c r="L7" s="357"/>
      <c r="M7" s="335" t="s">
        <v>473</v>
      </c>
      <c r="N7" s="335" t="s">
        <v>680</v>
      </c>
      <c r="O7" s="335" t="s">
        <v>679</v>
      </c>
      <c r="P7" s="335" t="s">
        <v>678</v>
      </c>
      <c r="Q7" s="335" t="s">
        <v>677</v>
      </c>
      <c r="R7" s="335" t="s">
        <v>676</v>
      </c>
      <c r="S7" s="335" t="s">
        <v>675</v>
      </c>
      <c r="T7" s="357"/>
      <c r="U7" s="335" t="s">
        <v>473</v>
      </c>
      <c r="V7" s="335" t="s">
        <v>680</v>
      </c>
      <c r="W7" s="335" t="s">
        <v>679</v>
      </c>
      <c r="X7" s="335" t="s">
        <v>678</v>
      </c>
      <c r="Y7" s="335" t="s">
        <v>677</v>
      </c>
      <c r="Z7" s="335" t="s">
        <v>676</v>
      </c>
      <c r="AA7" s="335" t="s">
        <v>675</v>
      </c>
      <c r="AB7" s="356"/>
    </row>
    <row r="8" spans="1:28">
      <c r="A8" s="355">
        <v>1</v>
      </c>
      <c r="B8" s="331" t="s">
        <v>474</v>
      </c>
      <c r="C8" s="458">
        <v>352268985.52529997</v>
      </c>
      <c r="D8" s="458">
        <v>314130777.86330003</v>
      </c>
      <c r="E8" s="432">
        <v>16781670.678599998</v>
      </c>
      <c r="F8" s="432">
        <v>0</v>
      </c>
      <c r="G8" s="432">
        <v>0</v>
      </c>
      <c r="H8" s="432">
        <v>9985286.4682999998</v>
      </c>
      <c r="I8" s="432">
        <v>725823.86710000003</v>
      </c>
      <c r="J8" s="432">
        <v>2391654.2661000001</v>
      </c>
      <c r="K8" s="432">
        <v>0</v>
      </c>
      <c r="L8" s="432">
        <v>25686525.820599999</v>
      </c>
      <c r="M8" s="432">
        <v>0</v>
      </c>
      <c r="N8" s="432">
        <v>1633874.8344000001</v>
      </c>
      <c r="O8" s="432">
        <v>159913.33259999999</v>
      </c>
      <c r="P8" s="432">
        <v>3857608.2669000002</v>
      </c>
      <c r="Q8" s="432">
        <v>6469382.5645000003</v>
      </c>
      <c r="R8" s="432">
        <v>12334927.7553</v>
      </c>
      <c r="S8" s="432">
        <v>0</v>
      </c>
      <c r="T8" s="432">
        <v>2466395.3731</v>
      </c>
      <c r="U8" s="432">
        <v>0</v>
      </c>
      <c r="V8" s="432">
        <v>0</v>
      </c>
      <c r="W8" s="432">
        <v>0</v>
      </c>
      <c r="X8" s="432">
        <v>0</v>
      </c>
      <c r="Y8" s="432">
        <v>2466395.3731</v>
      </c>
      <c r="Z8" s="432">
        <v>0</v>
      </c>
      <c r="AA8" s="432">
        <v>0</v>
      </c>
    </row>
    <row r="9" spans="1:28">
      <c r="A9" s="327">
        <v>1.1000000000000001</v>
      </c>
      <c r="B9" s="347" t="s">
        <v>475</v>
      </c>
      <c r="C9" s="457"/>
      <c r="D9" s="432"/>
      <c r="E9" s="432"/>
      <c r="F9" s="432"/>
      <c r="G9" s="432"/>
      <c r="H9" s="432"/>
      <c r="I9" s="432"/>
      <c r="J9" s="432"/>
      <c r="K9" s="432"/>
      <c r="L9" s="432"/>
      <c r="M9" s="432"/>
      <c r="N9" s="432"/>
      <c r="O9" s="432"/>
      <c r="P9" s="432"/>
      <c r="Q9" s="432"/>
      <c r="R9" s="432"/>
      <c r="S9" s="432"/>
      <c r="T9" s="432"/>
      <c r="U9" s="432"/>
      <c r="V9" s="432"/>
      <c r="W9" s="432"/>
      <c r="X9" s="432"/>
      <c r="Y9" s="432"/>
      <c r="Z9" s="432"/>
      <c r="AA9" s="432"/>
    </row>
    <row r="10" spans="1:28">
      <c r="A10" s="327">
        <v>1.2</v>
      </c>
      <c r="B10" s="347" t="s">
        <v>476</v>
      </c>
      <c r="C10" s="457"/>
      <c r="D10" s="432"/>
      <c r="E10" s="432"/>
      <c r="F10" s="432"/>
      <c r="G10" s="432"/>
      <c r="H10" s="432"/>
      <c r="I10" s="432"/>
      <c r="J10" s="432"/>
      <c r="K10" s="432"/>
      <c r="L10" s="432"/>
      <c r="M10" s="432"/>
      <c r="N10" s="432"/>
      <c r="O10" s="432"/>
      <c r="P10" s="432"/>
      <c r="Q10" s="432"/>
      <c r="R10" s="432"/>
      <c r="S10" s="432"/>
      <c r="T10" s="432"/>
      <c r="U10" s="432"/>
      <c r="V10" s="432"/>
      <c r="W10" s="432"/>
      <c r="X10" s="432"/>
      <c r="Y10" s="432"/>
      <c r="Z10" s="432"/>
      <c r="AA10" s="432"/>
    </row>
    <row r="11" spans="1:28">
      <c r="A11" s="327">
        <v>1.3</v>
      </c>
      <c r="B11" s="347" t="s">
        <v>477</v>
      </c>
      <c r="C11" s="456">
        <v>45110602.43</v>
      </c>
      <c r="D11" s="455">
        <v>45110602.43</v>
      </c>
      <c r="E11" s="432"/>
      <c r="F11" s="432"/>
      <c r="G11" s="432"/>
      <c r="H11" s="432"/>
      <c r="I11" s="432"/>
      <c r="J11" s="432"/>
      <c r="K11" s="432"/>
      <c r="L11" s="432"/>
      <c r="M11" s="432"/>
      <c r="N11" s="432"/>
      <c r="O11" s="432"/>
      <c r="P11" s="432"/>
      <c r="Q11" s="432"/>
      <c r="R11" s="432"/>
      <c r="S11" s="432"/>
      <c r="T11" s="432"/>
      <c r="U11" s="432"/>
      <c r="V11" s="432"/>
      <c r="W11" s="432"/>
      <c r="X11" s="432"/>
      <c r="Y11" s="432"/>
      <c r="Z11" s="432"/>
      <c r="AA11" s="432"/>
    </row>
    <row r="12" spans="1:28">
      <c r="A12" s="327">
        <v>1.4</v>
      </c>
      <c r="B12" s="347" t="s">
        <v>478</v>
      </c>
      <c r="C12" s="457">
        <v>63653653.828400001</v>
      </c>
      <c r="D12" s="432">
        <v>63489871.828400001</v>
      </c>
      <c r="E12" s="432">
        <v>0</v>
      </c>
      <c r="F12" s="432">
        <v>0</v>
      </c>
      <c r="G12" s="432">
        <v>0</v>
      </c>
      <c r="H12" s="432">
        <v>0</v>
      </c>
      <c r="I12" s="432">
        <v>0</v>
      </c>
      <c r="J12" s="432">
        <v>0</v>
      </c>
      <c r="K12" s="432">
        <v>0</v>
      </c>
      <c r="L12" s="432">
        <v>163782</v>
      </c>
      <c r="M12" s="432">
        <v>0</v>
      </c>
      <c r="N12" s="432">
        <v>0</v>
      </c>
      <c r="O12" s="432">
        <v>0</v>
      </c>
      <c r="P12" s="432">
        <v>0</v>
      </c>
      <c r="Q12" s="432">
        <v>0</v>
      </c>
      <c r="R12" s="432">
        <v>163782</v>
      </c>
      <c r="S12" s="432">
        <v>0</v>
      </c>
      <c r="T12" s="432">
        <v>0</v>
      </c>
      <c r="U12" s="432">
        <v>0</v>
      </c>
      <c r="V12" s="432">
        <v>0</v>
      </c>
      <c r="W12" s="432">
        <v>0</v>
      </c>
      <c r="X12" s="432">
        <v>0</v>
      </c>
      <c r="Y12" s="432">
        <v>0</v>
      </c>
      <c r="Z12" s="432">
        <v>0</v>
      </c>
      <c r="AA12" s="432">
        <v>0</v>
      </c>
    </row>
    <row r="13" spans="1:28">
      <c r="A13" s="327">
        <v>1.5</v>
      </c>
      <c r="B13" s="347" t="s">
        <v>479</v>
      </c>
      <c r="C13" s="457">
        <v>231899299.368</v>
      </c>
      <c r="D13" s="432">
        <v>196661682.90180001</v>
      </c>
      <c r="E13" s="432">
        <v>16781670.678599998</v>
      </c>
      <c r="F13" s="432">
        <v>0</v>
      </c>
      <c r="G13" s="432">
        <v>0</v>
      </c>
      <c r="H13" s="432">
        <v>9925151.2864999995</v>
      </c>
      <c r="I13" s="432">
        <v>725823.86710000003</v>
      </c>
      <c r="J13" s="432">
        <v>2391654.2661000001</v>
      </c>
      <c r="K13" s="432">
        <v>0</v>
      </c>
      <c r="L13" s="432">
        <v>22846069.806600001</v>
      </c>
      <c r="M13" s="432">
        <v>0</v>
      </c>
      <c r="N13" s="432">
        <v>1633874.8344000001</v>
      </c>
      <c r="O13" s="432">
        <v>0</v>
      </c>
      <c r="P13" s="432">
        <v>3807481.9564999999</v>
      </c>
      <c r="Q13" s="432">
        <v>6426878.8608999997</v>
      </c>
      <c r="R13" s="432">
        <v>9747015.0878999997</v>
      </c>
      <c r="S13" s="432">
        <v>0</v>
      </c>
      <c r="T13" s="432">
        <v>2466395.3731</v>
      </c>
      <c r="U13" s="432">
        <v>0</v>
      </c>
      <c r="V13" s="432">
        <v>0</v>
      </c>
      <c r="W13" s="432">
        <v>0</v>
      </c>
      <c r="X13" s="432">
        <v>0</v>
      </c>
      <c r="Y13" s="432">
        <v>2466395.3731</v>
      </c>
      <c r="Z13" s="432">
        <v>0</v>
      </c>
      <c r="AA13" s="432">
        <v>0</v>
      </c>
    </row>
    <row r="14" spans="1:28">
      <c r="A14" s="327">
        <v>1.6</v>
      </c>
      <c r="B14" s="347" t="s">
        <v>480</v>
      </c>
      <c r="C14" s="457">
        <v>11605429.8989</v>
      </c>
      <c r="D14" s="432">
        <v>8868620.7030999996</v>
      </c>
      <c r="E14" s="432">
        <v>0</v>
      </c>
      <c r="F14" s="432">
        <v>0</v>
      </c>
      <c r="G14" s="432">
        <v>0</v>
      </c>
      <c r="H14" s="432">
        <v>60135.181799999998</v>
      </c>
      <c r="I14" s="432">
        <v>0</v>
      </c>
      <c r="J14" s="432">
        <v>0</v>
      </c>
      <c r="K14" s="432">
        <v>0</v>
      </c>
      <c r="L14" s="432">
        <v>2676674.014</v>
      </c>
      <c r="M14" s="432">
        <v>0</v>
      </c>
      <c r="N14" s="432">
        <v>0</v>
      </c>
      <c r="O14" s="432">
        <v>159913.33259999999</v>
      </c>
      <c r="P14" s="432">
        <v>50126.310400000002</v>
      </c>
      <c r="Q14" s="432">
        <v>42503.703600000001</v>
      </c>
      <c r="R14" s="432">
        <v>2424130.6674000002</v>
      </c>
      <c r="S14" s="432">
        <v>0</v>
      </c>
      <c r="T14" s="432">
        <v>0</v>
      </c>
      <c r="U14" s="432">
        <v>0</v>
      </c>
      <c r="V14" s="432">
        <v>0</v>
      </c>
      <c r="W14" s="432">
        <v>0</v>
      </c>
      <c r="X14" s="432">
        <v>0</v>
      </c>
      <c r="Y14" s="432">
        <v>0</v>
      </c>
      <c r="Z14" s="432">
        <v>0</v>
      </c>
      <c r="AA14" s="432">
        <v>0</v>
      </c>
    </row>
    <row r="15" spans="1:28">
      <c r="A15" s="355">
        <v>2</v>
      </c>
      <c r="B15" s="331" t="s">
        <v>481</v>
      </c>
      <c r="C15" s="458">
        <v>69250020.988799989</v>
      </c>
      <c r="D15" s="432">
        <v>69250020.988799989</v>
      </c>
      <c r="E15" s="432">
        <v>0</v>
      </c>
      <c r="F15" s="432">
        <v>0</v>
      </c>
      <c r="G15" s="432">
        <v>0</v>
      </c>
      <c r="H15" s="432">
        <v>0</v>
      </c>
      <c r="I15" s="432">
        <v>0</v>
      </c>
      <c r="J15" s="432">
        <v>0</v>
      </c>
      <c r="K15" s="432">
        <v>0</v>
      </c>
      <c r="L15" s="432">
        <v>0</v>
      </c>
      <c r="M15" s="432">
        <v>0</v>
      </c>
      <c r="N15" s="432">
        <v>0</v>
      </c>
      <c r="O15" s="432">
        <v>0</v>
      </c>
      <c r="P15" s="432">
        <v>0</v>
      </c>
      <c r="Q15" s="432">
        <v>0</v>
      </c>
      <c r="R15" s="432">
        <v>0</v>
      </c>
      <c r="S15" s="432">
        <v>0</v>
      </c>
      <c r="T15" s="432">
        <v>0</v>
      </c>
      <c r="U15" s="432">
        <v>0</v>
      </c>
      <c r="V15" s="432">
        <v>0</v>
      </c>
      <c r="W15" s="432">
        <v>0</v>
      </c>
      <c r="X15" s="432">
        <v>0</v>
      </c>
      <c r="Y15" s="432">
        <v>0</v>
      </c>
      <c r="Z15" s="432">
        <v>0</v>
      </c>
      <c r="AA15" s="432">
        <v>0</v>
      </c>
    </row>
    <row r="16" spans="1:28">
      <c r="A16" s="327">
        <v>2.1</v>
      </c>
      <c r="B16" s="347" t="s">
        <v>475</v>
      </c>
      <c r="C16" s="457"/>
      <c r="D16" s="432"/>
      <c r="E16" s="432"/>
      <c r="F16" s="432"/>
      <c r="G16" s="432"/>
      <c r="H16" s="432"/>
      <c r="I16" s="432"/>
      <c r="J16" s="432"/>
      <c r="K16" s="432"/>
      <c r="L16" s="432"/>
      <c r="M16" s="432"/>
      <c r="N16" s="432"/>
      <c r="O16" s="432"/>
      <c r="P16" s="432"/>
      <c r="Q16" s="432"/>
      <c r="R16" s="432"/>
      <c r="S16" s="432"/>
      <c r="T16" s="432"/>
      <c r="U16" s="432"/>
      <c r="V16" s="432"/>
      <c r="W16" s="432"/>
      <c r="X16" s="432"/>
      <c r="Y16" s="432"/>
      <c r="Z16" s="432"/>
      <c r="AA16" s="432"/>
    </row>
    <row r="17" spans="1:27">
      <c r="A17" s="327">
        <v>2.2000000000000002</v>
      </c>
      <c r="B17" s="347" t="s">
        <v>476</v>
      </c>
      <c r="C17" s="456">
        <v>5346400</v>
      </c>
      <c r="D17" s="432">
        <v>5346400</v>
      </c>
      <c r="E17" s="432"/>
      <c r="F17" s="432"/>
      <c r="G17" s="432"/>
      <c r="H17" s="432"/>
      <c r="I17" s="432"/>
      <c r="J17" s="432"/>
      <c r="K17" s="432"/>
      <c r="L17" s="432"/>
      <c r="M17" s="432"/>
      <c r="N17" s="432"/>
      <c r="O17" s="432"/>
      <c r="P17" s="432"/>
      <c r="Q17" s="432"/>
      <c r="R17" s="432"/>
      <c r="S17" s="432"/>
      <c r="T17" s="432"/>
      <c r="U17" s="432"/>
      <c r="V17" s="432"/>
      <c r="W17" s="432"/>
      <c r="X17" s="432"/>
      <c r="Y17" s="432"/>
      <c r="Z17" s="432"/>
      <c r="AA17" s="432"/>
    </row>
    <row r="18" spans="1:27">
      <c r="A18" s="327">
        <v>2.2999999999999998</v>
      </c>
      <c r="B18" s="347" t="s">
        <v>477</v>
      </c>
      <c r="C18" s="457"/>
      <c r="D18" s="432"/>
      <c r="E18" s="432"/>
      <c r="F18" s="432"/>
      <c r="G18" s="432"/>
      <c r="H18" s="432"/>
      <c r="I18" s="432"/>
      <c r="J18" s="432"/>
      <c r="K18" s="432"/>
      <c r="L18" s="432"/>
      <c r="M18" s="432"/>
      <c r="N18" s="432"/>
      <c r="O18" s="432"/>
      <c r="P18" s="432"/>
      <c r="Q18" s="432"/>
      <c r="R18" s="432"/>
      <c r="S18" s="432"/>
      <c r="T18" s="432"/>
      <c r="U18" s="432"/>
      <c r="V18" s="432"/>
      <c r="W18" s="432"/>
      <c r="X18" s="432"/>
      <c r="Y18" s="432"/>
      <c r="Z18" s="432"/>
      <c r="AA18" s="432"/>
    </row>
    <row r="19" spans="1:27">
      <c r="A19" s="327">
        <v>2.4</v>
      </c>
      <c r="B19" s="347" t="s">
        <v>478</v>
      </c>
      <c r="C19" s="457">
        <v>39892665.799999997</v>
      </c>
      <c r="D19" s="432">
        <v>39892665.799999997</v>
      </c>
      <c r="E19" s="432">
        <v>0</v>
      </c>
      <c r="F19" s="432">
        <v>0</v>
      </c>
      <c r="G19" s="432">
        <v>0</v>
      </c>
      <c r="H19" s="432">
        <v>0</v>
      </c>
      <c r="I19" s="432">
        <v>0</v>
      </c>
      <c r="J19" s="432">
        <v>0</v>
      </c>
      <c r="K19" s="432">
        <v>0</v>
      </c>
      <c r="L19" s="432">
        <v>0</v>
      </c>
      <c r="M19" s="432">
        <v>0</v>
      </c>
      <c r="N19" s="432">
        <v>0</v>
      </c>
      <c r="O19" s="432">
        <v>0</v>
      </c>
      <c r="P19" s="432">
        <v>0</v>
      </c>
      <c r="Q19" s="432">
        <v>0</v>
      </c>
      <c r="R19" s="432">
        <v>0</v>
      </c>
      <c r="S19" s="432">
        <v>0</v>
      </c>
      <c r="T19" s="432">
        <v>0</v>
      </c>
      <c r="U19" s="432">
        <v>0</v>
      </c>
      <c r="V19" s="432">
        <v>0</v>
      </c>
      <c r="W19" s="432">
        <v>0</v>
      </c>
      <c r="X19" s="432">
        <v>0</v>
      </c>
      <c r="Y19" s="432">
        <v>0</v>
      </c>
      <c r="Z19" s="432">
        <v>0</v>
      </c>
      <c r="AA19" s="432">
        <v>0</v>
      </c>
    </row>
    <row r="20" spans="1:27">
      <c r="A20" s="327">
        <v>2.5</v>
      </c>
      <c r="B20" s="347" t="s">
        <v>479</v>
      </c>
      <c r="C20" s="457">
        <v>24010955.1888</v>
      </c>
      <c r="D20" s="432">
        <v>24010955.1888</v>
      </c>
      <c r="E20" s="432">
        <v>0</v>
      </c>
      <c r="F20" s="432">
        <v>0</v>
      </c>
      <c r="G20" s="432">
        <v>0</v>
      </c>
      <c r="H20" s="432">
        <v>0</v>
      </c>
      <c r="I20" s="432">
        <v>0</v>
      </c>
      <c r="J20" s="432">
        <v>0</v>
      </c>
      <c r="K20" s="432">
        <v>0</v>
      </c>
      <c r="L20" s="432">
        <v>0</v>
      </c>
      <c r="M20" s="432">
        <v>0</v>
      </c>
      <c r="N20" s="432">
        <v>0</v>
      </c>
      <c r="O20" s="432">
        <v>0</v>
      </c>
      <c r="P20" s="432">
        <v>0</v>
      </c>
      <c r="Q20" s="432">
        <v>0</v>
      </c>
      <c r="R20" s="432">
        <v>0</v>
      </c>
      <c r="S20" s="432">
        <v>0</v>
      </c>
      <c r="T20" s="432">
        <v>0</v>
      </c>
      <c r="U20" s="432">
        <v>0</v>
      </c>
      <c r="V20" s="432">
        <v>0</v>
      </c>
      <c r="W20" s="432">
        <v>0</v>
      </c>
      <c r="X20" s="432">
        <v>0</v>
      </c>
      <c r="Y20" s="432">
        <v>0</v>
      </c>
      <c r="Z20" s="432">
        <v>0</v>
      </c>
      <c r="AA20" s="432">
        <v>0</v>
      </c>
    </row>
    <row r="21" spans="1:27">
      <c r="A21" s="327">
        <v>2.6</v>
      </c>
      <c r="B21" s="347" t="s">
        <v>480</v>
      </c>
      <c r="C21" s="457"/>
      <c r="D21" s="432"/>
      <c r="E21" s="432"/>
      <c r="F21" s="432"/>
      <c r="G21" s="432"/>
      <c r="H21" s="432"/>
      <c r="I21" s="432"/>
      <c r="J21" s="432"/>
      <c r="K21" s="432"/>
      <c r="L21" s="432"/>
      <c r="M21" s="432"/>
      <c r="N21" s="432"/>
      <c r="O21" s="432"/>
      <c r="P21" s="432"/>
      <c r="Q21" s="432"/>
      <c r="R21" s="432"/>
      <c r="S21" s="432"/>
      <c r="T21" s="432"/>
      <c r="U21" s="432"/>
      <c r="V21" s="432"/>
      <c r="W21" s="432"/>
      <c r="X21" s="432"/>
      <c r="Y21" s="432"/>
      <c r="Z21" s="432"/>
      <c r="AA21" s="432"/>
    </row>
    <row r="22" spans="1:27">
      <c r="A22" s="355">
        <v>3</v>
      </c>
      <c r="B22" s="331" t="s">
        <v>521</v>
      </c>
      <c r="C22" s="458">
        <v>82933542.314499989</v>
      </c>
      <c r="D22" s="458">
        <v>82616550.314400002</v>
      </c>
      <c r="E22" s="454"/>
      <c r="F22" s="454"/>
      <c r="G22" s="454"/>
      <c r="H22" s="458">
        <v>316992</v>
      </c>
      <c r="I22" s="454"/>
      <c r="J22" s="454"/>
      <c r="K22" s="454"/>
      <c r="L22" s="458">
        <v>0</v>
      </c>
      <c r="M22" s="454"/>
      <c r="N22" s="454"/>
      <c r="O22" s="454"/>
      <c r="P22" s="454"/>
      <c r="Q22" s="454"/>
      <c r="R22" s="454"/>
      <c r="S22" s="454"/>
      <c r="T22" s="458">
        <v>0</v>
      </c>
      <c r="U22" s="454"/>
      <c r="V22" s="454"/>
      <c r="W22" s="454"/>
      <c r="X22" s="454"/>
      <c r="Y22" s="454"/>
      <c r="Z22" s="454"/>
      <c r="AA22" s="454"/>
    </row>
    <row r="23" spans="1:27">
      <c r="A23" s="327">
        <v>3.1</v>
      </c>
      <c r="B23" s="347" t="s">
        <v>475</v>
      </c>
      <c r="C23" s="457"/>
      <c r="D23" s="458"/>
      <c r="E23" s="454"/>
      <c r="F23" s="454"/>
      <c r="G23" s="454"/>
      <c r="H23" s="458"/>
      <c r="I23" s="454"/>
      <c r="J23" s="454"/>
      <c r="K23" s="454"/>
      <c r="L23" s="458"/>
      <c r="M23" s="454"/>
      <c r="N23" s="454"/>
      <c r="O23" s="454"/>
      <c r="P23" s="454"/>
      <c r="Q23" s="454"/>
      <c r="R23" s="454"/>
      <c r="S23" s="454"/>
      <c r="T23" s="458"/>
      <c r="U23" s="454"/>
      <c r="V23" s="454"/>
      <c r="W23" s="454"/>
      <c r="X23" s="454"/>
      <c r="Y23" s="454"/>
      <c r="Z23" s="454"/>
      <c r="AA23" s="454"/>
    </row>
    <row r="24" spans="1:27">
      <c r="A24" s="327">
        <v>3.2</v>
      </c>
      <c r="B24" s="347" t="s">
        <v>476</v>
      </c>
      <c r="C24" s="457"/>
      <c r="D24" s="458"/>
      <c r="E24" s="454"/>
      <c r="F24" s="454"/>
      <c r="G24" s="454"/>
      <c r="H24" s="458"/>
      <c r="I24" s="454"/>
      <c r="J24" s="454"/>
      <c r="K24" s="454"/>
      <c r="L24" s="458"/>
      <c r="M24" s="454"/>
      <c r="N24" s="454"/>
      <c r="O24" s="454"/>
      <c r="P24" s="454"/>
      <c r="Q24" s="454"/>
      <c r="R24" s="454"/>
      <c r="S24" s="454"/>
      <c r="T24" s="458"/>
      <c r="U24" s="454"/>
      <c r="V24" s="454"/>
      <c r="W24" s="454"/>
      <c r="X24" s="454"/>
      <c r="Y24" s="454"/>
      <c r="Z24" s="454"/>
      <c r="AA24" s="454"/>
    </row>
    <row r="25" spans="1:27">
      <c r="A25" s="327">
        <v>3.3</v>
      </c>
      <c r="B25" s="347" t="s">
        <v>477</v>
      </c>
      <c r="C25" s="457">
        <v>600000</v>
      </c>
      <c r="D25" s="458">
        <v>600000</v>
      </c>
      <c r="E25" s="454"/>
      <c r="F25" s="454"/>
      <c r="G25" s="454"/>
      <c r="H25" s="458">
        <v>0</v>
      </c>
      <c r="I25" s="454"/>
      <c r="J25" s="454"/>
      <c r="K25" s="454"/>
      <c r="L25" s="458">
        <v>0</v>
      </c>
      <c r="M25" s="454"/>
      <c r="N25" s="454"/>
      <c r="O25" s="454"/>
      <c r="P25" s="454"/>
      <c r="Q25" s="454"/>
      <c r="R25" s="454"/>
      <c r="S25" s="454"/>
      <c r="T25" s="458">
        <v>0</v>
      </c>
      <c r="U25" s="454"/>
      <c r="V25" s="454"/>
      <c r="W25" s="454"/>
      <c r="X25" s="454"/>
      <c r="Y25" s="454"/>
      <c r="Z25" s="454"/>
      <c r="AA25" s="454"/>
    </row>
    <row r="26" spans="1:27">
      <c r="A26" s="327">
        <v>3.4</v>
      </c>
      <c r="B26" s="347" t="s">
        <v>478</v>
      </c>
      <c r="C26" s="457">
        <v>7070433.0730999997</v>
      </c>
      <c r="D26" s="458">
        <v>7070433.0730999997</v>
      </c>
      <c r="E26" s="454"/>
      <c r="F26" s="454"/>
      <c r="G26" s="454"/>
      <c r="H26" s="458">
        <v>0</v>
      </c>
      <c r="I26" s="454"/>
      <c r="J26" s="454"/>
      <c r="K26" s="454"/>
      <c r="L26" s="458">
        <v>0</v>
      </c>
      <c r="M26" s="454"/>
      <c r="N26" s="454"/>
      <c r="O26" s="454"/>
      <c r="P26" s="454"/>
      <c r="Q26" s="454"/>
      <c r="R26" s="454"/>
      <c r="S26" s="454"/>
      <c r="T26" s="458">
        <v>0</v>
      </c>
      <c r="U26" s="454"/>
      <c r="V26" s="454"/>
      <c r="W26" s="454"/>
      <c r="X26" s="454"/>
      <c r="Y26" s="454"/>
      <c r="Z26" s="454"/>
      <c r="AA26" s="454"/>
    </row>
    <row r="27" spans="1:27">
      <c r="A27" s="327">
        <v>3.5</v>
      </c>
      <c r="B27" s="347" t="s">
        <v>479</v>
      </c>
      <c r="C27" s="457">
        <v>75254965.861399993</v>
      </c>
      <c r="D27" s="458">
        <v>74937973.861399993</v>
      </c>
      <c r="E27" s="454"/>
      <c r="F27" s="454"/>
      <c r="G27" s="454"/>
      <c r="H27" s="458">
        <v>316992</v>
      </c>
      <c r="I27" s="454"/>
      <c r="J27" s="454"/>
      <c r="K27" s="454"/>
      <c r="L27" s="458">
        <v>0</v>
      </c>
      <c r="M27" s="454"/>
      <c r="N27" s="454"/>
      <c r="O27" s="454"/>
      <c r="P27" s="454"/>
      <c r="Q27" s="454"/>
      <c r="R27" s="454"/>
      <c r="S27" s="454"/>
      <c r="T27" s="458">
        <v>0</v>
      </c>
      <c r="U27" s="454"/>
      <c r="V27" s="454"/>
      <c r="W27" s="454"/>
      <c r="X27" s="454"/>
      <c r="Y27" s="454"/>
      <c r="Z27" s="454"/>
      <c r="AA27" s="454"/>
    </row>
    <row r="28" spans="1:27">
      <c r="A28" s="327">
        <v>3.6</v>
      </c>
      <c r="B28" s="347" t="s">
        <v>480</v>
      </c>
      <c r="C28" s="457">
        <v>8143.38</v>
      </c>
      <c r="D28" s="458">
        <v>8143.38</v>
      </c>
      <c r="E28" s="454"/>
      <c r="F28" s="454"/>
      <c r="G28" s="454"/>
      <c r="H28" s="458">
        <v>0</v>
      </c>
      <c r="I28" s="454"/>
      <c r="J28" s="454"/>
      <c r="K28" s="454"/>
      <c r="L28" s="458">
        <v>0</v>
      </c>
      <c r="M28" s="454"/>
      <c r="N28" s="454"/>
      <c r="O28" s="454"/>
      <c r="P28" s="454"/>
      <c r="Q28" s="454"/>
      <c r="R28" s="454"/>
      <c r="S28" s="454"/>
      <c r="T28" s="458">
        <v>0</v>
      </c>
      <c r="U28" s="454"/>
      <c r="V28" s="454"/>
      <c r="W28" s="454"/>
      <c r="X28" s="454"/>
      <c r="Y28" s="454"/>
      <c r="Z28" s="454"/>
      <c r="AA28" s="454"/>
    </row>
  </sheetData>
  <mergeCells count="7">
    <mergeCell ref="U6:AA6"/>
    <mergeCell ref="A5:B7"/>
    <mergeCell ref="C5:S5"/>
    <mergeCell ref="C6:C7"/>
    <mergeCell ref="D6:G6"/>
    <mergeCell ref="H6:K6"/>
    <mergeCell ref="M6:S6"/>
  </mergeCells>
  <pageMargins left="0.7" right="0.7" top="0.75" bottom="0.75" header="0.3" footer="0.3"/>
  <pageSetup paperSize="9" scale="1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A22"/>
  <sheetViews>
    <sheetView showGridLines="0" zoomScaleNormal="100" workbookViewId="0"/>
  </sheetViews>
  <sheetFormatPr defaultColWidth="9.21875" defaultRowHeight="12"/>
  <cols>
    <col min="1" max="1" width="11.77734375" style="338" bestFit="1" customWidth="1"/>
    <col min="2" max="2" width="90.21875" style="338" bestFit="1" customWidth="1"/>
    <col min="3" max="3" width="20.21875" style="338" customWidth="1"/>
    <col min="4" max="4" width="22.21875" style="338" customWidth="1"/>
    <col min="5" max="7" width="17.109375" style="338" customWidth="1"/>
    <col min="8" max="8" width="22.21875" style="338" customWidth="1"/>
    <col min="9" max="10" width="17.109375" style="338" customWidth="1"/>
    <col min="11" max="27" width="22.21875" style="338" customWidth="1"/>
    <col min="28" max="16384" width="9.21875" style="338"/>
  </cols>
  <sheetData>
    <row r="1" spans="1:27" ht="13.8">
      <c r="A1" s="296" t="s">
        <v>31</v>
      </c>
      <c r="B1" s="324" t="str">
        <f>'Info '!C2</f>
        <v>JSC PASHA Bank Georgia</v>
      </c>
    </row>
    <row r="2" spans="1:27">
      <c r="A2" s="296" t="s">
        <v>32</v>
      </c>
      <c r="B2" s="323">
        <f>'1. key ratios '!B2</f>
        <v>45565</v>
      </c>
    </row>
    <row r="3" spans="1:27">
      <c r="A3" s="297" t="s">
        <v>483</v>
      </c>
      <c r="C3" s="340"/>
    </row>
    <row r="4" spans="1:27" ht="12.6" thickBot="1">
      <c r="A4" s="297"/>
      <c r="B4" s="340"/>
      <c r="C4" s="340"/>
    </row>
    <row r="5" spans="1:27" ht="13.5" customHeight="1">
      <c r="A5" s="755" t="s">
        <v>689</v>
      </c>
      <c r="B5" s="756"/>
      <c r="C5" s="764" t="s">
        <v>688</v>
      </c>
      <c r="D5" s="765"/>
      <c r="E5" s="765"/>
      <c r="F5" s="765"/>
      <c r="G5" s="765"/>
      <c r="H5" s="765"/>
      <c r="I5" s="765"/>
      <c r="J5" s="765"/>
      <c r="K5" s="765"/>
      <c r="L5" s="765"/>
      <c r="M5" s="765"/>
      <c r="N5" s="765"/>
      <c r="O5" s="765"/>
      <c r="P5" s="765"/>
      <c r="Q5" s="765"/>
      <c r="R5" s="765"/>
      <c r="S5" s="766"/>
      <c r="T5" s="362"/>
      <c r="U5" s="362"/>
      <c r="V5" s="362"/>
      <c r="W5" s="362"/>
      <c r="X5" s="362"/>
      <c r="Y5" s="362"/>
      <c r="Z5" s="362"/>
      <c r="AA5" s="361"/>
    </row>
    <row r="6" spans="1:27" ht="12" customHeight="1">
      <c r="A6" s="757"/>
      <c r="B6" s="758"/>
      <c r="C6" s="761" t="s">
        <v>65</v>
      </c>
      <c r="D6" s="753" t="s">
        <v>685</v>
      </c>
      <c r="E6" s="753"/>
      <c r="F6" s="753"/>
      <c r="G6" s="753"/>
      <c r="H6" s="753" t="s">
        <v>684</v>
      </c>
      <c r="I6" s="753"/>
      <c r="J6" s="753"/>
      <c r="K6" s="753"/>
      <c r="L6" s="359"/>
      <c r="M6" s="754" t="s">
        <v>683</v>
      </c>
      <c r="N6" s="754"/>
      <c r="O6" s="754"/>
      <c r="P6" s="754"/>
      <c r="Q6" s="754"/>
      <c r="R6" s="754"/>
      <c r="S6" s="763"/>
      <c r="T6" s="362"/>
      <c r="U6" s="742" t="s">
        <v>682</v>
      </c>
      <c r="V6" s="742"/>
      <c r="W6" s="742"/>
      <c r="X6" s="742"/>
      <c r="Y6" s="742"/>
      <c r="Z6" s="742"/>
      <c r="AA6" s="735"/>
    </row>
    <row r="7" spans="1:27" ht="24">
      <c r="A7" s="759"/>
      <c r="B7" s="760"/>
      <c r="C7" s="762"/>
      <c r="D7" s="358"/>
      <c r="E7" s="335" t="s">
        <v>473</v>
      </c>
      <c r="F7" s="335" t="s">
        <v>680</v>
      </c>
      <c r="G7" s="337" t="s">
        <v>681</v>
      </c>
      <c r="H7" s="339"/>
      <c r="I7" s="335" t="s">
        <v>473</v>
      </c>
      <c r="J7" s="335" t="s">
        <v>680</v>
      </c>
      <c r="K7" s="337" t="s">
        <v>681</v>
      </c>
      <c r="L7" s="357"/>
      <c r="M7" s="335" t="s">
        <v>473</v>
      </c>
      <c r="N7" s="335" t="s">
        <v>680</v>
      </c>
      <c r="O7" s="335" t="s">
        <v>679</v>
      </c>
      <c r="P7" s="335" t="s">
        <v>678</v>
      </c>
      <c r="Q7" s="335" t="s">
        <v>677</v>
      </c>
      <c r="R7" s="335" t="s">
        <v>676</v>
      </c>
      <c r="S7" s="383" t="s">
        <v>675</v>
      </c>
      <c r="T7" s="382"/>
      <c r="U7" s="335" t="s">
        <v>473</v>
      </c>
      <c r="V7" s="335" t="s">
        <v>680</v>
      </c>
      <c r="W7" s="335" t="s">
        <v>679</v>
      </c>
      <c r="X7" s="335" t="s">
        <v>678</v>
      </c>
      <c r="Y7" s="335" t="s">
        <v>677</v>
      </c>
      <c r="Z7" s="335" t="s">
        <v>676</v>
      </c>
      <c r="AA7" s="335" t="s">
        <v>675</v>
      </c>
    </row>
    <row r="8" spans="1:27">
      <c r="A8" s="381">
        <v>1</v>
      </c>
      <c r="B8" s="380" t="s">
        <v>474</v>
      </c>
      <c r="C8" s="453">
        <v>307158383.09530002</v>
      </c>
      <c r="D8" s="432">
        <v>269020175.43330002</v>
      </c>
      <c r="E8" s="432">
        <v>16781670.678599998</v>
      </c>
      <c r="F8" s="432">
        <v>0</v>
      </c>
      <c r="G8" s="432">
        <v>1230.1864</v>
      </c>
      <c r="H8" s="432">
        <v>9985286.4682999998</v>
      </c>
      <c r="I8" s="432">
        <v>725823.86710000003</v>
      </c>
      <c r="J8" s="432">
        <v>2391654.2661000001</v>
      </c>
      <c r="K8" s="432">
        <v>0</v>
      </c>
      <c r="L8" s="432">
        <v>25686525.820599999</v>
      </c>
      <c r="M8" s="432">
        <v>0</v>
      </c>
      <c r="N8" s="432">
        <v>1633874.8344000001</v>
      </c>
      <c r="O8" s="432">
        <v>159913.33259999999</v>
      </c>
      <c r="P8" s="432">
        <v>3857608.2669000002</v>
      </c>
      <c r="Q8" s="432">
        <v>6469382.5645000003</v>
      </c>
      <c r="R8" s="432">
        <v>12334927.7553</v>
      </c>
      <c r="S8" s="432">
        <v>0</v>
      </c>
      <c r="T8" s="432">
        <v>2466395.3731</v>
      </c>
      <c r="U8" s="432">
        <v>0</v>
      </c>
      <c r="V8" s="432">
        <v>0</v>
      </c>
      <c r="W8" s="432">
        <v>0</v>
      </c>
      <c r="X8" s="432">
        <v>0</v>
      </c>
      <c r="Y8" s="432">
        <v>2466395.3731</v>
      </c>
      <c r="Z8" s="432">
        <v>0</v>
      </c>
      <c r="AA8" s="452">
        <v>0</v>
      </c>
    </row>
    <row r="9" spans="1:27">
      <c r="A9" s="373">
        <v>1.1000000000000001</v>
      </c>
      <c r="B9" s="379" t="s">
        <v>484</v>
      </c>
      <c r="C9" s="451">
        <v>286747498.77160001</v>
      </c>
      <c r="D9" s="432">
        <v>248741215.66060001</v>
      </c>
      <c r="E9" s="432">
        <v>16781670.678599998</v>
      </c>
      <c r="F9" s="432">
        <v>0</v>
      </c>
      <c r="G9" s="432">
        <v>0</v>
      </c>
      <c r="H9" s="432">
        <v>9985286.4682999998</v>
      </c>
      <c r="I9" s="432">
        <v>725823.86710000003</v>
      </c>
      <c r="J9" s="432">
        <v>2391654.2661000001</v>
      </c>
      <c r="K9" s="432">
        <v>0</v>
      </c>
      <c r="L9" s="432">
        <v>25554601.2696</v>
      </c>
      <c r="M9" s="432">
        <v>0</v>
      </c>
      <c r="N9" s="432">
        <v>1633874.8344000001</v>
      </c>
      <c r="O9" s="432">
        <v>159913.33259999999</v>
      </c>
      <c r="P9" s="432">
        <v>3807481.9564999999</v>
      </c>
      <c r="Q9" s="432">
        <v>6426878.8608999997</v>
      </c>
      <c r="R9" s="432">
        <v>12293738.1853</v>
      </c>
      <c r="S9" s="432">
        <v>0</v>
      </c>
      <c r="T9" s="432">
        <v>2466395.3731</v>
      </c>
      <c r="U9" s="432">
        <v>0</v>
      </c>
      <c r="V9" s="432">
        <v>0</v>
      </c>
      <c r="W9" s="432">
        <v>0</v>
      </c>
      <c r="X9" s="432">
        <v>0</v>
      </c>
      <c r="Y9" s="432">
        <v>2466395.3731</v>
      </c>
      <c r="Z9" s="432">
        <v>0</v>
      </c>
      <c r="AA9" s="452">
        <v>0</v>
      </c>
    </row>
    <row r="10" spans="1:27">
      <c r="A10" s="377" t="s">
        <v>15</v>
      </c>
      <c r="B10" s="378" t="s">
        <v>485</v>
      </c>
      <c r="C10" s="450">
        <v>191519060.69310001</v>
      </c>
      <c r="D10" s="432">
        <v>153676559.5821</v>
      </c>
      <c r="E10" s="432">
        <v>16781670.678599998</v>
      </c>
      <c r="F10" s="432">
        <v>0</v>
      </c>
      <c r="G10" s="432">
        <v>0</v>
      </c>
      <c r="H10" s="432">
        <v>9985286.4682999998</v>
      </c>
      <c r="I10" s="432">
        <v>725823.86710000003</v>
      </c>
      <c r="J10" s="432">
        <v>2391654.2661000001</v>
      </c>
      <c r="K10" s="432">
        <v>0</v>
      </c>
      <c r="L10" s="432">
        <v>25390819.2696</v>
      </c>
      <c r="M10" s="432">
        <v>0</v>
      </c>
      <c r="N10" s="432">
        <v>1633874.8344000001</v>
      </c>
      <c r="O10" s="432">
        <v>159913.33259999999</v>
      </c>
      <c r="P10" s="432">
        <v>3807481.9564999999</v>
      </c>
      <c r="Q10" s="432">
        <v>6426878.8608999997</v>
      </c>
      <c r="R10" s="432">
        <v>12129956.1853</v>
      </c>
      <c r="S10" s="432">
        <v>0</v>
      </c>
      <c r="T10" s="432">
        <v>2466395.3731</v>
      </c>
      <c r="U10" s="432">
        <v>0</v>
      </c>
      <c r="V10" s="432">
        <v>0</v>
      </c>
      <c r="W10" s="432">
        <v>0</v>
      </c>
      <c r="X10" s="432">
        <v>0</v>
      </c>
      <c r="Y10" s="432">
        <v>2466395.3731</v>
      </c>
      <c r="Z10" s="432">
        <v>0</v>
      </c>
      <c r="AA10" s="452">
        <v>0</v>
      </c>
    </row>
    <row r="11" spans="1:27">
      <c r="A11" s="375" t="s">
        <v>486</v>
      </c>
      <c r="B11" s="376" t="s">
        <v>487</v>
      </c>
      <c r="C11" s="449">
        <v>77950290.591900006</v>
      </c>
      <c r="D11" s="432">
        <v>64169362.276900001</v>
      </c>
      <c r="E11" s="432">
        <v>8274944.5336999996</v>
      </c>
      <c r="F11" s="432">
        <v>0</v>
      </c>
      <c r="G11" s="432">
        <v>0</v>
      </c>
      <c r="H11" s="432">
        <v>76045.313999999998</v>
      </c>
      <c r="I11" s="432">
        <v>0</v>
      </c>
      <c r="J11" s="432">
        <v>0</v>
      </c>
      <c r="K11" s="432">
        <v>0</v>
      </c>
      <c r="L11" s="432">
        <v>13704883.001</v>
      </c>
      <c r="M11" s="432">
        <v>0</v>
      </c>
      <c r="N11" s="432">
        <v>1633874.8344000001</v>
      </c>
      <c r="O11" s="432">
        <v>159913.33259999999</v>
      </c>
      <c r="P11" s="432">
        <v>3081977.2762000002</v>
      </c>
      <c r="Q11" s="432">
        <v>0</v>
      </c>
      <c r="R11" s="432">
        <v>7593153.9570000004</v>
      </c>
      <c r="S11" s="432">
        <v>0</v>
      </c>
      <c r="T11" s="432">
        <v>0</v>
      </c>
      <c r="U11" s="432">
        <v>0</v>
      </c>
      <c r="V11" s="432">
        <v>0</v>
      </c>
      <c r="W11" s="432">
        <v>0</v>
      </c>
      <c r="X11" s="432">
        <v>0</v>
      </c>
      <c r="Y11" s="432">
        <v>0</v>
      </c>
      <c r="Z11" s="432">
        <v>0</v>
      </c>
      <c r="AA11" s="452">
        <v>0</v>
      </c>
    </row>
    <row r="12" spans="1:27">
      <c r="A12" s="375" t="s">
        <v>488</v>
      </c>
      <c r="B12" s="376" t="s">
        <v>489</v>
      </c>
      <c r="C12" s="449">
        <v>45144142.962499999</v>
      </c>
      <c r="D12" s="432">
        <v>38533249.842799999</v>
      </c>
      <c r="E12" s="432">
        <v>0</v>
      </c>
      <c r="F12" s="432">
        <v>0</v>
      </c>
      <c r="G12" s="432">
        <v>0</v>
      </c>
      <c r="H12" s="432">
        <v>0</v>
      </c>
      <c r="I12" s="432">
        <v>0</v>
      </c>
      <c r="J12" s="432">
        <v>0</v>
      </c>
      <c r="K12" s="432">
        <v>0</v>
      </c>
      <c r="L12" s="432">
        <v>6610893.1196999997</v>
      </c>
      <c r="M12" s="432">
        <v>0</v>
      </c>
      <c r="N12" s="432">
        <v>0</v>
      </c>
      <c r="O12" s="432">
        <v>0</v>
      </c>
      <c r="P12" s="432">
        <v>184014.25880000001</v>
      </c>
      <c r="Q12" s="432">
        <v>6426878.8608999997</v>
      </c>
      <c r="R12" s="432">
        <v>0</v>
      </c>
      <c r="S12" s="432">
        <v>0</v>
      </c>
      <c r="T12" s="432">
        <v>0</v>
      </c>
      <c r="U12" s="432">
        <v>0</v>
      </c>
      <c r="V12" s="432">
        <v>0</v>
      </c>
      <c r="W12" s="432">
        <v>0</v>
      </c>
      <c r="X12" s="432">
        <v>0</v>
      </c>
      <c r="Y12" s="432">
        <v>0</v>
      </c>
      <c r="Z12" s="432">
        <v>0</v>
      </c>
      <c r="AA12" s="452">
        <v>0</v>
      </c>
    </row>
    <row r="13" spans="1:27">
      <c r="A13" s="375" t="s">
        <v>490</v>
      </c>
      <c r="B13" s="376" t="s">
        <v>491</v>
      </c>
      <c r="C13" s="449">
        <v>10746200.2267</v>
      </c>
      <c r="D13" s="432">
        <v>6202398.6123000002</v>
      </c>
      <c r="E13" s="432">
        <v>0</v>
      </c>
      <c r="F13" s="432">
        <v>0</v>
      </c>
      <c r="G13" s="432">
        <v>0</v>
      </c>
      <c r="H13" s="432">
        <v>0</v>
      </c>
      <c r="I13" s="432">
        <v>0</v>
      </c>
      <c r="J13" s="432">
        <v>0</v>
      </c>
      <c r="K13" s="432">
        <v>0</v>
      </c>
      <c r="L13" s="432">
        <v>4543801.6144000003</v>
      </c>
      <c r="M13" s="432">
        <v>0</v>
      </c>
      <c r="N13" s="432">
        <v>0</v>
      </c>
      <c r="O13" s="432">
        <v>0</v>
      </c>
      <c r="P13" s="432">
        <v>0</v>
      </c>
      <c r="Q13" s="432">
        <v>0</v>
      </c>
      <c r="R13" s="432">
        <v>4543801.6144000003</v>
      </c>
      <c r="S13" s="432">
        <v>0</v>
      </c>
      <c r="T13" s="432">
        <v>0</v>
      </c>
      <c r="U13" s="432">
        <v>0</v>
      </c>
      <c r="V13" s="432">
        <v>0</v>
      </c>
      <c r="W13" s="432">
        <v>0</v>
      </c>
      <c r="X13" s="432">
        <v>0</v>
      </c>
      <c r="Y13" s="432">
        <v>0</v>
      </c>
      <c r="Z13" s="432">
        <v>0</v>
      </c>
      <c r="AA13" s="452">
        <v>0</v>
      </c>
    </row>
    <row r="14" spans="1:27">
      <c r="A14" s="375" t="s">
        <v>492</v>
      </c>
      <c r="B14" s="376" t="s">
        <v>493</v>
      </c>
      <c r="C14" s="449">
        <v>57883986.567400001</v>
      </c>
      <c r="D14" s="432">
        <v>44954551.606700003</v>
      </c>
      <c r="E14" s="432">
        <v>8520086.6070000008</v>
      </c>
      <c r="F14" s="432">
        <v>0</v>
      </c>
      <c r="G14" s="432">
        <v>0</v>
      </c>
      <c r="H14" s="432">
        <v>9921530.3060999997</v>
      </c>
      <c r="I14" s="432">
        <v>725823.86710000003</v>
      </c>
      <c r="J14" s="432">
        <v>2392649.7840999998</v>
      </c>
      <c r="K14" s="432">
        <v>0</v>
      </c>
      <c r="L14" s="432">
        <v>541509.28150000004</v>
      </c>
      <c r="M14" s="432">
        <v>0</v>
      </c>
      <c r="N14" s="432">
        <v>0</v>
      </c>
      <c r="O14" s="432">
        <v>0</v>
      </c>
      <c r="P14" s="432">
        <v>541509.28150000004</v>
      </c>
      <c r="Q14" s="432">
        <v>0</v>
      </c>
      <c r="R14" s="432">
        <v>0</v>
      </c>
      <c r="S14" s="432">
        <v>0</v>
      </c>
      <c r="T14" s="432">
        <v>2466395.3731</v>
      </c>
      <c r="U14" s="432">
        <v>0</v>
      </c>
      <c r="V14" s="432">
        <v>0</v>
      </c>
      <c r="W14" s="432">
        <v>0</v>
      </c>
      <c r="X14" s="432">
        <v>0</v>
      </c>
      <c r="Y14" s="432">
        <v>2466395.3731</v>
      </c>
      <c r="Z14" s="432">
        <v>0</v>
      </c>
      <c r="AA14" s="452">
        <v>0</v>
      </c>
    </row>
    <row r="15" spans="1:27">
      <c r="A15" s="374">
        <v>1.2</v>
      </c>
      <c r="B15" s="372" t="s">
        <v>687</v>
      </c>
      <c r="C15" s="451">
        <v>8794070.6804000009</v>
      </c>
      <c r="D15" s="432">
        <v>1786391.1924999999</v>
      </c>
      <c r="E15" s="432">
        <v>159334.16810000001</v>
      </c>
      <c r="F15" s="432">
        <v>0</v>
      </c>
      <c r="G15" s="432">
        <v>0</v>
      </c>
      <c r="H15" s="432">
        <v>740852.20070000004</v>
      </c>
      <c r="I15" s="432">
        <v>14299.779699999999</v>
      </c>
      <c r="J15" s="432">
        <v>34183.468999999997</v>
      </c>
      <c r="K15" s="432">
        <v>0</v>
      </c>
      <c r="L15" s="432">
        <v>4967657.4516000003</v>
      </c>
      <c r="M15" s="432">
        <v>0</v>
      </c>
      <c r="N15" s="432">
        <v>145664.66680000001</v>
      </c>
      <c r="O15" s="432">
        <v>15570.2006</v>
      </c>
      <c r="P15" s="432">
        <v>575722.56050000002</v>
      </c>
      <c r="Q15" s="432">
        <v>2005644.7988</v>
      </c>
      <c r="R15" s="432">
        <v>2101621.8576000002</v>
      </c>
      <c r="S15" s="432">
        <v>0</v>
      </c>
      <c r="T15" s="432">
        <v>1299169.8356000001</v>
      </c>
      <c r="U15" s="432">
        <v>0</v>
      </c>
      <c r="V15" s="432">
        <v>0</v>
      </c>
      <c r="W15" s="432">
        <v>0</v>
      </c>
      <c r="X15" s="432">
        <v>0</v>
      </c>
      <c r="Y15" s="432">
        <v>1299169.8356000001</v>
      </c>
      <c r="Z15" s="432">
        <v>0</v>
      </c>
      <c r="AA15" s="452">
        <v>0</v>
      </c>
    </row>
    <row r="16" spans="1:27">
      <c r="A16" s="373">
        <v>1.3</v>
      </c>
      <c r="B16" s="372" t="s">
        <v>532</v>
      </c>
      <c r="C16" s="448"/>
      <c r="D16" s="447"/>
      <c r="E16" s="447"/>
      <c r="F16" s="447"/>
      <c r="G16" s="447"/>
      <c r="H16" s="447"/>
      <c r="I16" s="447"/>
      <c r="J16" s="447"/>
      <c r="K16" s="447"/>
      <c r="L16" s="447"/>
      <c r="M16" s="447"/>
      <c r="N16" s="447"/>
      <c r="O16" s="447"/>
      <c r="P16" s="447"/>
      <c r="Q16" s="447"/>
      <c r="R16" s="447"/>
      <c r="S16" s="447"/>
      <c r="T16" s="447"/>
      <c r="U16" s="447"/>
      <c r="V16" s="447"/>
      <c r="W16" s="447"/>
      <c r="X16" s="447"/>
      <c r="Y16" s="447"/>
      <c r="Z16" s="447"/>
      <c r="AA16" s="446"/>
    </row>
    <row r="17" spans="1:27">
      <c r="A17" s="369" t="s">
        <v>494</v>
      </c>
      <c r="B17" s="371" t="s">
        <v>495</v>
      </c>
      <c r="C17" s="445">
        <v>173928459.8091</v>
      </c>
      <c r="D17" s="432">
        <v>137368309.4576</v>
      </c>
      <c r="E17" s="432">
        <v>8274955.4524999997</v>
      </c>
      <c r="F17" s="432">
        <v>0</v>
      </c>
      <c r="G17" s="432">
        <v>0</v>
      </c>
      <c r="H17" s="432">
        <v>8705611.8671000004</v>
      </c>
      <c r="I17" s="432">
        <v>716558.80059999996</v>
      </c>
      <c r="J17" s="432">
        <v>2278149.5529999998</v>
      </c>
      <c r="K17" s="432">
        <v>0</v>
      </c>
      <c r="L17" s="432">
        <v>22612282.073899999</v>
      </c>
      <c r="M17" s="432">
        <v>0</v>
      </c>
      <c r="N17" s="432">
        <v>1456646.6676</v>
      </c>
      <c r="O17" s="432">
        <v>155702.0061</v>
      </c>
      <c r="P17" s="432">
        <v>3608184.8528</v>
      </c>
      <c r="Q17" s="432">
        <v>6012124.6966000004</v>
      </c>
      <c r="R17" s="432">
        <v>10145290.1785</v>
      </c>
      <c r="S17" s="432">
        <v>0</v>
      </c>
      <c r="T17" s="432">
        <v>2331658.7220999999</v>
      </c>
      <c r="U17" s="432">
        <v>0</v>
      </c>
      <c r="V17" s="432">
        <v>0</v>
      </c>
      <c r="W17" s="432">
        <v>0</v>
      </c>
      <c r="X17" s="432">
        <v>0</v>
      </c>
      <c r="Y17" s="432">
        <v>2331658.7220999999</v>
      </c>
      <c r="Z17" s="432">
        <v>0</v>
      </c>
      <c r="AA17" s="452">
        <v>0</v>
      </c>
    </row>
    <row r="18" spans="1:27">
      <c r="A18" s="367" t="s">
        <v>496</v>
      </c>
      <c r="B18" s="368" t="s">
        <v>497</v>
      </c>
      <c r="C18" s="444">
        <v>169258016.63080001</v>
      </c>
      <c r="D18" s="432">
        <v>132697866.2793</v>
      </c>
      <c r="E18" s="432">
        <v>8274955.4524999997</v>
      </c>
      <c r="F18" s="432">
        <v>0</v>
      </c>
      <c r="G18" s="432">
        <v>0</v>
      </c>
      <c r="H18" s="432">
        <v>8705611.8671000004</v>
      </c>
      <c r="I18" s="432">
        <v>716558.80059999996</v>
      </c>
      <c r="J18" s="432">
        <v>2278149.5529999998</v>
      </c>
      <c r="K18" s="432">
        <v>0</v>
      </c>
      <c r="L18" s="432">
        <v>22612282.073899999</v>
      </c>
      <c r="M18" s="432">
        <v>0</v>
      </c>
      <c r="N18" s="432">
        <v>1456646.6676</v>
      </c>
      <c r="O18" s="432">
        <v>155702.0061</v>
      </c>
      <c r="P18" s="432">
        <v>3608184.8528</v>
      </c>
      <c r="Q18" s="432">
        <v>6012124.6966000004</v>
      </c>
      <c r="R18" s="432">
        <v>10145290.1785</v>
      </c>
      <c r="S18" s="432">
        <v>0</v>
      </c>
      <c r="T18" s="432">
        <v>2331658.7220999999</v>
      </c>
      <c r="U18" s="432">
        <v>0</v>
      </c>
      <c r="V18" s="432">
        <v>0</v>
      </c>
      <c r="W18" s="432">
        <v>0</v>
      </c>
      <c r="X18" s="432">
        <v>0</v>
      </c>
      <c r="Y18" s="432">
        <v>2331658.7220999999</v>
      </c>
      <c r="Z18" s="432">
        <v>0</v>
      </c>
      <c r="AA18" s="452">
        <v>0</v>
      </c>
    </row>
    <row r="19" spans="1:27">
      <c r="A19" s="369" t="s">
        <v>498</v>
      </c>
      <c r="B19" s="370" t="s">
        <v>499</v>
      </c>
      <c r="C19" s="443">
        <v>168554017.92789999</v>
      </c>
      <c r="D19" s="432">
        <v>149317885.02759999</v>
      </c>
      <c r="E19" s="432">
        <v>5719793.0437000003</v>
      </c>
      <c r="F19" s="432">
        <v>0</v>
      </c>
      <c r="G19" s="432">
        <v>0</v>
      </c>
      <c r="H19" s="432">
        <v>316352.0245</v>
      </c>
      <c r="I19" s="432">
        <v>2100.5196000000001</v>
      </c>
      <c r="J19" s="432">
        <v>874.63139999999999</v>
      </c>
      <c r="K19" s="432">
        <v>0</v>
      </c>
      <c r="L19" s="432">
        <v>18919780.875799999</v>
      </c>
      <c r="M19" s="432">
        <v>0</v>
      </c>
      <c r="N19" s="432">
        <v>3120838.8846</v>
      </c>
      <c r="O19" s="432">
        <v>118516.0674</v>
      </c>
      <c r="P19" s="432">
        <v>5952238.1714000003</v>
      </c>
      <c r="Q19" s="432">
        <v>2345472.7259</v>
      </c>
      <c r="R19" s="432">
        <v>4243515.1944000004</v>
      </c>
      <c r="S19" s="432">
        <v>0</v>
      </c>
      <c r="T19" s="432">
        <v>0</v>
      </c>
      <c r="U19" s="432">
        <v>0</v>
      </c>
      <c r="V19" s="432">
        <v>0</v>
      </c>
      <c r="W19" s="432">
        <v>0</v>
      </c>
      <c r="X19" s="432">
        <v>0</v>
      </c>
      <c r="Y19" s="432">
        <v>0</v>
      </c>
      <c r="Z19" s="432">
        <v>0</v>
      </c>
      <c r="AA19" s="452">
        <v>0</v>
      </c>
    </row>
    <row r="20" spans="1:27">
      <c r="A20" s="367" t="s">
        <v>500</v>
      </c>
      <c r="B20" s="368" t="s">
        <v>497</v>
      </c>
      <c r="C20" s="444">
        <v>148341620.7247</v>
      </c>
      <c r="D20" s="432">
        <v>129672685.3731</v>
      </c>
      <c r="E20" s="432">
        <v>5719793.0437000003</v>
      </c>
      <c r="F20" s="432">
        <v>0</v>
      </c>
      <c r="G20" s="432">
        <v>0</v>
      </c>
      <c r="H20" s="432">
        <v>289562.08960000001</v>
      </c>
      <c r="I20" s="432">
        <v>0</v>
      </c>
      <c r="J20" s="432">
        <v>0</v>
      </c>
      <c r="K20" s="432">
        <v>0</v>
      </c>
      <c r="L20" s="432">
        <v>18379373.261999998</v>
      </c>
      <c r="M20" s="432">
        <v>0</v>
      </c>
      <c r="N20" s="432">
        <v>3120838.8846</v>
      </c>
      <c r="O20" s="432">
        <v>118516.0674</v>
      </c>
      <c r="P20" s="432">
        <v>5411830.5575999999</v>
      </c>
      <c r="Q20" s="432">
        <v>2345472.7259</v>
      </c>
      <c r="R20" s="432">
        <v>4243515.1944000004</v>
      </c>
      <c r="S20" s="432">
        <v>0</v>
      </c>
      <c r="T20" s="432">
        <v>0</v>
      </c>
      <c r="U20" s="432">
        <v>0</v>
      </c>
      <c r="V20" s="432">
        <v>0</v>
      </c>
      <c r="W20" s="432">
        <v>0</v>
      </c>
      <c r="X20" s="432">
        <v>0</v>
      </c>
      <c r="Y20" s="432">
        <v>0</v>
      </c>
      <c r="Z20" s="432">
        <v>0</v>
      </c>
      <c r="AA20" s="452">
        <v>0</v>
      </c>
    </row>
    <row r="21" spans="1:27">
      <c r="A21" s="366">
        <v>1.4</v>
      </c>
      <c r="B21" s="365" t="s">
        <v>501</v>
      </c>
      <c r="C21" s="442"/>
      <c r="D21" s="432"/>
      <c r="E21" s="432"/>
      <c r="F21" s="432"/>
      <c r="G21" s="432"/>
      <c r="H21" s="432"/>
      <c r="I21" s="432"/>
      <c r="J21" s="432"/>
      <c r="K21" s="432"/>
      <c r="L21" s="432"/>
      <c r="M21" s="432"/>
      <c r="N21" s="432"/>
      <c r="O21" s="432"/>
      <c r="P21" s="432"/>
      <c r="Q21" s="432"/>
      <c r="R21" s="432"/>
      <c r="S21" s="432"/>
      <c r="T21" s="432"/>
      <c r="U21" s="432"/>
      <c r="V21" s="432"/>
      <c r="W21" s="432"/>
      <c r="X21" s="432"/>
      <c r="Y21" s="432"/>
      <c r="Z21" s="432"/>
      <c r="AA21" s="452"/>
    </row>
    <row r="22" spans="1:27" ht="12.6" thickBot="1">
      <c r="A22" s="364">
        <v>1.5</v>
      </c>
      <c r="B22" s="363" t="s">
        <v>502</v>
      </c>
      <c r="C22" s="441">
        <v>635507.08019999997</v>
      </c>
      <c r="D22" s="440">
        <v>635507.08019999997</v>
      </c>
      <c r="E22" s="440">
        <v>0</v>
      </c>
      <c r="F22" s="440">
        <v>0</v>
      </c>
      <c r="G22" s="440">
        <v>0</v>
      </c>
      <c r="H22" s="440">
        <v>0</v>
      </c>
      <c r="I22" s="440">
        <v>0</v>
      </c>
      <c r="J22" s="440">
        <v>0</v>
      </c>
      <c r="K22" s="440">
        <v>0</v>
      </c>
      <c r="L22" s="440">
        <v>0</v>
      </c>
      <c r="M22" s="440">
        <v>0</v>
      </c>
      <c r="N22" s="440">
        <v>0</v>
      </c>
      <c r="O22" s="440">
        <v>0</v>
      </c>
      <c r="P22" s="440">
        <v>0</v>
      </c>
      <c r="Q22" s="440">
        <v>0</v>
      </c>
      <c r="R22" s="440">
        <v>0</v>
      </c>
      <c r="S22" s="440">
        <v>0</v>
      </c>
      <c r="T22" s="440">
        <v>0</v>
      </c>
      <c r="U22" s="440">
        <v>0</v>
      </c>
      <c r="V22" s="440">
        <v>0</v>
      </c>
      <c r="W22" s="440">
        <v>0</v>
      </c>
      <c r="X22" s="440">
        <v>0</v>
      </c>
      <c r="Y22" s="440">
        <v>0</v>
      </c>
      <c r="Z22" s="440">
        <v>0</v>
      </c>
      <c r="AA22" s="439">
        <v>0</v>
      </c>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paperSize="9" scale="13"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L35"/>
  <sheetViews>
    <sheetView showGridLines="0" zoomScaleNormal="100" workbookViewId="0"/>
  </sheetViews>
  <sheetFormatPr defaultColWidth="9.21875" defaultRowHeight="12"/>
  <cols>
    <col min="1" max="1" width="11.77734375" style="338" bestFit="1" customWidth="1"/>
    <col min="2" max="2" width="93.44140625" style="338" customWidth="1"/>
    <col min="3" max="3" width="14.6640625" style="338" customWidth="1"/>
    <col min="4" max="5" width="16.109375" style="338" customWidth="1"/>
    <col min="6" max="6" width="16.109375" style="356" customWidth="1"/>
    <col min="7" max="7" width="25.21875" style="356" customWidth="1"/>
    <col min="8" max="8" width="16.109375" style="338" customWidth="1"/>
    <col min="9" max="11" width="16.109375" style="356" customWidth="1"/>
    <col min="12" max="12" width="26.21875" style="356" customWidth="1"/>
    <col min="13" max="16384" width="9.21875" style="338"/>
  </cols>
  <sheetData>
    <row r="1" spans="1:12" ht="13.8">
      <c r="A1" s="296" t="s">
        <v>31</v>
      </c>
      <c r="B1" s="324" t="str">
        <f>'Info '!C2</f>
        <v>JSC PASHA Bank Georgia</v>
      </c>
      <c r="F1" s="338"/>
      <c r="G1" s="338"/>
      <c r="I1" s="338"/>
      <c r="J1" s="338"/>
      <c r="K1" s="338"/>
      <c r="L1" s="338"/>
    </row>
    <row r="2" spans="1:12">
      <c r="A2" s="296" t="s">
        <v>32</v>
      </c>
      <c r="B2" s="323">
        <f>'1. key ratios '!B2</f>
        <v>45565</v>
      </c>
      <c r="F2" s="338"/>
      <c r="G2" s="338"/>
      <c r="I2" s="338"/>
      <c r="J2" s="338"/>
      <c r="K2" s="338"/>
      <c r="L2" s="338"/>
    </row>
    <row r="3" spans="1:12">
      <c r="A3" s="297" t="s">
        <v>503</v>
      </c>
      <c r="F3" s="338"/>
      <c r="G3" s="338"/>
      <c r="I3" s="338"/>
      <c r="J3" s="338"/>
      <c r="K3" s="338"/>
      <c r="L3" s="338"/>
    </row>
    <row r="4" spans="1:12">
      <c r="F4" s="338"/>
      <c r="G4" s="338"/>
      <c r="I4" s="338"/>
      <c r="J4" s="338"/>
      <c r="K4" s="338"/>
      <c r="L4" s="338"/>
    </row>
    <row r="5" spans="1:12" ht="37.5" customHeight="1">
      <c r="A5" s="721" t="s">
        <v>520</v>
      </c>
      <c r="B5" s="722"/>
      <c r="C5" s="767" t="s">
        <v>504</v>
      </c>
      <c r="D5" s="768"/>
      <c r="E5" s="768"/>
      <c r="F5" s="768"/>
      <c r="G5" s="768"/>
      <c r="H5" s="767" t="s">
        <v>664</v>
      </c>
      <c r="I5" s="769"/>
      <c r="J5" s="769"/>
      <c r="K5" s="769"/>
      <c r="L5" s="770"/>
    </row>
    <row r="6" spans="1:12" ht="39.450000000000003" customHeight="1">
      <c r="A6" s="725"/>
      <c r="B6" s="726"/>
      <c r="C6" s="299"/>
      <c r="D6" s="336" t="s">
        <v>685</v>
      </c>
      <c r="E6" s="336" t="s">
        <v>684</v>
      </c>
      <c r="F6" s="336" t="s">
        <v>683</v>
      </c>
      <c r="G6" s="336" t="s">
        <v>682</v>
      </c>
      <c r="H6" s="357"/>
      <c r="I6" s="336" t="s">
        <v>685</v>
      </c>
      <c r="J6" s="336" t="s">
        <v>684</v>
      </c>
      <c r="K6" s="336" t="s">
        <v>683</v>
      </c>
      <c r="L6" s="336" t="s">
        <v>682</v>
      </c>
    </row>
    <row r="7" spans="1:12" ht="17.399999999999999">
      <c r="A7" s="327">
        <v>1</v>
      </c>
      <c r="B7" s="342" t="s">
        <v>523</v>
      </c>
      <c r="C7" s="438">
        <v>6205.9016000000001</v>
      </c>
      <c r="D7" s="432">
        <v>0</v>
      </c>
      <c r="E7" s="432">
        <v>0</v>
      </c>
      <c r="F7" s="432">
        <v>6205.9016000000001</v>
      </c>
      <c r="G7" s="437">
        <v>0</v>
      </c>
      <c r="H7" s="432">
        <v>4975.5043999999998</v>
      </c>
      <c r="I7" s="437">
        <v>0</v>
      </c>
      <c r="J7" s="437">
        <v>0</v>
      </c>
      <c r="K7" s="432">
        <v>4975.5043999999998</v>
      </c>
      <c r="L7" s="437">
        <v>0</v>
      </c>
    </row>
    <row r="8" spans="1:12">
      <c r="A8" s="327">
        <v>2</v>
      </c>
      <c r="B8" s="342" t="s">
        <v>436</v>
      </c>
      <c r="C8" s="438">
        <v>109048223.4007</v>
      </c>
      <c r="D8" s="432">
        <v>108846555.4684</v>
      </c>
      <c r="E8" s="432">
        <v>0</v>
      </c>
      <c r="F8" s="436">
        <v>201667.93229999999</v>
      </c>
      <c r="G8" s="436">
        <v>0</v>
      </c>
      <c r="H8" s="432">
        <v>763638.55785478</v>
      </c>
      <c r="I8" s="436">
        <v>568023.45655478002</v>
      </c>
      <c r="J8" s="436">
        <v>0</v>
      </c>
      <c r="K8" s="436">
        <v>195615.10130000001</v>
      </c>
      <c r="L8" s="436">
        <v>0</v>
      </c>
    </row>
    <row r="9" spans="1:12">
      <c r="A9" s="327">
        <v>3</v>
      </c>
      <c r="B9" s="342" t="s">
        <v>437</v>
      </c>
      <c r="C9" s="438"/>
      <c r="D9" s="432"/>
      <c r="E9" s="432"/>
      <c r="F9" s="435"/>
      <c r="G9" s="435"/>
      <c r="H9" s="432"/>
      <c r="I9" s="435"/>
      <c r="J9" s="435"/>
      <c r="K9" s="435"/>
      <c r="L9" s="435"/>
    </row>
    <row r="10" spans="1:12">
      <c r="A10" s="327">
        <v>4</v>
      </c>
      <c r="B10" s="342" t="s">
        <v>524</v>
      </c>
      <c r="C10" s="438">
        <v>31050907.962099999</v>
      </c>
      <c r="D10" s="432">
        <v>22786602.097199999</v>
      </c>
      <c r="E10" s="432">
        <v>0</v>
      </c>
      <c r="F10" s="435">
        <v>8264305.8649000004</v>
      </c>
      <c r="G10" s="435">
        <v>0</v>
      </c>
      <c r="H10" s="432">
        <v>2346767.1286999998</v>
      </c>
      <c r="I10" s="435">
        <v>102246.5824</v>
      </c>
      <c r="J10" s="435">
        <v>0</v>
      </c>
      <c r="K10" s="435">
        <v>2244520.5463</v>
      </c>
      <c r="L10" s="435">
        <v>0</v>
      </c>
    </row>
    <row r="11" spans="1:12">
      <c r="A11" s="327">
        <v>5</v>
      </c>
      <c r="B11" s="342" t="s">
        <v>438</v>
      </c>
      <c r="C11" s="438">
        <v>23507942.2454</v>
      </c>
      <c r="D11" s="432">
        <v>23144015.1855</v>
      </c>
      <c r="E11" s="432">
        <v>0</v>
      </c>
      <c r="F11" s="435">
        <v>363927.05989999999</v>
      </c>
      <c r="G11" s="435">
        <v>0</v>
      </c>
      <c r="H11" s="432">
        <v>116221.5814</v>
      </c>
      <c r="I11" s="435">
        <v>79885.316300000006</v>
      </c>
      <c r="J11" s="435">
        <v>0</v>
      </c>
      <c r="K11" s="435">
        <v>36336.265099999997</v>
      </c>
      <c r="L11" s="435">
        <v>0</v>
      </c>
    </row>
    <row r="12" spans="1:12">
      <c r="A12" s="327">
        <v>6</v>
      </c>
      <c r="B12" s="342" t="s">
        <v>439</v>
      </c>
      <c r="C12" s="438">
        <v>11476.78</v>
      </c>
      <c r="D12" s="432">
        <v>11476.78</v>
      </c>
      <c r="E12" s="432">
        <v>0</v>
      </c>
      <c r="F12" s="435">
        <v>0</v>
      </c>
      <c r="G12" s="435">
        <v>0</v>
      </c>
      <c r="H12" s="432">
        <v>0</v>
      </c>
      <c r="I12" s="435">
        <v>0</v>
      </c>
      <c r="J12" s="435">
        <v>0</v>
      </c>
      <c r="K12" s="435">
        <v>0</v>
      </c>
      <c r="L12" s="435">
        <v>0</v>
      </c>
    </row>
    <row r="13" spans="1:12">
      <c r="A13" s="327">
        <v>7</v>
      </c>
      <c r="B13" s="342" t="s">
        <v>440</v>
      </c>
      <c r="C13" s="438">
        <v>-1895.0329999999999</v>
      </c>
      <c r="D13" s="432">
        <v>0</v>
      </c>
      <c r="E13" s="432">
        <v>0</v>
      </c>
      <c r="F13" s="435">
        <v>-1895.0329999999999</v>
      </c>
      <c r="G13" s="435">
        <v>0</v>
      </c>
      <c r="H13" s="432">
        <v>0</v>
      </c>
      <c r="I13" s="435">
        <v>0</v>
      </c>
      <c r="J13" s="435">
        <v>0</v>
      </c>
      <c r="K13" s="435">
        <v>0</v>
      </c>
      <c r="L13" s="435">
        <v>0</v>
      </c>
    </row>
    <row r="14" spans="1:12">
      <c r="A14" s="327">
        <v>8</v>
      </c>
      <c r="B14" s="342" t="s">
        <v>441</v>
      </c>
      <c r="C14" s="438">
        <v>4488808.7013999997</v>
      </c>
      <c r="D14" s="432">
        <v>2600910.1609</v>
      </c>
      <c r="E14" s="432">
        <v>0</v>
      </c>
      <c r="F14" s="435">
        <v>1887898.5404999999</v>
      </c>
      <c r="G14" s="435">
        <v>0</v>
      </c>
      <c r="H14" s="432">
        <v>290650.85849999997</v>
      </c>
      <c r="I14" s="435">
        <v>20147.362700000001</v>
      </c>
      <c r="J14" s="435">
        <v>0</v>
      </c>
      <c r="K14" s="435">
        <v>270503.49579999998</v>
      </c>
      <c r="L14" s="435">
        <v>0</v>
      </c>
    </row>
    <row r="15" spans="1:12">
      <c r="A15" s="327">
        <v>9</v>
      </c>
      <c r="B15" s="342" t="s">
        <v>442</v>
      </c>
      <c r="C15" s="438">
        <v>5333921.6344999997</v>
      </c>
      <c r="D15" s="432">
        <v>5333921.6344999997</v>
      </c>
      <c r="E15" s="432">
        <v>0</v>
      </c>
      <c r="F15" s="435">
        <v>0</v>
      </c>
      <c r="G15" s="435">
        <v>0</v>
      </c>
      <c r="H15" s="432">
        <v>15381.874299999999</v>
      </c>
      <c r="I15" s="435">
        <v>15381.874299999999</v>
      </c>
      <c r="J15" s="435">
        <v>0</v>
      </c>
      <c r="K15" s="435">
        <v>0</v>
      </c>
      <c r="L15" s="435">
        <v>0</v>
      </c>
    </row>
    <row r="16" spans="1:12">
      <c r="A16" s="327">
        <v>10</v>
      </c>
      <c r="B16" s="342" t="s">
        <v>443</v>
      </c>
      <c r="C16" s="438">
        <v>1683104.6972000001</v>
      </c>
      <c r="D16" s="432">
        <v>1683104.6972000001</v>
      </c>
      <c r="E16" s="432">
        <v>0</v>
      </c>
      <c r="F16" s="435">
        <v>0</v>
      </c>
      <c r="G16" s="435">
        <v>0</v>
      </c>
      <c r="H16" s="432">
        <v>5694.2223000000004</v>
      </c>
      <c r="I16" s="435">
        <v>5694.2223000000004</v>
      </c>
      <c r="J16" s="435">
        <v>0</v>
      </c>
      <c r="K16" s="435">
        <v>0</v>
      </c>
      <c r="L16" s="435">
        <v>0</v>
      </c>
    </row>
    <row r="17" spans="1:12">
      <c r="A17" s="327">
        <v>11</v>
      </c>
      <c r="B17" s="342" t="s">
        <v>444</v>
      </c>
      <c r="C17" s="438">
        <v>10935500.040999999</v>
      </c>
      <c r="D17" s="432">
        <v>10935500.040999999</v>
      </c>
      <c r="E17" s="432">
        <v>0</v>
      </c>
      <c r="F17" s="435">
        <v>0</v>
      </c>
      <c r="G17" s="435">
        <v>0</v>
      </c>
      <c r="H17" s="432">
        <v>82397.656600000002</v>
      </c>
      <c r="I17" s="435">
        <v>82397.656600000002</v>
      </c>
      <c r="J17" s="435">
        <v>0</v>
      </c>
      <c r="K17" s="435">
        <v>0</v>
      </c>
      <c r="L17" s="435">
        <v>0</v>
      </c>
    </row>
    <row r="18" spans="1:12">
      <c r="A18" s="327">
        <v>12</v>
      </c>
      <c r="B18" s="342" t="s">
        <v>445</v>
      </c>
      <c r="C18" s="438">
        <v>13868460.8763</v>
      </c>
      <c r="D18" s="432">
        <v>13868460.8763</v>
      </c>
      <c r="E18" s="432">
        <v>0</v>
      </c>
      <c r="F18" s="435">
        <v>0</v>
      </c>
      <c r="G18" s="435">
        <v>0</v>
      </c>
      <c r="H18" s="432">
        <v>157050.16010000001</v>
      </c>
      <c r="I18" s="435">
        <v>157050.16010000001</v>
      </c>
      <c r="J18" s="435">
        <v>0</v>
      </c>
      <c r="K18" s="435">
        <v>0</v>
      </c>
      <c r="L18" s="435">
        <v>0</v>
      </c>
    </row>
    <row r="19" spans="1:12">
      <c r="A19" s="327">
        <v>13</v>
      </c>
      <c r="B19" s="342" t="s">
        <v>446</v>
      </c>
      <c r="C19" s="438">
        <v>816796.59490000003</v>
      </c>
      <c r="D19" s="432">
        <v>275287.31339999998</v>
      </c>
      <c r="E19" s="432">
        <v>0</v>
      </c>
      <c r="F19" s="435">
        <v>541509.28150000004</v>
      </c>
      <c r="G19" s="435">
        <v>0</v>
      </c>
      <c r="H19" s="432">
        <v>206414.01980000001</v>
      </c>
      <c r="I19" s="435">
        <v>219.59909999999999</v>
      </c>
      <c r="J19" s="435">
        <v>0</v>
      </c>
      <c r="K19" s="435">
        <v>206194.42069999999</v>
      </c>
      <c r="L19" s="435">
        <v>0</v>
      </c>
    </row>
    <row r="20" spans="1:12">
      <c r="A20" s="327">
        <v>14</v>
      </c>
      <c r="B20" s="342" t="s">
        <v>447</v>
      </c>
      <c r="C20" s="438">
        <v>15361401.393200001</v>
      </c>
      <c r="D20" s="432">
        <v>11768243.804400001</v>
      </c>
      <c r="E20" s="432">
        <v>1268438.7429</v>
      </c>
      <c r="F20" s="435">
        <v>2324718.8459000001</v>
      </c>
      <c r="G20" s="435">
        <v>0</v>
      </c>
      <c r="H20" s="432">
        <v>454361.76309999998</v>
      </c>
      <c r="I20" s="435">
        <v>33596.187299999998</v>
      </c>
      <c r="J20" s="435">
        <v>205846.40900000001</v>
      </c>
      <c r="K20" s="435">
        <v>214919.16680000001</v>
      </c>
      <c r="L20" s="435">
        <v>0</v>
      </c>
    </row>
    <row r="21" spans="1:12">
      <c r="A21" s="327">
        <v>15</v>
      </c>
      <c r="B21" s="342" t="s">
        <v>448</v>
      </c>
      <c r="C21" s="438">
        <v>20218632.4956</v>
      </c>
      <c r="D21" s="432">
        <v>10939259.9471</v>
      </c>
      <c r="E21" s="432">
        <v>0</v>
      </c>
      <c r="F21" s="435">
        <v>9279372.5484999996</v>
      </c>
      <c r="G21" s="435">
        <v>0</v>
      </c>
      <c r="H21" s="432">
        <v>1648390.7083999999</v>
      </c>
      <c r="I21" s="435">
        <v>61696.8364</v>
      </c>
      <c r="J21" s="435">
        <v>0</v>
      </c>
      <c r="K21" s="435">
        <v>1586693.872</v>
      </c>
      <c r="L21" s="435">
        <v>0</v>
      </c>
    </row>
    <row r="22" spans="1:12">
      <c r="A22" s="327">
        <v>16</v>
      </c>
      <c r="B22" s="342" t="s">
        <v>449</v>
      </c>
      <c r="C22" s="438"/>
      <c r="D22" s="432"/>
      <c r="E22" s="432"/>
      <c r="F22" s="435"/>
      <c r="G22" s="435"/>
      <c r="H22" s="432"/>
      <c r="I22" s="435"/>
      <c r="J22" s="435"/>
      <c r="K22" s="435"/>
      <c r="L22" s="435"/>
    </row>
    <row r="23" spans="1:12">
      <c r="A23" s="327">
        <v>17</v>
      </c>
      <c r="B23" s="342" t="s">
        <v>527</v>
      </c>
      <c r="C23" s="438">
        <v>8841060.3541999999</v>
      </c>
      <c r="D23" s="432">
        <v>8841060.3541999999</v>
      </c>
      <c r="E23" s="432">
        <v>0</v>
      </c>
      <c r="F23" s="435">
        <v>0</v>
      </c>
      <c r="G23" s="435">
        <v>0</v>
      </c>
      <c r="H23" s="432">
        <v>49724.517</v>
      </c>
      <c r="I23" s="435">
        <v>49724.517</v>
      </c>
      <c r="J23" s="435">
        <v>0</v>
      </c>
      <c r="K23" s="435">
        <v>0</v>
      </c>
      <c r="L23" s="435">
        <v>0</v>
      </c>
    </row>
    <row r="24" spans="1:12">
      <c r="A24" s="327">
        <v>18</v>
      </c>
      <c r="B24" s="342" t="s">
        <v>450</v>
      </c>
      <c r="C24" s="438">
        <v>57109281.193499997</v>
      </c>
      <c r="D24" s="432">
        <v>57109281.193499997</v>
      </c>
      <c r="E24" s="432">
        <v>0</v>
      </c>
      <c r="F24" s="435">
        <v>0</v>
      </c>
      <c r="G24" s="435">
        <v>0</v>
      </c>
      <c r="H24" s="432">
        <v>639274.4804</v>
      </c>
      <c r="I24" s="435">
        <v>639274.4804</v>
      </c>
      <c r="J24" s="435">
        <v>0</v>
      </c>
      <c r="K24" s="435">
        <v>0</v>
      </c>
      <c r="L24" s="435">
        <v>0</v>
      </c>
    </row>
    <row r="25" spans="1:12">
      <c r="A25" s="327">
        <v>19</v>
      </c>
      <c r="B25" s="342" t="s">
        <v>451</v>
      </c>
      <c r="C25" s="438"/>
      <c r="D25" s="432"/>
      <c r="E25" s="432"/>
      <c r="F25" s="435"/>
      <c r="G25" s="435"/>
      <c r="H25" s="432"/>
      <c r="I25" s="435"/>
      <c r="J25" s="435"/>
      <c r="K25" s="435"/>
      <c r="L25" s="435"/>
    </row>
    <row r="26" spans="1:12">
      <c r="A26" s="327">
        <v>20</v>
      </c>
      <c r="B26" s="342" t="s">
        <v>526</v>
      </c>
      <c r="C26" s="438">
        <v>8189100</v>
      </c>
      <c r="D26" s="432">
        <v>8189100</v>
      </c>
      <c r="E26" s="432">
        <v>0</v>
      </c>
      <c r="F26" s="435">
        <v>0</v>
      </c>
      <c r="G26" s="435">
        <v>0</v>
      </c>
      <c r="H26" s="432">
        <v>188287.48250000001</v>
      </c>
      <c r="I26" s="435">
        <v>188287.48250000001</v>
      </c>
      <c r="J26" s="435">
        <v>0</v>
      </c>
      <c r="K26" s="435">
        <v>0</v>
      </c>
      <c r="L26" s="435">
        <v>0</v>
      </c>
    </row>
    <row r="27" spans="1:12">
      <c r="A27" s="327">
        <v>21</v>
      </c>
      <c r="B27" s="342" t="s">
        <v>452</v>
      </c>
      <c r="C27" s="438"/>
      <c r="D27" s="432"/>
      <c r="E27" s="432"/>
      <c r="F27" s="435"/>
      <c r="G27" s="435"/>
      <c r="H27" s="432"/>
      <c r="I27" s="435"/>
      <c r="J27" s="435"/>
      <c r="K27" s="435"/>
      <c r="L27" s="435"/>
    </row>
    <row r="28" spans="1:12">
      <c r="A28" s="327">
        <v>22</v>
      </c>
      <c r="B28" s="342" t="s">
        <v>453</v>
      </c>
      <c r="C28" s="438"/>
      <c r="D28" s="432"/>
      <c r="E28" s="432"/>
      <c r="F28" s="435"/>
      <c r="G28" s="435"/>
      <c r="H28" s="432"/>
      <c r="I28" s="435"/>
      <c r="J28" s="435"/>
      <c r="K28" s="435"/>
      <c r="L28" s="435"/>
    </row>
    <row r="29" spans="1:12">
      <c r="A29" s="327">
        <v>23</v>
      </c>
      <c r="B29" s="342" t="s">
        <v>454</v>
      </c>
      <c r="C29" s="438">
        <v>30699115.148699999</v>
      </c>
      <c r="D29" s="432">
        <v>24312623.500300001</v>
      </c>
      <c r="E29" s="432">
        <v>3960791.1485000001</v>
      </c>
      <c r="F29" s="435">
        <v>2425700.4999000002</v>
      </c>
      <c r="G29" s="435">
        <v>0</v>
      </c>
      <c r="H29" s="432">
        <v>735256.30020000006</v>
      </c>
      <c r="I29" s="435">
        <v>333948.4877</v>
      </c>
      <c r="J29" s="435">
        <v>146132.2102</v>
      </c>
      <c r="K29" s="435">
        <v>255175.6023</v>
      </c>
      <c r="L29" s="435">
        <v>0</v>
      </c>
    </row>
    <row r="30" spans="1:12">
      <c r="A30" s="327">
        <v>24</v>
      </c>
      <c r="B30" s="342" t="s">
        <v>525</v>
      </c>
      <c r="C30" s="438">
        <v>10582035.551000001</v>
      </c>
      <c r="D30" s="432">
        <v>3013437.57</v>
      </c>
      <c r="E30" s="432">
        <v>4756056.5768999998</v>
      </c>
      <c r="F30" s="435">
        <v>346146.03100000002</v>
      </c>
      <c r="G30" s="435">
        <v>2466395.3731</v>
      </c>
      <c r="H30" s="432">
        <v>1749901.0305999999</v>
      </c>
      <c r="I30" s="435">
        <v>29873.713500000002</v>
      </c>
      <c r="J30" s="435">
        <v>388873.58149999997</v>
      </c>
      <c r="K30" s="435">
        <v>31983.9</v>
      </c>
      <c r="L30" s="435">
        <v>1299169.8356000001</v>
      </c>
    </row>
    <row r="31" spans="1:12">
      <c r="A31" s="327">
        <v>25</v>
      </c>
      <c r="B31" s="342" t="s">
        <v>455</v>
      </c>
      <c r="C31" s="438">
        <v>284056.25469999999</v>
      </c>
      <c r="D31" s="432">
        <v>284056.25469999999</v>
      </c>
      <c r="E31" s="432">
        <v>0</v>
      </c>
      <c r="F31" s="435">
        <v>0</v>
      </c>
      <c r="G31" s="435">
        <v>0</v>
      </c>
      <c r="H31" s="432">
        <v>4085.9830000000002</v>
      </c>
      <c r="I31" s="435">
        <v>4085.9830000000002</v>
      </c>
      <c r="J31" s="435">
        <v>0</v>
      </c>
      <c r="K31" s="435">
        <v>0</v>
      </c>
      <c r="L31" s="435">
        <v>0</v>
      </c>
    </row>
    <row r="32" spans="1:12">
      <c r="A32" s="327">
        <v>26</v>
      </c>
      <c r="B32" s="342" t="s">
        <v>522</v>
      </c>
      <c r="C32" s="438">
        <v>234849.33230000001</v>
      </c>
      <c r="D32" s="432">
        <v>187880.9847</v>
      </c>
      <c r="E32" s="432">
        <v>0</v>
      </c>
      <c r="F32" s="435">
        <v>46968.347600000001</v>
      </c>
      <c r="G32" s="435">
        <v>0</v>
      </c>
      <c r="H32" s="432">
        <v>39121.845800000003</v>
      </c>
      <c r="I32" s="435">
        <v>240.9486</v>
      </c>
      <c r="J32" s="435">
        <v>0</v>
      </c>
      <c r="K32" s="435">
        <v>38880.897199999999</v>
      </c>
      <c r="L32" s="435">
        <v>0</v>
      </c>
    </row>
    <row r="33" spans="1:12">
      <c r="A33" s="327">
        <v>27</v>
      </c>
      <c r="B33" s="385" t="s">
        <v>65</v>
      </c>
      <c r="C33" s="434">
        <v>352268985.52530009</v>
      </c>
      <c r="D33" s="432">
        <v>314130777.86330003</v>
      </c>
      <c r="E33" s="432">
        <v>9985286.4682999998</v>
      </c>
      <c r="F33" s="435">
        <v>25686525.820599999</v>
      </c>
      <c r="G33" s="435">
        <v>2466395.3731</v>
      </c>
      <c r="H33" s="432">
        <v>9497595.6749547776</v>
      </c>
      <c r="I33" s="435">
        <v>2371774.8667547801</v>
      </c>
      <c r="J33" s="435">
        <v>740852.20070000004</v>
      </c>
      <c r="K33" s="435">
        <v>5085798.7719000001</v>
      </c>
      <c r="L33" s="435">
        <v>1299169.8356000001</v>
      </c>
    </row>
    <row r="35" spans="1:12">
      <c r="B35" s="384"/>
      <c r="C35" s="384"/>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paperSize="9" scale="30"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K13"/>
  <sheetViews>
    <sheetView showGridLines="0" zoomScaleNormal="100" workbookViewId="0"/>
  </sheetViews>
  <sheetFormatPr defaultColWidth="8.77734375" defaultRowHeight="12"/>
  <cols>
    <col min="1" max="1" width="11.77734375" style="386" bestFit="1" customWidth="1"/>
    <col min="2" max="2" width="68.77734375" style="386" customWidth="1"/>
    <col min="3" max="11" width="28.21875" style="386" customWidth="1"/>
    <col min="12" max="16384" width="8.77734375" style="386"/>
  </cols>
  <sheetData>
    <row r="1" spans="1:11" s="338" customFormat="1" ht="13.8">
      <c r="A1" s="296" t="s">
        <v>31</v>
      </c>
      <c r="B1" s="324" t="str">
        <f>'Info '!C2</f>
        <v>JSC PASHA Bank Georgia</v>
      </c>
    </row>
    <row r="2" spans="1:11" s="338" customFormat="1">
      <c r="A2" s="296" t="s">
        <v>32</v>
      </c>
      <c r="B2" s="323">
        <f>'1. key ratios '!B2</f>
        <v>45565</v>
      </c>
    </row>
    <row r="3" spans="1:11" s="338" customFormat="1">
      <c r="A3" s="297" t="s">
        <v>505</v>
      </c>
    </row>
    <row r="4" spans="1:11">
      <c r="C4" s="389" t="s">
        <v>699</v>
      </c>
      <c r="D4" s="389" t="s">
        <v>698</v>
      </c>
      <c r="E4" s="389" t="s">
        <v>697</v>
      </c>
      <c r="F4" s="389" t="s">
        <v>696</v>
      </c>
      <c r="G4" s="389" t="s">
        <v>695</v>
      </c>
      <c r="H4" s="389" t="s">
        <v>694</v>
      </c>
      <c r="I4" s="389" t="s">
        <v>693</v>
      </c>
      <c r="J4" s="389" t="s">
        <v>692</v>
      </c>
      <c r="K4" s="389" t="s">
        <v>691</v>
      </c>
    </row>
    <row r="5" spans="1:11" ht="103.95" customHeight="1">
      <c r="A5" s="771" t="s">
        <v>690</v>
      </c>
      <c r="B5" s="772"/>
      <c r="C5" s="388" t="s">
        <v>506</v>
      </c>
      <c r="D5" s="388" t="s">
        <v>507</v>
      </c>
      <c r="E5" s="388" t="s">
        <v>508</v>
      </c>
      <c r="F5" s="388" t="s">
        <v>509</v>
      </c>
      <c r="G5" s="388" t="s">
        <v>510</v>
      </c>
      <c r="H5" s="388" t="s">
        <v>511</v>
      </c>
      <c r="I5" s="388" t="s">
        <v>512</v>
      </c>
      <c r="J5" s="388" t="s">
        <v>513</v>
      </c>
      <c r="K5" s="388" t="s">
        <v>514</v>
      </c>
    </row>
    <row r="6" spans="1:11">
      <c r="A6" s="327">
        <v>1</v>
      </c>
      <c r="B6" s="327" t="s">
        <v>474</v>
      </c>
      <c r="C6" s="432">
        <v>25722754.512899999</v>
      </c>
      <c r="D6" s="432"/>
      <c r="E6" s="432">
        <v>635507.08019999997</v>
      </c>
      <c r="F6" s="432"/>
      <c r="G6" s="432">
        <v>162078762.91729999</v>
      </c>
      <c r="H6" s="432"/>
      <c r="I6" s="432">
        <v>55844215.862199999</v>
      </c>
      <c r="J6" s="432">
        <v>14088642.687899999</v>
      </c>
      <c r="K6" s="432">
        <v>48788500.0348</v>
      </c>
    </row>
    <row r="7" spans="1:11">
      <c r="A7" s="327">
        <v>2</v>
      </c>
      <c r="B7" s="327" t="s">
        <v>515</v>
      </c>
      <c r="C7" s="432"/>
      <c r="D7" s="432"/>
      <c r="E7" s="432"/>
      <c r="F7" s="432"/>
      <c r="G7" s="432">
        <v>3127331.8439000002</v>
      </c>
      <c r="H7" s="432"/>
      <c r="I7" s="432">
        <v>40899202.869999997</v>
      </c>
      <c r="J7" s="432">
        <v>0</v>
      </c>
      <c r="K7" s="432">
        <v>19877086.274900001</v>
      </c>
    </row>
    <row r="8" spans="1:11">
      <c r="A8" s="327">
        <v>3</v>
      </c>
      <c r="B8" s="327" t="s">
        <v>482</v>
      </c>
      <c r="C8" s="432">
        <v>2202460.1891000001</v>
      </c>
      <c r="D8" s="432"/>
      <c r="E8" s="432">
        <v>673.58299999999997</v>
      </c>
      <c r="F8" s="432"/>
      <c r="G8" s="432">
        <v>2978172.6275999998</v>
      </c>
      <c r="H8" s="432"/>
      <c r="I8" s="432">
        <v>7878469.2494000001</v>
      </c>
      <c r="J8" s="432">
        <v>9403255.9497999996</v>
      </c>
      <c r="K8" s="432">
        <v>60470510.715499997</v>
      </c>
    </row>
    <row r="9" spans="1:11">
      <c r="A9" s="327">
        <v>4</v>
      </c>
      <c r="B9" s="347" t="s">
        <v>516</v>
      </c>
      <c r="C9" s="433"/>
      <c r="D9" s="433"/>
      <c r="E9" s="433"/>
      <c r="F9" s="433"/>
      <c r="G9" s="433">
        <v>27653204.086300001</v>
      </c>
      <c r="H9" s="433"/>
      <c r="I9" s="433">
        <v>69287.553899999999</v>
      </c>
      <c r="J9" s="433">
        <v>134736.65100000001</v>
      </c>
      <c r="K9" s="433">
        <v>295692.90250000003</v>
      </c>
    </row>
    <row r="10" spans="1:11">
      <c r="A10" s="327">
        <v>5</v>
      </c>
      <c r="B10" s="347" t="s">
        <v>517</v>
      </c>
      <c r="C10" s="433"/>
      <c r="D10" s="433"/>
      <c r="E10" s="433"/>
      <c r="F10" s="433"/>
      <c r="G10" s="433"/>
      <c r="H10" s="433"/>
      <c r="I10" s="433"/>
      <c r="J10" s="433"/>
      <c r="K10" s="433"/>
    </row>
    <row r="11" spans="1:11">
      <c r="A11" s="327">
        <v>6</v>
      </c>
      <c r="B11" s="347" t="s">
        <v>518</v>
      </c>
      <c r="C11" s="433"/>
      <c r="D11" s="433"/>
      <c r="E11" s="433"/>
      <c r="F11" s="433"/>
      <c r="G11" s="433">
        <v>0</v>
      </c>
      <c r="H11" s="433"/>
      <c r="I11" s="433">
        <v>0</v>
      </c>
      <c r="J11" s="433">
        <v>0</v>
      </c>
      <c r="K11" s="433">
        <v>0</v>
      </c>
    </row>
    <row r="13" spans="1:11" ht="13.8">
      <c r="B13" s="387"/>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paperSize="9" scale="26"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V20"/>
  <sheetViews>
    <sheetView showGridLines="0" zoomScaleNormal="100" workbookViewId="0"/>
  </sheetViews>
  <sheetFormatPr defaultColWidth="8.77734375" defaultRowHeight="14.4"/>
  <cols>
    <col min="1" max="1" width="10" style="390" bestFit="1" customWidth="1"/>
    <col min="2" max="2" width="71.77734375" style="390" customWidth="1"/>
    <col min="3" max="3" width="10.6640625" style="390" bestFit="1" customWidth="1"/>
    <col min="4" max="7" width="15.5546875" style="390" customWidth="1"/>
    <col min="8" max="8" width="10.6640625" style="390" bestFit="1" customWidth="1"/>
    <col min="9" max="12" width="17.21875" style="390" customWidth="1"/>
    <col min="13" max="13" width="10.6640625" style="390" bestFit="1" customWidth="1"/>
    <col min="14" max="17" width="16.21875" style="390" customWidth="1"/>
    <col min="18" max="18" width="12.21875" style="390" bestFit="1" customWidth="1"/>
    <col min="19" max="19" width="46.88671875" style="390" bestFit="1" customWidth="1"/>
    <col min="20" max="20" width="43.44140625" style="390" bestFit="1" customWidth="1"/>
    <col min="21" max="21" width="45.88671875" style="390" bestFit="1" customWidth="1"/>
    <col min="22" max="22" width="43.33203125" style="390" bestFit="1" customWidth="1"/>
    <col min="23" max="16384" width="8.77734375" style="390"/>
  </cols>
  <sheetData>
    <row r="1" spans="1:22">
      <c r="A1" s="296" t="s">
        <v>31</v>
      </c>
      <c r="B1" s="324" t="str">
        <f>'Info '!C2</f>
        <v>JSC PASHA Bank Georgia</v>
      </c>
    </row>
    <row r="2" spans="1:22">
      <c r="A2" s="296" t="s">
        <v>32</v>
      </c>
      <c r="B2" s="323">
        <f>'1. key ratios '!B2</f>
        <v>45565</v>
      </c>
    </row>
    <row r="3" spans="1:22">
      <c r="A3" s="297" t="s">
        <v>533</v>
      </c>
      <c r="B3" s="338"/>
    </row>
    <row r="4" spans="1:22">
      <c r="A4" s="297"/>
      <c r="B4" s="338"/>
    </row>
    <row r="5" spans="1:22" ht="24" customHeight="1">
      <c r="A5" s="773" t="s">
        <v>534</v>
      </c>
      <c r="B5" s="774"/>
      <c r="C5" s="778" t="s">
        <v>700</v>
      </c>
      <c r="D5" s="778"/>
      <c r="E5" s="778"/>
      <c r="F5" s="778"/>
      <c r="G5" s="778"/>
      <c r="H5" s="778" t="s">
        <v>552</v>
      </c>
      <c r="I5" s="778"/>
      <c r="J5" s="778"/>
      <c r="K5" s="778"/>
      <c r="L5" s="778"/>
      <c r="M5" s="778" t="s">
        <v>664</v>
      </c>
      <c r="N5" s="778"/>
      <c r="O5" s="778"/>
      <c r="P5" s="778"/>
      <c r="Q5" s="778"/>
      <c r="R5" s="777" t="s">
        <v>535</v>
      </c>
      <c r="S5" s="777" t="s">
        <v>549</v>
      </c>
      <c r="T5" s="777" t="s">
        <v>550</v>
      </c>
      <c r="U5" s="777" t="s">
        <v>710</v>
      </c>
      <c r="V5" s="777" t="s">
        <v>711</v>
      </c>
    </row>
    <row r="6" spans="1:22" ht="36" customHeight="1">
      <c r="A6" s="775"/>
      <c r="B6" s="776"/>
      <c r="C6" s="399"/>
      <c r="D6" s="336" t="s">
        <v>685</v>
      </c>
      <c r="E6" s="336" t="s">
        <v>684</v>
      </c>
      <c r="F6" s="336" t="s">
        <v>683</v>
      </c>
      <c r="G6" s="336" t="s">
        <v>682</v>
      </c>
      <c r="H6" s="399"/>
      <c r="I6" s="336" t="s">
        <v>685</v>
      </c>
      <c r="J6" s="336" t="s">
        <v>684</v>
      </c>
      <c r="K6" s="336" t="s">
        <v>683</v>
      </c>
      <c r="L6" s="336" t="s">
        <v>682</v>
      </c>
      <c r="M6" s="399"/>
      <c r="N6" s="336" t="s">
        <v>685</v>
      </c>
      <c r="O6" s="336" t="s">
        <v>684</v>
      </c>
      <c r="P6" s="336" t="s">
        <v>683</v>
      </c>
      <c r="Q6" s="336" t="s">
        <v>682</v>
      </c>
      <c r="R6" s="777"/>
      <c r="S6" s="777"/>
      <c r="T6" s="777"/>
      <c r="U6" s="777"/>
      <c r="V6" s="777"/>
    </row>
    <row r="7" spans="1:22">
      <c r="A7" s="394">
        <v>1</v>
      </c>
      <c r="B7" s="398" t="s">
        <v>543</v>
      </c>
      <c r="C7" s="433"/>
      <c r="D7" s="433"/>
      <c r="E7" s="433"/>
      <c r="F7" s="433"/>
      <c r="G7" s="433"/>
      <c r="H7" s="433"/>
      <c r="I7" s="433"/>
      <c r="J7" s="433"/>
      <c r="K7" s="433"/>
      <c r="L7" s="433"/>
      <c r="M7" s="433"/>
      <c r="N7" s="433"/>
      <c r="O7" s="433"/>
      <c r="P7" s="433"/>
      <c r="Q7" s="433"/>
      <c r="R7" s="433">
        <v>0</v>
      </c>
      <c r="S7" s="433"/>
      <c r="T7" s="433"/>
      <c r="U7" s="433"/>
      <c r="V7" s="433"/>
    </row>
    <row r="8" spans="1:22">
      <c r="A8" s="394">
        <v>2</v>
      </c>
      <c r="B8" s="397" t="s">
        <v>542</v>
      </c>
      <c r="C8" s="433">
        <v>818543.06279999996</v>
      </c>
      <c r="D8" s="433">
        <v>751382.16280000005</v>
      </c>
      <c r="E8" s="433">
        <v>0</v>
      </c>
      <c r="F8" s="433">
        <v>67160.899999999994</v>
      </c>
      <c r="G8" s="433"/>
      <c r="H8" s="433">
        <v>821653.25659999996</v>
      </c>
      <c r="I8" s="433">
        <v>754247.40300000005</v>
      </c>
      <c r="J8" s="433">
        <v>0</v>
      </c>
      <c r="K8" s="433">
        <v>67405.853600000002</v>
      </c>
      <c r="L8" s="433"/>
      <c r="M8" s="433">
        <v>65225.673300000002</v>
      </c>
      <c r="N8" s="433">
        <v>8679.6162999999997</v>
      </c>
      <c r="O8" s="433">
        <v>0</v>
      </c>
      <c r="P8" s="433">
        <v>56546.057000000001</v>
      </c>
      <c r="Q8" s="433"/>
      <c r="R8" s="433">
        <v>57</v>
      </c>
      <c r="S8" s="433">
        <v>7.6999999999999999E-2</v>
      </c>
      <c r="T8" s="433">
        <v>7.9000000000000001E-2</v>
      </c>
      <c r="U8" s="433">
        <v>0.11169999999999999</v>
      </c>
      <c r="V8" s="433">
        <v>15.9801</v>
      </c>
    </row>
    <row r="9" spans="1:22">
      <c r="A9" s="394">
        <v>3</v>
      </c>
      <c r="B9" s="397" t="s">
        <v>541</v>
      </c>
      <c r="C9" s="433"/>
      <c r="D9" s="433"/>
      <c r="E9" s="433"/>
      <c r="F9" s="433"/>
      <c r="G9" s="433"/>
      <c r="H9" s="433"/>
      <c r="I9" s="433"/>
      <c r="J9" s="433"/>
      <c r="K9" s="433"/>
      <c r="L9" s="433"/>
      <c r="M9" s="433"/>
      <c r="N9" s="433"/>
      <c r="O9" s="433"/>
      <c r="P9" s="433"/>
      <c r="Q9" s="433"/>
      <c r="R9" s="433">
        <v>0</v>
      </c>
      <c r="S9" s="433"/>
      <c r="T9" s="433"/>
      <c r="U9" s="433"/>
      <c r="V9" s="433"/>
    </row>
    <row r="10" spans="1:22">
      <c r="A10" s="394">
        <v>4</v>
      </c>
      <c r="B10" s="397" t="s">
        <v>540</v>
      </c>
      <c r="C10" s="433"/>
      <c r="D10" s="433"/>
      <c r="E10" s="433"/>
      <c r="F10" s="433"/>
      <c r="G10" s="433"/>
      <c r="H10" s="433"/>
      <c r="I10" s="433"/>
      <c r="J10" s="433"/>
      <c r="K10" s="433"/>
      <c r="L10" s="433"/>
      <c r="M10" s="433"/>
      <c r="N10" s="433"/>
      <c r="O10" s="433"/>
      <c r="P10" s="433"/>
      <c r="Q10" s="433"/>
      <c r="R10" s="433">
        <v>0</v>
      </c>
      <c r="S10" s="433"/>
      <c r="T10" s="433"/>
      <c r="U10" s="433"/>
      <c r="V10" s="433"/>
    </row>
    <row r="11" spans="1:22">
      <c r="A11" s="394">
        <v>5</v>
      </c>
      <c r="B11" s="397" t="s">
        <v>539</v>
      </c>
      <c r="C11" s="433">
        <v>3801.8063999999999</v>
      </c>
      <c r="D11" s="433">
        <v>3801.8063999999999</v>
      </c>
      <c r="E11" s="433">
        <v>0</v>
      </c>
      <c r="F11" s="433">
        <v>0</v>
      </c>
      <c r="G11" s="433"/>
      <c r="H11" s="433">
        <v>3806.6864</v>
      </c>
      <c r="I11" s="433">
        <v>3806.6864</v>
      </c>
      <c r="J11" s="433">
        <v>0</v>
      </c>
      <c r="K11" s="433">
        <v>0</v>
      </c>
      <c r="L11" s="433"/>
      <c r="M11" s="433">
        <v>20.331499999999998</v>
      </c>
      <c r="N11" s="433">
        <v>20.331499999999998</v>
      </c>
      <c r="O11" s="433">
        <v>0</v>
      </c>
      <c r="P11" s="433">
        <v>0</v>
      </c>
      <c r="Q11" s="433"/>
      <c r="R11" s="433">
        <v>15</v>
      </c>
      <c r="S11" s="433">
        <v>0.1404</v>
      </c>
      <c r="T11" s="433">
        <v>0.15060000000000001</v>
      </c>
      <c r="U11" s="433">
        <v>0.10150000000000001</v>
      </c>
      <c r="V11" s="433">
        <v>0.31559999999999999</v>
      </c>
    </row>
    <row r="12" spans="1:22">
      <c r="A12" s="394">
        <v>6</v>
      </c>
      <c r="B12" s="397" t="s">
        <v>538</v>
      </c>
      <c r="C12" s="433">
        <v>24619.98</v>
      </c>
      <c r="D12" s="433">
        <v>631</v>
      </c>
      <c r="E12" s="433">
        <v>0</v>
      </c>
      <c r="F12" s="433">
        <v>23988.98</v>
      </c>
      <c r="G12" s="433"/>
      <c r="H12" s="433">
        <v>25847.740399999999</v>
      </c>
      <c r="I12" s="433">
        <v>623.58000000000004</v>
      </c>
      <c r="J12" s="433">
        <v>0</v>
      </c>
      <c r="K12" s="433">
        <v>25224.160400000001</v>
      </c>
      <c r="L12" s="433"/>
      <c r="M12" s="433">
        <v>20423.6103</v>
      </c>
      <c r="N12" s="433">
        <v>17.917000000000002</v>
      </c>
      <c r="O12" s="433">
        <v>0</v>
      </c>
      <c r="P12" s="433">
        <v>20405.693299999999</v>
      </c>
      <c r="Q12" s="433"/>
      <c r="R12" s="433">
        <v>11</v>
      </c>
      <c r="S12" s="433"/>
      <c r="T12" s="433"/>
      <c r="U12" s="433">
        <v>0.36</v>
      </c>
      <c r="V12" s="433">
        <v>251.62620000000001</v>
      </c>
    </row>
    <row r="13" spans="1:22">
      <c r="A13" s="394">
        <v>7</v>
      </c>
      <c r="B13" s="397" t="s">
        <v>537</v>
      </c>
      <c r="C13" s="433">
        <v>60038.3321</v>
      </c>
      <c r="D13" s="433">
        <v>0</v>
      </c>
      <c r="E13" s="433">
        <v>60038.3321</v>
      </c>
      <c r="F13" s="433">
        <v>0</v>
      </c>
      <c r="G13" s="433"/>
      <c r="H13" s="433">
        <v>60135.181799999998</v>
      </c>
      <c r="I13" s="433">
        <v>0</v>
      </c>
      <c r="J13" s="433">
        <v>60135.181799999998</v>
      </c>
      <c r="K13" s="433">
        <v>0</v>
      </c>
      <c r="L13" s="433"/>
      <c r="M13" s="433">
        <v>2151.4668999999999</v>
      </c>
      <c r="N13" s="433">
        <v>0</v>
      </c>
      <c r="O13" s="433">
        <v>2151.4668999999999</v>
      </c>
      <c r="P13" s="433">
        <v>0</v>
      </c>
      <c r="Q13" s="433"/>
      <c r="R13" s="433">
        <v>1</v>
      </c>
      <c r="S13" s="433"/>
      <c r="T13" s="433"/>
      <c r="U13" s="433">
        <v>0.1072</v>
      </c>
      <c r="V13" s="433">
        <v>15</v>
      </c>
    </row>
    <row r="14" spans="1:22">
      <c r="A14" s="392">
        <v>7.1</v>
      </c>
      <c r="B14" s="391" t="s">
        <v>546</v>
      </c>
      <c r="C14" s="433">
        <v>60038.3321</v>
      </c>
      <c r="D14" s="433">
        <v>0</v>
      </c>
      <c r="E14" s="433">
        <v>60038.3321</v>
      </c>
      <c r="F14" s="433">
        <v>0</v>
      </c>
      <c r="G14" s="433"/>
      <c r="H14" s="433">
        <v>60135.181799999998</v>
      </c>
      <c r="I14" s="433">
        <v>0</v>
      </c>
      <c r="J14" s="433">
        <v>60135.181799999998</v>
      </c>
      <c r="K14" s="433">
        <v>0</v>
      </c>
      <c r="L14" s="433"/>
      <c r="M14" s="433">
        <v>2151.4668999999999</v>
      </c>
      <c r="N14" s="433">
        <v>0</v>
      </c>
      <c r="O14" s="433">
        <v>2151.4668999999999</v>
      </c>
      <c r="P14" s="433">
        <v>0</v>
      </c>
      <c r="Q14" s="433"/>
      <c r="R14" s="433">
        <v>1</v>
      </c>
      <c r="S14" s="433"/>
      <c r="T14" s="433"/>
      <c r="U14" s="433">
        <v>0.1072</v>
      </c>
      <c r="V14" s="433">
        <v>15</v>
      </c>
    </row>
    <row r="15" spans="1:22">
      <c r="A15" s="392">
        <v>7.2</v>
      </c>
      <c r="B15" s="391" t="s">
        <v>548</v>
      </c>
      <c r="C15" s="433"/>
      <c r="D15" s="433"/>
      <c r="E15" s="433"/>
      <c r="F15" s="433"/>
      <c r="G15" s="433"/>
      <c r="H15" s="433"/>
      <c r="I15" s="433"/>
      <c r="J15" s="433"/>
      <c r="K15" s="433"/>
      <c r="L15" s="433"/>
      <c r="M15" s="433"/>
      <c r="N15" s="433"/>
      <c r="O15" s="433"/>
      <c r="P15" s="433"/>
      <c r="Q15" s="433"/>
      <c r="R15" s="433">
        <v>0</v>
      </c>
      <c r="S15" s="433"/>
      <c r="T15" s="433"/>
      <c r="U15" s="433"/>
      <c r="V15" s="433"/>
    </row>
    <row r="16" spans="1:22">
      <c r="A16" s="392">
        <v>7.3</v>
      </c>
      <c r="B16" s="391" t="s">
        <v>545</v>
      </c>
      <c r="C16" s="433"/>
      <c r="D16" s="433"/>
      <c r="E16" s="433"/>
      <c r="F16" s="433"/>
      <c r="G16" s="433"/>
      <c r="H16" s="433"/>
      <c r="I16" s="433"/>
      <c r="J16" s="433"/>
      <c r="K16" s="433"/>
      <c r="L16" s="433"/>
      <c r="M16" s="433"/>
      <c r="N16" s="433"/>
      <c r="O16" s="433"/>
      <c r="P16" s="433"/>
      <c r="Q16" s="433"/>
      <c r="R16" s="433">
        <v>0</v>
      </c>
      <c r="S16" s="433"/>
      <c r="T16" s="433"/>
      <c r="U16" s="433"/>
      <c r="V16" s="433"/>
    </row>
    <row r="17" spans="1:22">
      <c r="A17" s="394">
        <v>8</v>
      </c>
      <c r="B17" s="397" t="s">
        <v>544</v>
      </c>
      <c r="C17" s="433"/>
      <c r="D17" s="433"/>
      <c r="E17" s="433"/>
      <c r="F17" s="433"/>
      <c r="G17" s="433"/>
      <c r="H17" s="433"/>
      <c r="I17" s="433"/>
      <c r="J17" s="433"/>
      <c r="K17" s="433"/>
      <c r="L17" s="433"/>
      <c r="M17" s="433"/>
      <c r="N17" s="433"/>
      <c r="O17" s="433"/>
      <c r="P17" s="433"/>
      <c r="Q17" s="433"/>
      <c r="R17" s="433">
        <v>0</v>
      </c>
      <c r="S17" s="433"/>
      <c r="T17" s="433"/>
      <c r="U17" s="433"/>
      <c r="V17" s="433"/>
    </row>
    <row r="18" spans="1:22">
      <c r="A18" s="396">
        <v>9</v>
      </c>
      <c r="B18" s="395" t="s">
        <v>536</v>
      </c>
      <c r="C18" s="651"/>
      <c r="D18" s="651"/>
      <c r="E18" s="651"/>
      <c r="F18" s="651"/>
      <c r="G18" s="651"/>
      <c r="H18" s="651"/>
      <c r="I18" s="651"/>
      <c r="J18" s="651"/>
      <c r="K18" s="651"/>
      <c r="L18" s="651"/>
      <c r="M18" s="651"/>
      <c r="N18" s="651"/>
      <c r="O18" s="651"/>
      <c r="P18" s="651"/>
      <c r="Q18" s="651"/>
      <c r="R18" s="651">
        <v>0</v>
      </c>
      <c r="S18" s="651"/>
      <c r="T18" s="651"/>
      <c r="U18" s="651"/>
      <c r="V18" s="651"/>
    </row>
    <row r="19" spans="1:22">
      <c r="A19" s="394">
        <v>10</v>
      </c>
      <c r="B19" s="393" t="s">
        <v>547</v>
      </c>
      <c r="C19" s="433">
        <v>907003.18130000005</v>
      </c>
      <c r="D19" s="433">
        <v>755814.96920000005</v>
      </c>
      <c r="E19" s="433">
        <v>60038.3321</v>
      </c>
      <c r="F19" s="433">
        <v>91149.88</v>
      </c>
      <c r="G19" s="433"/>
      <c r="H19" s="433">
        <v>911442.8652</v>
      </c>
      <c r="I19" s="433">
        <v>758677.66940000001</v>
      </c>
      <c r="J19" s="433">
        <v>60135.181799999998</v>
      </c>
      <c r="K19" s="433">
        <v>92630.013999999996</v>
      </c>
      <c r="L19" s="433"/>
      <c r="M19" s="433">
        <v>87821.081999999995</v>
      </c>
      <c r="N19" s="433">
        <v>8717.8647999999994</v>
      </c>
      <c r="O19" s="433">
        <v>2151.4668999999999</v>
      </c>
      <c r="P19" s="433">
        <v>76951.7503</v>
      </c>
      <c r="Q19" s="433"/>
      <c r="R19" s="433">
        <v>84</v>
      </c>
      <c r="S19" s="433">
        <v>8.6800000000000002E-2</v>
      </c>
      <c r="T19" s="433">
        <v>9.01E-2</v>
      </c>
      <c r="U19" s="433">
        <v>0.1181</v>
      </c>
      <c r="V19" s="433">
        <v>22.245999999999999</v>
      </c>
    </row>
    <row r="20" spans="1:22" ht="24">
      <c r="A20" s="392">
        <v>10.1</v>
      </c>
      <c r="B20" s="391" t="s">
        <v>551</v>
      </c>
      <c r="C20" s="433"/>
      <c r="D20" s="433"/>
      <c r="E20" s="433"/>
      <c r="F20" s="433"/>
      <c r="G20" s="433"/>
      <c r="H20" s="433"/>
      <c r="I20" s="433"/>
      <c r="J20" s="433"/>
      <c r="K20" s="433"/>
      <c r="L20" s="433"/>
      <c r="M20" s="433"/>
      <c r="N20" s="433"/>
      <c r="O20" s="433"/>
      <c r="P20" s="433"/>
      <c r="Q20" s="433"/>
      <c r="R20" s="433">
        <v>0</v>
      </c>
      <c r="S20" s="433"/>
      <c r="T20" s="433"/>
      <c r="U20" s="433"/>
      <c r="V20" s="433"/>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scale="17"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RgJv2XpSKBUhRcjXdQzOS8kWPEbTg/8dLZF2W4kuCkk=</DigestValue>
    </Reference>
    <Reference Type="http://www.w3.org/2000/09/xmldsig#Object" URI="#idOfficeObject">
      <DigestMethod Algorithm="http://www.w3.org/2001/04/xmlenc#sha256"/>
      <DigestValue>0lD/UgOykVl+AI65RuFTw7rkTYIOfTxblDy73pYS2Mg=</DigestValue>
    </Reference>
    <Reference Type="http://uri.etsi.org/01903#SignedProperties" URI="#idSignedProperties">
      <Transforms>
        <Transform Algorithm="http://www.w3.org/TR/2001/REC-xml-c14n-20010315"/>
      </Transforms>
      <DigestMethod Algorithm="http://www.w3.org/2001/04/xmlenc#sha256"/>
      <DigestValue>vfWxumr+WvEd/z4OCukLXKwBJjs7bQCk6/+wNFGKu+Q=</DigestValue>
    </Reference>
  </SignedInfo>
  <SignatureValue>mz7Bu/mw/vnEAKByHwuqgx0JnocJi7pFQcDj9ABZO18D+iTnvCvuAJWO3RhvyzQYbFC5nudmsp28
8Yw0JJRd4duqK7ZUXUQAb5Vz9PBJJYJqXomEGZMNAHNVUtpGCs7jjsPFnHG5PMDwW0U1T6El/sNn
0pyYggP0SUOno4yHciv4x6cwV+1Mor0n7HnR/CNpRRKY0Wk4jZSHE8J2vAafVc89GHuNPQj4N0YH
z7iYW9xIZ1rjuuCQsRZMhEGFBzMJZZE/4jl/N3xyl6s1EfopX5Cm9l5P/RsVNcW+ASvFqFVGOYBj
TNpi4S1ER3W2t7iYkTMHwSyww56dwxbtuGgDbA==</SignatureValue>
  <KeyInfo>
    <X509Data>
      <X509Certificate>MIIGRTCCBS2gAwIBAgIKUWli5wADAAI9xDANBgkqhkiG9w0BAQsFADBKMRIwEAYKCZImiZPyLGQBGRYCZ2UxEzARBgoJkiaJk/IsZAEZFgNuYmcxHzAdBgNVBAMTFk5CRyBDbGFzcyAyIElOVCBTdWIgQ0EwHhcNMjMwOTA2MDc1NDA1WhcNMjUwOTA1MDc1NDA1WjBDMR8wHQYDVQQKExZKU0MgUGFzaGEgQmFuayBHZW9yZ2lhMSAwHgYDVQQDExdCUEIgLSBNaWtoZWlsIElha29iaWR6ZTCCASIwDQYJKoZIhvcNAQEBBQADggEPADCCAQoCggEBAOU0Q5NPqBtLFffHvZdNOZYas36rdPChTULZI6+DQD1P1ASlbXajyAS8+Y+Ur8Rszbh5cLCdfD6R3bu983Gf42eqeDmf/lnRxyvbDpfTX9f90wGcblDcNjRXece9JOAG1ri1RPsSUk/UmUqDKUMbtPC3e96yRFrMD1UjWmUsu3u7ysTZp+X/sr2JW0m+TiqHS4CSncyjSFwDIW8OjdVgdxftl6KR3sCyQVnZ6S+kBcN1eAUtJOR8yLneFGRHyOBsN801k5Hb8O8jWV9W9KM7aDE+DvTAJwSrlUbOfdmavMPwovf/2A9ZQfTg1IiBtAPjdBD17owHyGFifABpRarmbecCAwEAAaOCAzIwggMuMDwGCSsGAQQBgjcVBwQvMC0GJSsGAQQBgjcVCOayYION9USGgZkJg7ihSoO+hHEEg8SRM4SDiF0CAWQCASMwHQYDVR0lBBYwFAYIKwYBBQUHAwIGCCsGAQUFBwMEMAsGA1UdDwQEAwIHgDAnBgkrBgEEAYI3FQoEGjAYMAoGCCsGAQUFBwMCMAoGCCsGAQUFBwMEMB0GA1UdDgQWBBRUNNN4NhsLx5ltvr1mRR6S6SiT4j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SSOiyAW22xUtzc24q4NstBK2cgNxTxASuts2hbzcm4lbGhzH9gfwyI5yyn6rPptCGX5cvQ8I7mLYAqQP/rHjaPn1+ixCQKIouBCkH8VLyK3Em8bJO8fcdxh3UP4pUGTN3qJqnYitDnzw0Pkccv4d6hbxEUqgwlVOzKZHfGI40j5XhvR0vYa7QoAAISEWC3kwMATw66rkW5/Dgk8viNj91k+P4kHGfYNXcBdCGeQkHzOV7DQeu6Dz7Go5+GllOvJGxBoPDp5NFLs7emolJW4fYBH5zErY6g00/AzCB5JL791FIOwoyZXTu+spN7TpeDNlcEipR2YHoWNLj1KJZMPvTw==</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Transform>
          <Transform Algorithm="http://www.w3.org/TR/2001/REC-xml-c14n-20010315"/>
        </Transforms>
        <DigestMethod Algorithm="http://www.w3.org/2001/04/xmlenc#sha256"/>
        <DigestValue>QcZ3faH3LOOxTRgzTMAuudSqI15jYrO7KoNlNVufxus=</DigestValue>
      </Reference>
      <Reference URI="/xl/calcChain.xml?ContentType=application/vnd.openxmlformats-officedocument.spreadsheetml.calcChain+xml">
        <DigestMethod Algorithm="http://www.w3.org/2001/04/xmlenc#sha256"/>
        <DigestValue>UL32JROswnkY/rQBCkeu3z6ey3sxNXa/5hL46Z5Fslo=</DigestValue>
      </Reference>
      <Reference URI="/xl/drawings/drawing1.xml?ContentType=application/vnd.openxmlformats-officedocument.drawing+xml">
        <DigestMethod Algorithm="http://www.w3.org/2001/04/xmlenc#sha256"/>
        <DigestValue>8UznAeC8oa4Ew3iX/QTjCcvew3MR81lMbkd21hZdj6Y=</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printerSettings/printerSettings1.bin?ContentType=application/vnd.openxmlformats-officedocument.spreadsheetml.printerSettings">
        <DigestMethod Algorithm="http://www.w3.org/2001/04/xmlenc#sha256"/>
        <DigestValue>3Kf/SkUgr0qCh+0w1fN7U7D/tPoce6e3mJ0TeGVbVTs=</DigestValue>
      </Reference>
      <Reference URI="/xl/printerSettings/printerSettings10.bin?ContentType=application/vnd.openxmlformats-officedocument.spreadsheetml.printerSettings">
        <DigestMethod Algorithm="http://www.w3.org/2001/04/xmlenc#sha256"/>
        <DigestValue>3Kf/SkUgr0qCh+0w1fN7U7D/tPoce6e3mJ0TeGVbVTs=</DigestValue>
      </Reference>
      <Reference URI="/xl/printerSettings/printerSettings11.bin?ContentType=application/vnd.openxmlformats-officedocument.spreadsheetml.printerSettings">
        <DigestMethod Algorithm="http://www.w3.org/2001/04/xmlenc#sha256"/>
        <DigestValue>3Kf/SkUgr0qCh+0w1fN7U7D/tPoce6e3mJ0TeGVbVTs=</DigestValue>
      </Reference>
      <Reference URI="/xl/printerSettings/printerSettings12.bin?ContentType=application/vnd.openxmlformats-officedocument.spreadsheetml.printerSettings">
        <DigestMethod Algorithm="http://www.w3.org/2001/04/xmlenc#sha256"/>
        <DigestValue>3Kf/SkUgr0qCh+0w1fN7U7D/tPoce6e3mJ0TeGVbVTs=</DigestValue>
      </Reference>
      <Reference URI="/xl/printerSettings/printerSettings13.bin?ContentType=application/vnd.openxmlformats-officedocument.spreadsheetml.printerSettings">
        <DigestMethod Algorithm="http://www.w3.org/2001/04/xmlenc#sha256"/>
        <DigestValue>3Kf/SkUgr0qCh+0w1fN7U7D/tPoce6e3mJ0TeGVbVTs=</DigestValue>
      </Reference>
      <Reference URI="/xl/printerSettings/printerSettings14.bin?ContentType=application/vnd.openxmlformats-officedocument.spreadsheetml.printerSettings">
        <DigestMethod Algorithm="http://www.w3.org/2001/04/xmlenc#sha256"/>
        <DigestValue>3Kf/SkUgr0qCh+0w1fN7U7D/tPoce6e3mJ0TeGVbVTs=</DigestValue>
      </Reference>
      <Reference URI="/xl/printerSettings/printerSettings15.bin?ContentType=application/vnd.openxmlformats-officedocument.spreadsheetml.printerSettings">
        <DigestMethod Algorithm="http://www.w3.org/2001/04/xmlenc#sha256"/>
        <DigestValue>3Kf/SkUgr0qCh+0w1fN7U7D/tPoce6e3mJ0TeGVbVTs=</DigestValue>
      </Reference>
      <Reference URI="/xl/printerSettings/printerSettings16.bin?ContentType=application/vnd.openxmlformats-officedocument.spreadsheetml.printerSettings">
        <DigestMethod Algorithm="http://www.w3.org/2001/04/xmlenc#sha256"/>
        <DigestValue>3Kf/SkUgr0qCh+0w1fN7U7D/tPoce6e3mJ0TeGVbVTs=</DigestValue>
      </Reference>
      <Reference URI="/xl/printerSettings/printerSettings17.bin?ContentType=application/vnd.openxmlformats-officedocument.spreadsheetml.printerSettings">
        <DigestMethod Algorithm="http://www.w3.org/2001/04/xmlenc#sha256"/>
        <DigestValue>3Kf/SkUgr0qCh+0w1fN7U7D/tPoce6e3mJ0TeGVbVTs=</DigestValue>
      </Reference>
      <Reference URI="/xl/printerSettings/printerSettings18.bin?ContentType=application/vnd.openxmlformats-officedocument.spreadsheetml.printerSettings">
        <DigestMethod Algorithm="http://www.w3.org/2001/04/xmlenc#sha256"/>
        <DigestValue>3Kf/SkUgr0qCh+0w1fN7U7D/tPoce6e3mJ0TeGVbVTs=</DigestValue>
      </Reference>
      <Reference URI="/xl/printerSettings/printerSettings19.bin?ContentType=application/vnd.openxmlformats-officedocument.spreadsheetml.printerSettings">
        <DigestMethod Algorithm="http://www.w3.org/2001/04/xmlenc#sha256"/>
        <DigestValue>3Kf/SkUgr0qCh+0w1fN7U7D/tPoce6e3mJ0TeGVbVTs=</DigestValue>
      </Reference>
      <Reference URI="/xl/printerSettings/printerSettings2.bin?ContentType=application/vnd.openxmlformats-officedocument.spreadsheetml.printerSettings">
        <DigestMethod Algorithm="http://www.w3.org/2001/04/xmlenc#sha256"/>
        <DigestValue>o1N/m5BVOPv/sSLcJUUnM4QUuC1ZPe4ZcAllr7rnb30=</DigestValue>
      </Reference>
      <Reference URI="/xl/printerSettings/printerSettings20.bin?ContentType=application/vnd.openxmlformats-officedocument.spreadsheetml.printerSettings">
        <DigestMethod Algorithm="http://www.w3.org/2001/04/xmlenc#sha256"/>
        <DigestValue>3Kf/SkUgr0qCh+0w1fN7U7D/tPoce6e3mJ0TeGVbVTs=</DigestValue>
      </Reference>
      <Reference URI="/xl/printerSettings/printerSettings21.bin?ContentType=application/vnd.openxmlformats-officedocument.spreadsheetml.printerSettings">
        <DigestMethod Algorithm="http://www.w3.org/2001/04/xmlenc#sha256"/>
        <DigestValue>3Kf/SkUgr0qCh+0w1fN7U7D/tPoce6e3mJ0TeGVbVTs=</DigestValue>
      </Reference>
      <Reference URI="/xl/printerSettings/printerSettings22.bin?ContentType=application/vnd.openxmlformats-officedocument.spreadsheetml.printerSettings">
        <DigestMethod Algorithm="http://www.w3.org/2001/04/xmlenc#sha256"/>
        <DigestValue>3Kf/SkUgr0qCh+0w1fN7U7D/tPoce6e3mJ0TeGVbVTs=</DigestValue>
      </Reference>
      <Reference URI="/xl/printerSettings/printerSettings23.bin?ContentType=application/vnd.openxmlformats-officedocument.spreadsheetml.printerSettings">
        <DigestMethod Algorithm="http://www.w3.org/2001/04/xmlenc#sha256"/>
        <DigestValue>3Kf/SkUgr0qCh+0w1fN7U7D/tPoce6e3mJ0TeGVbVTs=</DigestValue>
      </Reference>
      <Reference URI="/xl/printerSettings/printerSettings24.bin?ContentType=application/vnd.openxmlformats-officedocument.spreadsheetml.printerSettings">
        <DigestMethod Algorithm="http://www.w3.org/2001/04/xmlenc#sha256"/>
        <DigestValue>3Kf/SkUgr0qCh+0w1fN7U7D/tPoce6e3mJ0TeGVbVTs=</DigestValue>
      </Reference>
      <Reference URI="/xl/printerSettings/printerSettings25.bin?ContentType=application/vnd.openxmlformats-officedocument.spreadsheetml.printerSettings">
        <DigestMethod Algorithm="http://www.w3.org/2001/04/xmlenc#sha256"/>
        <DigestValue>3Kf/SkUgr0qCh+0w1fN7U7D/tPoce6e3mJ0TeGVbVTs=</DigestValue>
      </Reference>
      <Reference URI="/xl/printerSettings/printerSettings26.bin?ContentType=application/vnd.openxmlformats-officedocument.spreadsheetml.printerSettings">
        <DigestMethod Algorithm="http://www.w3.org/2001/04/xmlenc#sha256"/>
        <DigestValue>3Kf/SkUgr0qCh+0w1fN7U7D/tPoce6e3mJ0TeGVbVTs=</DigestValue>
      </Reference>
      <Reference URI="/xl/printerSettings/printerSettings27.bin?ContentType=application/vnd.openxmlformats-officedocument.spreadsheetml.printerSettings">
        <DigestMethod Algorithm="http://www.w3.org/2001/04/xmlenc#sha256"/>
        <DigestValue>3Kf/SkUgr0qCh+0w1fN7U7D/tPoce6e3mJ0TeGVbVTs=</DigestValue>
      </Reference>
      <Reference URI="/xl/printerSettings/printerSettings28.bin?ContentType=application/vnd.openxmlformats-officedocument.spreadsheetml.printerSettings">
        <DigestMethod Algorithm="http://www.w3.org/2001/04/xmlenc#sha256"/>
        <DigestValue>3Kf/SkUgr0qCh+0w1fN7U7D/tPoce6e3mJ0TeGVbVTs=</DigestValue>
      </Reference>
      <Reference URI="/xl/printerSettings/printerSettings29.bin?ContentType=application/vnd.openxmlformats-officedocument.spreadsheetml.printerSettings">
        <DigestMethod Algorithm="http://www.w3.org/2001/04/xmlenc#sha256"/>
        <DigestValue>3Kf/SkUgr0qCh+0w1fN7U7D/tPoce6e3mJ0TeGVbVTs=</DigestValue>
      </Reference>
      <Reference URI="/xl/printerSettings/printerSettings3.bin?ContentType=application/vnd.openxmlformats-officedocument.spreadsheetml.printerSettings">
        <DigestMethod Algorithm="http://www.w3.org/2001/04/xmlenc#sha256"/>
        <DigestValue>3Kf/SkUgr0qCh+0w1fN7U7D/tPoce6e3mJ0TeGVbVTs=</DigestValue>
      </Reference>
      <Reference URI="/xl/printerSettings/printerSettings4.bin?ContentType=application/vnd.openxmlformats-officedocument.spreadsheetml.printerSettings">
        <DigestMethod Algorithm="http://www.w3.org/2001/04/xmlenc#sha256"/>
        <DigestValue>3Kf/SkUgr0qCh+0w1fN7U7D/tPoce6e3mJ0TeGVbVTs=</DigestValue>
      </Reference>
      <Reference URI="/xl/printerSettings/printerSettings5.bin?ContentType=application/vnd.openxmlformats-officedocument.spreadsheetml.printerSettings">
        <DigestMethod Algorithm="http://www.w3.org/2001/04/xmlenc#sha256"/>
        <DigestValue>3Kf/SkUgr0qCh+0w1fN7U7D/tPoce6e3mJ0TeGVbVTs=</DigestValue>
      </Reference>
      <Reference URI="/xl/printerSettings/printerSettings6.bin?ContentType=application/vnd.openxmlformats-officedocument.spreadsheetml.printerSettings">
        <DigestMethod Algorithm="http://www.w3.org/2001/04/xmlenc#sha256"/>
        <DigestValue>3Kf/SkUgr0qCh+0w1fN7U7D/tPoce6e3mJ0TeGVbVTs=</DigestValue>
      </Reference>
      <Reference URI="/xl/printerSettings/printerSettings7.bin?ContentType=application/vnd.openxmlformats-officedocument.spreadsheetml.printerSettings">
        <DigestMethod Algorithm="http://www.w3.org/2001/04/xmlenc#sha256"/>
        <DigestValue>3Kf/SkUgr0qCh+0w1fN7U7D/tPoce6e3mJ0TeGVbVTs=</DigestValue>
      </Reference>
      <Reference URI="/xl/printerSettings/printerSettings8.bin?ContentType=application/vnd.openxmlformats-officedocument.spreadsheetml.printerSettings">
        <DigestMethod Algorithm="http://www.w3.org/2001/04/xmlenc#sha256"/>
        <DigestValue>3Kf/SkUgr0qCh+0w1fN7U7D/tPoce6e3mJ0TeGVbVTs=</DigestValue>
      </Reference>
      <Reference URI="/xl/printerSettings/printerSettings9.bin?ContentType=application/vnd.openxmlformats-officedocument.spreadsheetml.printerSettings">
        <DigestMethod Algorithm="http://www.w3.org/2001/04/xmlenc#sha256"/>
        <DigestValue>3Kf/SkUgr0qCh+0w1fN7U7D/tPoce6e3mJ0TeGVbVTs=</DigestValue>
      </Reference>
      <Reference URI="/xl/sharedStrings.xml?ContentType=application/vnd.openxmlformats-officedocument.spreadsheetml.sharedStrings+xml">
        <DigestMethod Algorithm="http://www.w3.org/2001/04/xmlenc#sha256"/>
        <DigestValue>fzF2Klgf2wi1GMDF+hAnvdgTeYj+O0i7WeiTa50HSwE=</DigestValue>
      </Reference>
      <Reference URI="/xl/styles.xml?ContentType=application/vnd.openxmlformats-officedocument.spreadsheetml.styles+xml">
        <DigestMethod Algorithm="http://www.w3.org/2001/04/xmlenc#sha256"/>
        <DigestValue>paGtQOzKFXmnafH4bRYhQaFdcLhlrj7V5/oPHCuCzw8=</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EKBYF5GEh1YtzJFQHpQ/tnPz3A0fVuvakvsE9XDGD+A=</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QiDCyON6/l/Ti8hBcEpg68sz+6NJGWbPiZMQQy/y0eQ=</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1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1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HTYaQi0KtdQ+B1oDWji35M/0dutqOPx8jsY1TtQMpYg=</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g+lUxrbi/VMbCtEnyHbMjSNjG5WBw/3Kqb/s9D39uLA=</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k1lyfwqmmD/+IoVTg0kz9LzXUr1Uk3Si/nXVc+rnGMI=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3BU9j2nE/T0n7gCQLFZTcYggRvLBqeLDRh+2LLtPr1I=</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sheet1.xml?ContentType=application/vnd.openxmlformats-officedocument.spreadsheetml.worksheet+xml">
        <DigestMethod Algorithm="http://www.w3.org/2001/04/xmlenc#sha256"/>
        <DigestValue>a8L+uNbwNpa+3d/R40SY1FCg7QwpVjjs0JVfv+qqQys=</DigestValue>
      </Reference>
      <Reference URI="/xl/worksheets/sheet10.xml?ContentType=application/vnd.openxmlformats-officedocument.spreadsheetml.worksheet+xml">
        <DigestMethod Algorithm="http://www.w3.org/2001/04/xmlenc#sha256"/>
        <DigestValue>EK1JN3ihmo3/qxTZe0vXl55ticRdGD2fL7eBmHCTEw8=</DigestValue>
      </Reference>
      <Reference URI="/xl/worksheets/sheet11.xml?ContentType=application/vnd.openxmlformats-officedocument.spreadsheetml.worksheet+xml">
        <DigestMethod Algorithm="http://www.w3.org/2001/04/xmlenc#sha256"/>
        <DigestValue>XYf/8vK3+YRhoiZtxWIfhjGdOL+7fYB+F7PyTKrG20E=</DigestValue>
      </Reference>
      <Reference URI="/xl/worksheets/sheet12.xml?ContentType=application/vnd.openxmlformats-officedocument.spreadsheetml.worksheet+xml">
        <DigestMethod Algorithm="http://www.w3.org/2001/04/xmlenc#sha256"/>
        <DigestValue>4WOEoRw6LqK/p6pfcf1p4qhrjxZNtxt0pmeDEIa/nqw=</DigestValue>
      </Reference>
      <Reference URI="/xl/worksheets/sheet13.xml?ContentType=application/vnd.openxmlformats-officedocument.spreadsheetml.worksheet+xml">
        <DigestMethod Algorithm="http://www.w3.org/2001/04/xmlenc#sha256"/>
        <DigestValue>Izdi8zzvj0NHC1IXPIxTadd8C1C5IYwj/U0TxaZBGos=</DigestValue>
      </Reference>
      <Reference URI="/xl/worksheets/sheet14.xml?ContentType=application/vnd.openxmlformats-officedocument.spreadsheetml.worksheet+xml">
        <DigestMethod Algorithm="http://www.w3.org/2001/04/xmlenc#sha256"/>
        <DigestValue>tNqevnSdrqoo2p124SuSZAtBlcYdxYOJHLhupXMOIpQ=</DigestValue>
      </Reference>
      <Reference URI="/xl/worksheets/sheet15.xml?ContentType=application/vnd.openxmlformats-officedocument.spreadsheetml.worksheet+xml">
        <DigestMethod Algorithm="http://www.w3.org/2001/04/xmlenc#sha256"/>
        <DigestValue>3KaPDwK0hKSxZaptU/H5shjfVS3upkdhRit7RWiyrHs=</DigestValue>
      </Reference>
      <Reference URI="/xl/worksheets/sheet16.xml?ContentType=application/vnd.openxmlformats-officedocument.spreadsheetml.worksheet+xml">
        <DigestMethod Algorithm="http://www.w3.org/2001/04/xmlenc#sha256"/>
        <DigestValue>5lXbLC9zIdwVjLPCoQj8X6OaJCkFWYISq9NkVzSe8aY=</DigestValue>
      </Reference>
      <Reference URI="/xl/worksheets/sheet17.xml?ContentType=application/vnd.openxmlformats-officedocument.spreadsheetml.worksheet+xml">
        <DigestMethod Algorithm="http://www.w3.org/2001/04/xmlenc#sha256"/>
        <DigestValue>/o7J03iko2nU8q10okDxRTbVys9dhPdyT8CPc5H3nT4=</DigestValue>
      </Reference>
      <Reference URI="/xl/worksheets/sheet18.xml?ContentType=application/vnd.openxmlformats-officedocument.spreadsheetml.worksheet+xml">
        <DigestMethod Algorithm="http://www.w3.org/2001/04/xmlenc#sha256"/>
        <DigestValue>UaH+g+1lwSRnkcnTKJvBZIjFYk8uFz9vmD2gw5UKS8k=</DigestValue>
      </Reference>
      <Reference URI="/xl/worksheets/sheet19.xml?ContentType=application/vnd.openxmlformats-officedocument.spreadsheetml.worksheet+xml">
        <DigestMethod Algorithm="http://www.w3.org/2001/04/xmlenc#sha256"/>
        <DigestValue>4iSIRWJhQOF8qB3UKz9uc4edX+Ea/CFWHDpwEk9AqaU=</DigestValue>
      </Reference>
      <Reference URI="/xl/worksheets/sheet2.xml?ContentType=application/vnd.openxmlformats-officedocument.spreadsheetml.worksheet+xml">
        <DigestMethod Algorithm="http://www.w3.org/2001/04/xmlenc#sha256"/>
        <DigestValue>0JMc68EqTwC51wPeNbcGbYdiiIcKm0Az1dt0mlWC60w=</DigestValue>
      </Reference>
      <Reference URI="/xl/worksheets/sheet20.xml?ContentType=application/vnd.openxmlformats-officedocument.spreadsheetml.worksheet+xml">
        <DigestMethod Algorithm="http://www.w3.org/2001/04/xmlenc#sha256"/>
        <DigestValue>mttR8QF8svfis75TC1BoAG7+WLMjS/zJPk2Y5lRLxJ8=</DigestValue>
      </Reference>
      <Reference URI="/xl/worksheets/sheet21.xml?ContentType=application/vnd.openxmlformats-officedocument.spreadsheetml.worksheet+xml">
        <DigestMethod Algorithm="http://www.w3.org/2001/04/xmlenc#sha256"/>
        <DigestValue>ZseUz/sJa01mooGzgb5b9FxW6o2FpjMwag0riChZPdY=</DigestValue>
      </Reference>
      <Reference URI="/xl/worksheets/sheet22.xml?ContentType=application/vnd.openxmlformats-officedocument.spreadsheetml.worksheet+xml">
        <DigestMethod Algorithm="http://www.w3.org/2001/04/xmlenc#sha256"/>
        <DigestValue>yxCQzu/Lr2ZEJdzqxwIolx9F29erimlCOgH5Od5Z7i4=</DigestValue>
      </Reference>
      <Reference URI="/xl/worksheets/sheet23.xml?ContentType=application/vnd.openxmlformats-officedocument.spreadsheetml.worksheet+xml">
        <DigestMethod Algorithm="http://www.w3.org/2001/04/xmlenc#sha256"/>
        <DigestValue>RUPXLlL6AcSTOr2EcoGKPgnnbYv7Ydvm4Uk5hkyCM5A=</DigestValue>
      </Reference>
      <Reference URI="/xl/worksheets/sheet24.xml?ContentType=application/vnd.openxmlformats-officedocument.spreadsheetml.worksheet+xml">
        <DigestMethod Algorithm="http://www.w3.org/2001/04/xmlenc#sha256"/>
        <DigestValue>JUcoLf2OdrR2yu8z8mEbjKwbHqOq7t6dq6gyvxGOYmk=</DigestValue>
      </Reference>
      <Reference URI="/xl/worksheets/sheet25.xml?ContentType=application/vnd.openxmlformats-officedocument.spreadsheetml.worksheet+xml">
        <DigestMethod Algorithm="http://www.w3.org/2001/04/xmlenc#sha256"/>
        <DigestValue>RvlhcHeytDNj7boWboDjOXBmmDLSCD01D6sR7vHsqz8=</DigestValue>
      </Reference>
      <Reference URI="/xl/worksheets/sheet26.xml?ContentType=application/vnd.openxmlformats-officedocument.spreadsheetml.worksheet+xml">
        <DigestMethod Algorithm="http://www.w3.org/2001/04/xmlenc#sha256"/>
        <DigestValue>He+Dqz9dWxTQ1WPdhUlsSdRjrQwd2zvjuUxONOc7LMM=</DigestValue>
      </Reference>
      <Reference URI="/xl/worksheets/sheet27.xml?ContentType=application/vnd.openxmlformats-officedocument.spreadsheetml.worksheet+xml">
        <DigestMethod Algorithm="http://www.w3.org/2001/04/xmlenc#sha256"/>
        <DigestValue>A/ZzmkQAuwXV/lWtt0BqpRiNTj15p3bPn1WmV45KJH4=</DigestValue>
      </Reference>
      <Reference URI="/xl/worksheets/sheet28.xml?ContentType=application/vnd.openxmlformats-officedocument.spreadsheetml.worksheet+xml">
        <DigestMethod Algorithm="http://www.w3.org/2001/04/xmlenc#sha256"/>
        <DigestValue>tf989eOKozRJNchUQKqEol6myYk1j9hmBHFb079zeDw=</DigestValue>
      </Reference>
      <Reference URI="/xl/worksheets/sheet29.xml?ContentType=application/vnd.openxmlformats-officedocument.spreadsheetml.worksheet+xml">
        <DigestMethod Algorithm="http://www.w3.org/2001/04/xmlenc#sha256"/>
        <DigestValue>ImNM1Htc6aBacf/QFXFBUONf/LDnJx582FnrmQeDZW8=</DigestValue>
      </Reference>
      <Reference URI="/xl/worksheets/sheet3.xml?ContentType=application/vnd.openxmlformats-officedocument.spreadsheetml.worksheet+xml">
        <DigestMethod Algorithm="http://www.w3.org/2001/04/xmlenc#sha256"/>
        <DigestValue>np+QT+ohCesTc/qlowXOAlrpZYpxwJybbk6g/tQ2/ss=</DigestValue>
      </Reference>
      <Reference URI="/xl/worksheets/sheet4.xml?ContentType=application/vnd.openxmlformats-officedocument.spreadsheetml.worksheet+xml">
        <DigestMethod Algorithm="http://www.w3.org/2001/04/xmlenc#sha256"/>
        <DigestValue>ZmOJj0IWPHq3yu6riP24XzupJ45A5FlRdks2drEX6LI=</DigestValue>
      </Reference>
      <Reference URI="/xl/worksheets/sheet5.xml?ContentType=application/vnd.openxmlformats-officedocument.spreadsheetml.worksheet+xml">
        <DigestMethod Algorithm="http://www.w3.org/2001/04/xmlenc#sha256"/>
        <DigestValue>DTqkRLR9Fj1tNcvmB/qEjqOeeWLfpHVVWlZeEw1dV8Q=</DigestValue>
      </Reference>
      <Reference URI="/xl/worksheets/sheet6.xml?ContentType=application/vnd.openxmlformats-officedocument.spreadsheetml.worksheet+xml">
        <DigestMethod Algorithm="http://www.w3.org/2001/04/xmlenc#sha256"/>
        <DigestValue>M/IZIOePJYMl6NraM2q+jEGTcafL3Y39mB0+Ar2NYDE=</DigestValue>
      </Reference>
      <Reference URI="/xl/worksheets/sheet7.xml?ContentType=application/vnd.openxmlformats-officedocument.spreadsheetml.worksheet+xml">
        <DigestMethod Algorithm="http://www.w3.org/2001/04/xmlenc#sha256"/>
        <DigestValue>jP58P+IagZ/h2+ud4NbNqcEM95iduVh6KSrgzFIJJxI=</DigestValue>
      </Reference>
      <Reference URI="/xl/worksheets/sheet8.xml?ContentType=application/vnd.openxmlformats-officedocument.spreadsheetml.worksheet+xml">
        <DigestMethod Algorithm="http://www.w3.org/2001/04/xmlenc#sha256"/>
        <DigestValue>6G0+rlttjD8x0I5w86H1IkIuTGUY2Yp7xmGrT5+P0tk=</DigestValue>
      </Reference>
      <Reference URI="/xl/worksheets/sheet9.xml?ContentType=application/vnd.openxmlformats-officedocument.spreadsheetml.worksheet+xml">
        <DigestMethod Algorithm="http://www.w3.org/2001/04/xmlenc#sha256"/>
        <DigestValue>gnb/kUB7RiZ3inKPxoVmCUyuMhg6LQ379LsnIOcxhqk=</DigestValue>
      </Reference>
    </Manifest>
    <SignatureProperties>
      <SignatureProperty Id="idSignatureTime" Target="#idPackageSignature">
        <mdssi:SignatureTime xmlns:mdssi="http://schemas.openxmlformats.org/package/2006/digital-signature">
          <mdssi:Format>YYYY-MM-DDThh:mm:ssTZD</mdssi:Format>
          <mdssi:Value>2024-10-30T12:55:55Z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16.0.18129/26</OfficeVersion>
          <ApplicationVersion>16.0.18129</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2024-10-30T12:55:55Z</xd:SigningTime>
          <xd:SigningCertificate>
            <xd:Cert>
              <xd:CertDigest>
                <DigestMethod Algorithm="http://www.w3.org/2001/04/xmlenc#sha256"/>
                <DigestValue>kq96ANjMEh57xbF5Ile7UsSX8PP5m3uaEUKiwgmziS8=</DigestValue>
              </xd:CertDigest>
              <xd:IssuerSerial>
                <X509IssuerName>CN=NBG Class 2 INT Sub CA, DC=nbg, DC=ge</X509IssuerName>
                <X509SerialNumber>384455719905128987377092</X509SerialNumber>
              </xd:IssuerSerial>
            </xd:Cert>
          </xd:SigningCertificate>
          <xd:SignaturePolicyIdentifier>
            <xd:SignaturePolicyImplied/>
          </xd:SignaturePolicyIdentifier>
        </xd:SignedSignatureProperties>
      </xd: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RHI7bzFU307OagqbuWfxQIXxKAl5vv385OPDA3+0WOo=</DigestValue>
    </Reference>
    <Reference Type="http://www.w3.org/2000/09/xmldsig#Object" URI="#idOfficeObject">
      <DigestMethod Algorithm="http://www.w3.org/2001/04/xmlenc#sha256"/>
      <DigestValue>0lD/UgOykVl+AI65RuFTw7rkTYIOfTxblDy73pYS2Mg=</DigestValue>
    </Reference>
    <Reference Type="http://uri.etsi.org/01903#SignedProperties" URI="#idSignedProperties">
      <Transforms>
        <Transform Algorithm="http://www.w3.org/TR/2001/REC-xml-c14n-20010315"/>
      </Transforms>
      <DigestMethod Algorithm="http://www.w3.org/2001/04/xmlenc#sha256"/>
      <DigestValue>VrICz0W/kRJWhPoQNrtKkTQ72MjJjoWJyEkzQyuthkQ=</DigestValue>
    </Reference>
  </SignedInfo>
  <SignatureValue>HFlZU5IpOh1U1pHg4iOb2eYILBSI0hsEshnSMrqwBAMFVExHkNO3cDSdD9IbQyuO1wr8dHPTw/2t
lNRUSoky0vb4s441KtEIcXFeyXWQncG2qXDd/xZOBaV2SUBlXTm93rCB2D9dVfEgmCIoGaFElNHC
Qg08Xzxx3vYcN43tR/X+q0lYyObIz+kttqghwznmaz6VKkvXTZqD9kjtWwq9xcFS039aAnTmNKYv
aNbEM8+2/LFL63JQuStqlLAwBf00LMRVPT8q2+vtHsTlybcRZKlVuvDbkCdfD8z/r7+skXr40MAr
CnlvdD9Nafft5nF9FMqGZrasPdxI8yfzxi0oAQ==</SignatureValue>
  <KeyInfo>
    <X509Data>
      <X509Certificate>MIIGRDCCBSygAwIBAgIKXywAMAADAAJRoDANBgkqhkiG9w0BAQsFADBKMRIwEAYKCZImiZPyLGQBGRYCZ2UxEzARBgoJkiaJk/IsZAEZFgNuYmcxHzAdBgNVBAMTFk5CRyBDbGFzcyAyIElOVCBTdWIgQ0EwHhcNMjQwNTE0MTMyOTQ4WhcNMjUxMTI0MjI0OTMzWjBCMR8wHQYDVQQKExZKU0MgUGFzaGEgQmFuayBHZW9yZ2lhMR8wHQYDVQQDExZCUEIgLSBMZWxhIEdvZ2lhc2h2aWxpMIIBIjANBgkqhkiG9w0BAQEFAAOCAQ8AMIIBCgKCAQEA7pxLyOaphUhEkqG90OLwjVmT78h7Igt7QaSRmXH9HE38sGG0c/injDhnevIUsbKgqsGLdSvL7vrCDdQuFwIBogc81WxaPfpJUb1tl1M40rybEnaIk41jQNUJPrK5QMda6vpCzdzVpJMAVpzp1roy67B00dneD5jCNdtwnbZ1Kj9NbsczKnOJk+Ut6/RAcbYoxD4/A4pDzAETVY8cX3rhgQqJ+h6V4M+IstTePXDn3ZdBY7sL3ix/eiuLWO4Ios/3ZJLuqvrQsUBBO11VlaBE3ENShffz1zP1ffK+2PiSjkYRNUVFODGDq/PAFeDlzY/MtnKp/Wdtn8rbG6kJa7ch+QIDAQABo4IDMjCCAy4wPAYJKwYBBAGCNxUHBC8wLQYlKwYBBAGCNxUI5rJgg431RIaBmQmDuKFKg76EcQSDxJEzhIOIXQIBZAIBIzAdBgNVHSUEFjAUBggrBgEFBQcDAgYIKwYBBQUHAwQwCwYDVR0PBAQDAgeAMCcGCSsGAQQBgjcVCgQaMBgwCgYIKwYBBQUHAwIwCgYIKwYBBQUHAwQwHQYDVR0OBBYEFAL3d9arTuvviBXGH+PVhraFPelo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Al3Ib5LFK9pAuZxUuatFF3VY5o8sRQMA1g2/X4urtyz4zL3GJp62kGB7q5PUblZtdUIKSjA5jW8A4OwGGmvdKY0VcVDt8C1RdiEaaQf9A2/JisEhZAsW6dNgfLn7uAUvqALWXobJr9ezbjtPm3Xla78AJHlbmo36+pvRE87y1rhssUXpPEMmTDKzfLgY79RiBCg/orGRiEECo/eKxS7aNbWrnmXGioZHwvCjRsCIPrVF5ESEVv6pFKXInQfUpigaSi6hdZsVBnN9vE2aYMfaMGmhrsDbZwVnmTKBsusvT9wP+p0y6VMaYLym0dkyaD+JlbOJou43awZQGI0BADgk2j</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6"/>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3"/>
            <mdssi:RelationshipReference xmlns:mdssi="http://schemas.openxmlformats.org/package/2006/digital-signature" SourceId="rId18"/>
          </Transform>
          <Transform Algorithm="http://www.w3.org/TR/2001/REC-xml-c14n-20010315"/>
        </Transforms>
        <DigestMethod Algorithm="http://www.w3.org/2001/04/xmlenc#sha256"/>
        <DigestValue>QcZ3faH3LOOxTRgzTMAuudSqI15jYrO7KoNlNVufxus=</DigestValue>
      </Reference>
      <Reference URI="/xl/calcChain.xml?ContentType=application/vnd.openxmlformats-officedocument.spreadsheetml.calcChain+xml">
        <DigestMethod Algorithm="http://www.w3.org/2001/04/xmlenc#sha256"/>
        <DigestValue>UL32JROswnkY/rQBCkeu3z6ey3sxNXa/5hL46Z5Fslo=</DigestValue>
      </Reference>
      <Reference URI="/xl/drawings/drawing1.xml?ContentType=application/vnd.openxmlformats-officedocument.drawing+xml">
        <DigestMethod Algorithm="http://www.w3.org/2001/04/xmlenc#sha256"/>
        <DigestValue>8UznAeC8oa4Ew3iX/QTjCcvew3MR81lMbkd21hZdj6Y=</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printerSettings/printerSettings1.bin?ContentType=application/vnd.openxmlformats-officedocument.spreadsheetml.printerSettings">
        <DigestMethod Algorithm="http://www.w3.org/2001/04/xmlenc#sha256"/>
        <DigestValue>3Kf/SkUgr0qCh+0w1fN7U7D/tPoce6e3mJ0TeGVbVTs=</DigestValue>
      </Reference>
      <Reference URI="/xl/printerSettings/printerSettings10.bin?ContentType=application/vnd.openxmlformats-officedocument.spreadsheetml.printerSettings">
        <DigestMethod Algorithm="http://www.w3.org/2001/04/xmlenc#sha256"/>
        <DigestValue>3Kf/SkUgr0qCh+0w1fN7U7D/tPoce6e3mJ0TeGVbVTs=</DigestValue>
      </Reference>
      <Reference URI="/xl/printerSettings/printerSettings11.bin?ContentType=application/vnd.openxmlformats-officedocument.spreadsheetml.printerSettings">
        <DigestMethod Algorithm="http://www.w3.org/2001/04/xmlenc#sha256"/>
        <DigestValue>3Kf/SkUgr0qCh+0w1fN7U7D/tPoce6e3mJ0TeGVbVTs=</DigestValue>
      </Reference>
      <Reference URI="/xl/printerSettings/printerSettings12.bin?ContentType=application/vnd.openxmlformats-officedocument.spreadsheetml.printerSettings">
        <DigestMethod Algorithm="http://www.w3.org/2001/04/xmlenc#sha256"/>
        <DigestValue>3Kf/SkUgr0qCh+0w1fN7U7D/tPoce6e3mJ0TeGVbVTs=</DigestValue>
      </Reference>
      <Reference URI="/xl/printerSettings/printerSettings13.bin?ContentType=application/vnd.openxmlformats-officedocument.spreadsheetml.printerSettings">
        <DigestMethod Algorithm="http://www.w3.org/2001/04/xmlenc#sha256"/>
        <DigestValue>3Kf/SkUgr0qCh+0w1fN7U7D/tPoce6e3mJ0TeGVbVTs=</DigestValue>
      </Reference>
      <Reference URI="/xl/printerSettings/printerSettings14.bin?ContentType=application/vnd.openxmlformats-officedocument.spreadsheetml.printerSettings">
        <DigestMethod Algorithm="http://www.w3.org/2001/04/xmlenc#sha256"/>
        <DigestValue>3Kf/SkUgr0qCh+0w1fN7U7D/tPoce6e3mJ0TeGVbVTs=</DigestValue>
      </Reference>
      <Reference URI="/xl/printerSettings/printerSettings15.bin?ContentType=application/vnd.openxmlformats-officedocument.spreadsheetml.printerSettings">
        <DigestMethod Algorithm="http://www.w3.org/2001/04/xmlenc#sha256"/>
        <DigestValue>3Kf/SkUgr0qCh+0w1fN7U7D/tPoce6e3mJ0TeGVbVTs=</DigestValue>
      </Reference>
      <Reference URI="/xl/printerSettings/printerSettings16.bin?ContentType=application/vnd.openxmlformats-officedocument.spreadsheetml.printerSettings">
        <DigestMethod Algorithm="http://www.w3.org/2001/04/xmlenc#sha256"/>
        <DigestValue>3Kf/SkUgr0qCh+0w1fN7U7D/tPoce6e3mJ0TeGVbVTs=</DigestValue>
      </Reference>
      <Reference URI="/xl/printerSettings/printerSettings17.bin?ContentType=application/vnd.openxmlformats-officedocument.spreadsheetml.printerSettings">
        <DigestMethod Algorithm="http://www.w3.org/2001/04/xmlenc#sha256"/>
        <DigestValue>3Kf/SkUgr0qCh+0w1fN7U7D/tPoce6e3mJ0TeGVbVTs=</DigestValue>
      </Reference>
      <Reference URI="/xl/printerSettings/printerSettings18.bin?ContentType=application/vnd.openxmlformats-officedocument.spreadsheetml.printerSettings">
        <DigestMethod Algorithm="http://www.w3.org/2001/04/xmlenc#sha256"/>
        <DigestValue>3Kf/SkUgr0qCh+0w1fN7U7D/tPoce6e3mJ0TeGVbVTs=</DigestValue>
      </Reference>
      <Reference URI="/xl/printerSettings/printerSettings19.bin?ContentType=application/vnd.openxmlformats-officedocument.spreadsheetml.printerSettings">
        <DigestMethod Algorithm="http://www.w3.org/2001/04/xmlenc#sha256"/>
        <DigestValue>3Kf/SkUgr0qCh+0w1fN7U7D/tPoce6e3mJ0TeGVbVTs=</DigestValue>
      </Reference>
      <Reference URI="/xl/printerSettings/printerSettings2.bin?ContentType=application/vnd.openxmlformats-officedocument.spreadsheetml.printerSettings">
        <DigestMethod Algorithm="http://www.w3.org/2001/04/xmlenc#sha256"/>
        <DigestValue>o1N/m5BVOPv/sSLcJUUnM4QUuC1ZPe4ZcAllr7rnb30=</DigestValue>
      </Reference>
      <Reference URI="/xl/printerSettings/printerSettings20.bin?ContentType=application/vnd.openxmlformats-officedocument.spreadsheetml.printerSettings">
        <DigestMethod Algorithm="http://www.w3.org/2001/04/xmlenc#sha256"/>
        <DigestValue>3Kf/SkUgr0qCh+0w1fN7U7D/tPoce6e3mJ0TeGVbVTs=</DigestValue>
      </Reference>
      <Reference URI="/xl/printerSettings/printerSettings21.bin?ContentType=application/vnd.openxmlformats-officedocument.spreadsheetml.printerSettings">
        <DigestMethod Algorithm="http://www.w3.org/2001/04/xmlenc#sha256"/>
        <DigestValue>3Kf/SkUgr0qCh+0w1fN7U7D/tPoce6e3mJ0TeGVbVTs=</DigestValue>
      </Reference>
      <Reference URI="/xl/printerSettings/printerSettings22.bin?ContentType=application/vnd.openxmlformats-officedocument.spreadsheetml.printerSettings">
        <DigestMethod Algorithm="http://www.w3.org/2001/04/xmlenc#sha256"/>
        <DigestValue>3Kf/SkUgr0qCh+0w1fN7U7D/tPoce6e3mJ0TeGVbVTs=</DigestValue>
      </Reference>
      <Reference URI="/xl/printerSettings/printerSettings23.bin?ContentType=application/vnd.openxmlformats-officedocument.spreadsheetml.printerSettings">
        <DigestMethod Algorithm="http://www.w3.org/2001/04/xmlenc#sha256"/>
        <DigestValue>3Kf/SkUgr0qCh+0w1fN7U7D/tPoce6e3mJ0TeGVbVTs=</DigestValue>
      </Reference>
      <Reference URI="/xl/printerSettings/printerSettings24.bin?ContentType=application/vnd.openxmlformats-officedocument.spreadsheetml.printerSettings">
        <DigestMethod Algorithm="http://www.w3.org/2001/04/xmlenc#sha256"/>
        <DigestValue>3Kf/SkUgr0qCh+0w1fN7U7D/tPoce6e3mJ0TeGVbVTs=</DigestValue>
      </Reference>
      <Reference URI="/xl/printerSettings/printerSettings25.bin?ContentType=application/vnd.openxmlformats-officedocument.spreadsheetml.printerSettings">
        <DigestMethod Algorithm="http://www.w3.org/2001/04/xmlenc#sha256"/>
        <DigestValue>3Kf/SkUgr0qCh+0w1fN7U7D/tPoce6e3mJ0TeGVbVTs=</DigestValue>
      </Reference>
      <Reference URI="/xl/printerSettings/printerSettings26.bin?ContentType=application/vnd.openxmlformats-officedocument.spreadsheetml.printerSettings">
        <DigestMethod Algorithm="http://www.w3.org/2001/04/xmlenc#sha256"/>
        <DigestValue>3Kf/SkUgr0qCh+0w1fN7U7D/tPoce6e3mJ0TeGVbVTs=</DigestValue>
      </Reference>
      <Reference URI="/xl/printerSettings/printerSettings27.bin?ContentType=application/vnd.openxmlformats-officedocument.spreadsheetml.printerSettings">
        <DigestMethod Algorithm="http://www.w3.org/2001/04/xmlenc#sha256"/>
        <DigestValue>3Kf/SkUgr0qCh+0w1fN7U7D/tPoce6e3mJ0TeGVbVTs=</DigestValue>
      </Reference>
      <Reference URI="/xl/printerSettings/printerSettings28.bin?ContentType=application/vnd.openxmlformats-officedocument.spreadsheetml.printerSettings">
        <DigestMethod Algorithm="http://www.w3.org/2001/04/xmlenc#sha256"/>
        <DigestValue>3Kf/SkUgr0qCh+0w1fN7U7D/tPoce6e3mJ0TeGVbVTs=</DigestValue>
      </Reference>
      <Reference URI="/xl/printerSettings/printerSettings29.bin?ContentType=application/vnd.openxmlformats-officedocument.spreadsheetml.printerSettings">
        <DigestMethod Algorithm="http://www.w3.org/2001/04/xmlenc#sha256"/>
        <DigestValue>3Kf/SkUgr0qCh+0w1fN7U7D/tPoce6e3mJ0TeGVbVTs=</DigestValue>
      </Reference>
      <Reference URI="/xl/printerSettings/printerSettings3.bin?ContentType=application/vnd.openxmlformats-officedocument.spreadsheetml.printerSettings">
        <DigestMethod Algorithm="http://www.w3.org/2001/04/xmlenc#sha256"/>
        <DigestValue>3Kf/SkUgr0qCh+0w1fN7U7D/tPoce6e3mJ0TeGVbVTs=</DigestValue>
      </Reference>
      <Reference URI="/xl/printerSettings/printerSettings4.bin?ContentType=application/vnd.openxmlformats-officedocument.spreadsheetml.printerSettings">
        <DigestMethod Algorithm="http://www.w3.org/2001/04/xmlenc#sha256"/>
        <DigestValue>3Kf/SkUgr0qCh+0w1fN7U7D/tPoce6e3mJ0TeGVbVTs=</DigestValue>
      </Reference>
      <Reference URI="/xl/printerSettings/printerSettings5.bin?ContentType=application/vnd.openxmlformats-officedocument.spreadsheetml.printerSettings">
        <DigestMethod Algorithm="http://www.w3.org/2001/04/xmlenc#sha256"/>
        <DigestValue>3Kf/SkUgr0qCh+0w1fN7U7D/tPoce6e3mJ0TeGVbVTs=</DigestValue>
      </Reference>
      <Reference URI="/xl/printerSettings/printerSettings6.bin?ContentType=application/vnd.openxmlformats-officedocument.spreadsheetml.printerSettings">
        <DigestMethod Algorithm="http://www.w3.org/2001/04/xmlenc#sha256"/>
        <DigestValue>3Kf/SkUgr0qCh+0w1fN7U7D/tPoce6e3mJ0TeGVbVTs=</DigestValue>
      </Reference>
      <Reference URI="/xl/printerSettings/printerSettings7.bin?ContentType=application/vnd.openxmlformats-officedocument.spreadsheetml.printerSettings">
        <DigestMethod Algorithm="http://www.w3.org/2001/04/xmlenc#sha256"/>
        <DigestValue>3Kf/SkUgr0qCh+0w1fN7U7D/tPoce6e3mJ0TeGVbVTs=</DigestValue>
      </Reference>
      <Reference URI="/xl/printerSettings/printerSettings8.bin?ContentType=application/vnd.openxmlformats-officedocument.spreadsheetml.printerSettings">
        <DigestMethod Algorithm="http://www.w3.org/2001/04/xmlenc#sha256"/>
        <DigestValue>3Kf/SkUgr0qCh+0w1fN7U7D/tPoce6e3mJ0TeGVbVTs=</DigestValue>
      </Reference>
      <Reference URI="/xl/printerSettings/printerSettings9.bin?ContentType=application/vnd.openxmlformats-officedocument.spreadsheetml.printerSettings">
        <DigestMethod Algorithm="http://www.w3.org/2001/04/xmlenc#sha256"/>
        <DigestValue>3Kf/SkUgr0qCh+0w1fN7U7D/tPoce6e3mJ0TeGVbVTs=</DigestValue>
      </Reference>
      <Reference URI="/xl/sharedStrings.xml?ContentType=application/vnd.openxmlformats-officedocument.spreadsheetml.sharedStrings+xml">
        <DigestMethod Algorithm="http://www.w3.org/2001/04/xmlenc#sha256"/>
        <DigestValue>fzF2Klgf2wi1GMDF+hAnvdgTeYj+O0i7WeiTa50HSwE=</DigestValue>
      </Reference>
      <Reference URI="/xl/styles.xml?ContentType=application/vnd.openxmlformats-officedocument.spreadsheetml.styles+xml">
        <DigestMethod Algorithm="http://www.w3.org/2001/04/xmlenc#sha256"/>
        <DigestValue>paGtQOzKFXmnafH4bRYhQaFdcLhlrj7V5/oPHCuCzw8=</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EKBYF5GEh1YtzJFQHpQ/tnPz3A0fVuvakvsE9XDGD+A=</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1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QiDCyON6/l/Ti8hBcEpg68sz+6NJGWbPiZMQQy/y0eQ=</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1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1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HTYaQi0KtdQ+B1oDWji35M/0dutqOPx8jsY1TtQMpYg=</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g+lUxrbi/VMbCtEnyHbMjSNjG5WBw/3Kqb/s9D39uLA=</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k1lyfwqmmD/+IoVTg0kz9LzXUr1Uk3Si/nXVc+rnGMI=</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3BU9j2nE/T0n7gCQLFZTcYggRvLBqeLDRh+2LLtPr1I=</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sheet1.xml?ContentType=application/vnd.openxmlformats-officedocument.spreadsheetml.worksheet+xml">
        <DigestMethod Algorithm="http://www.w3.org/2001/04/xmlenc#sha256"/>
        <DigestValue>a8L+uNbwNpa+3d/R40SY1FCg7QwpVjjs0JVfv+qqQys=</DigestValue>
      </Reference>
      <Reference URI="/xl/worksheets/sheet10.xml?ContentType=application/vnd.openxmlformats-officedocument.spreadsheetml.worksheet+xml">
        <DigestMethod Algorithm="http://www.w3.org/2001/04/xmlenc#sha256"/>
        <DigestValue>EK1JN3ihmo3/qxTZe0vXl55ticRdGD2fL7eBmHCTEw8=</DigestValue>
      </Reference>
      <Reference URI="/xl/worksheets/sheet11.xml?ContentType=application/vnd.openxmlformats-officedocument.spreadsheetml.worksheet+xml">
        <DigestMethod Algorithm="http://www.w3.org/2001/04/xmlenc#sha256"/>
        <DigestValue>XYf/8vK3+YRhoiZtxWIfhjGdOL+7fYB+F7PyTKrG20E=</DigestValue>
      </Reference>
      <Reference URI="/xl/worksheets/sheet12.xml?ContentType=application/vnd.openxmlformats-officedocument.spreadsheetml.worksheet+xml">
        <DigestMethod Algorithm="http://www.w3.org/2001/04/xmlenc#sha256"/>
        <DigestValue>4WOEoRw6LqK/p6pfcf1p4qhrjxZNtxt0pmeDEIa/nqw=</DigestValue>
      </Reference>
      <Reference URI="/xl/worksheets/sheet13.xml?ContentType=application/vnd.openxmlformats-officedocument.spreadsheetml.worksheet+xml">
        <DigestMethod Algorithm="http://www.w3.org/2001/04/xmlenc#sha256"/>
        <DigestValue>Izdi8zzvj0NHC1IXPIxTadd8C1C5IYwj/U0TxaZBGos=</DigestValue>
      </Reference>
      <Reference URI="/xl/worksheets/sheet14.xml?ContentType=application/vnd.openxmlformats-officedocument.spreadsheetml.worksheet+xml">
        <DigestMethod Algorithm="http://www.w3.org/2001/04/xmlenc#sha256"/>
        <DigestValue>tNqevnSdrqoo2p124SuSZAtBlcYdxYOJHLhupXMOIpQ=</DigestValue>
      </Reference>
      <Reference URI="/xl/worksheets/sheet15.xml?ContentType=application/vnd.openxmlformats-officedocument.spreadsheetml.worksheet+xml">
        <DigestMethod Algorithm="http://www.w3.org/2001/04/xmlenc#sha256"/>
        <DigestValue>3KaPDwK0hKSxZaptU/H5shjfVS3upkdhRit7RWiyrHs=</DigestValue>
      </Reference>
      <Reference URI="/xl/worksheets/sheet16.xml?ContentType=application/vnd.openxmlformats-officedocument.spreadsheetml.worksheet+xml">
        <DigestMethod Algorithm="http://www.w3.org/2001/04/xmlenc#sha256"/>
        <DigestValue>5lXbLC9zIdwVjLPCoQj8X6OaJCkFWYISq9NkVzSe8aY=</DigestValue>
      </Reference>
      <Reference URI="/xl/worksheets/sheet17.xml?ContentType=application/vnd.openxmlformats-officedocument.spreadsheetml.worksheet+xml">
        <DigestMethod Algorithm="http://www.w3.org/2001/04/xmlenc#sha256"/>
        <DigestValue>/o7J03iko2nU8q10okDxRTbVys9dhPdyT8CPc5H3nT4=</DigestValue>
      </Reference>
      <Reference URI="/xl/worksheets/sheet18.xml?ContentType=application/vnd.openxmlformats-officedocument.spreadsheetml.worksheet+xml">
        <DigestMethod Algorithm="http://www.w3.org/2001/04/xmlenc#sha256"/>
        <DigestValue>UaH+g+1lwSRnkcnTKJvBZIjFYk8uFz9vmD2gw5UKS8k=</DigestValue>
      </Reference>
      <Reference URI="/xl/worksheets/sheet19.xml?ContentType=application/vnd.openxmlformats-officedocument.spreadsheetml.worksheet+xml">
        <DigestMethod Algorithm="http://www.w3.org/2001/04/xmlenc#sha256"/>
        <DigestValue>4iSIRWJhQOF8qB3UKz9uc4edX+Ea/CFWHDpwEk9AqaU=</DigestValue>
      </Reference>
      <Reference URI="/xl/worksheets/sheet2.xml?ContentType=application/vnd.openxmlformats-officedocument.spreadsheetml.worksheet+xml">
        <DigestMethod Algorithm="http://www.w3.org/2001/04/xmlenc#sha256"/>
        <DigestValue>0JMc68EqTwC51wPeNbcGbYdiiIcKm0Az1dt0mlWC60w=</DigestValue>
      </Reference>
      <Reference URI="/xl/worksheets/sheet20.xml?ContentType=application/vnd.openxmlformats-officedocument.spreadsheetml.worksheet+xml">
        <DigestMethod Algorithm="http://www.w3.org/2001/04/xmlenc#sha256"/>
        <DigestValue>mttR8QF8svfis75TC1BoAG7+WLMjS/zJPk2Y5lRLxJ8=</DigestValue>
      </Reference>
      <Reference URI="/xl/worksheets/sheet21.xml?ContentType=application/vnd.openxmlformats-officedocument.spreadsheetml.worksheet+xml">
        <DigestMethod Algorithm="http://www.w3.org/2001/04/xmlenc#sha256"/>
        <DigestValue>ZseUz/sJa01mooGzgb5b9FxW6o2FpjMwag0riChZPdY=</DigestValue>
      </Reference>
      <Reference URI="/xl/worksheets/sheet22.xml?ContentType=application/vnd.openxmlformats-officedocument.spreadsheetml.worksheet+xml">
        <DigestMethod Algorithm="http://www.w3.org/2001/04/xmlenc#sha256"/>
        <DigestValue>yxCQzu/Lr2ZEJdzqxwIolx9F29erimlCOgH5Od5Z7i4=</DigestValue>
      </Reference>
      <Reference URI="/xl/worksheets/sheet23.xml?ContentType=application/vnd.openxmlformats-officedocument.spreadsheetml.worksheet+xml">
        <DigestMethod Algorithm="http://www.w3.org/2001/04/xmlenc#sha256"/>
        <DigestValue>RUPXLlL6AcSTOr2EcoGKPgnnbYv7Ydvm4Uk5hkyCM5A=</DigestValue>
      </Reference>
      <Reference URI="/xl/worksheets/sheet24.xml?ContentType=application/vnd.openxmlformats-officedocument.spreadsheetml.worksheet+xml">
        <DigestMethod Algorithm="http://www.w3.org/2001/04/xmlenc#sha256"/>
        <DigestValue>JUcoLf2OdrR2yu8z8mEbjKwbHqOq7t6dq6gyvxGOYmk=</DigestValue>
      </Reference>
      <Reference URI="/xl/worksheets/sheet25.xml?ContentType=application/vnd.openxmlformats-officedocument.spreadsheetml.worksheet+xml">
        <DigestMethod Algorithm="http://www.w3.org/2001/04/xmlenc#sha256"/>
        <DigestValue>RvlhcHeytDNj7boWboDjOXBmmDLSCD01D6sR7vHsqz8=</DigestValue>
      </Reference>
      <Reference URI="/xl/worksheets/sheet26.xml?ContentType=application/vnd.openxmlformats-officedocument.spreadsheetml.worksheet+xml">
        <DigestMethod Algorithm="http://www.w3.org/2001/04/xmlenc#sha256"/>
        <DigestValue>He+Dqz9dWxTQ1WPdhUlsSdRjrQwd2zvjuUxONOc7LMM=</DigestValue>
      </Reference>
      <Reference URI="/xl/worksheets/sheet27.xml?ContentType=application/vnd.openxmlformats-officedocument.spreadsheetml.worksheet+xml">
        <DigestMethod Algorithm="http://www.w3.org/2001/04/xmlenc#sha256"/>
        <DigestValue>A/ZzmkQAuwXV/lWtt0BqpRiNTj15p3bPn1WmV45KJH4=</DigestValue>
      </Reference>
      <Reference URI="/xl/worksheets/sheet28.xml?ContentType=application/vnd.openxmlformats-officedocument.spreadsheetml.worksheet+xml">
        <DigestMethod Algorithm="http://www.w3.org/2001/04/xmlenc#sha256"/>
        <DigestValue>tf989eOKozRJNchUQKqEol6myYk1j9hmBHFb079zeDw=</DigestValue>
      </Reference>
      <Reference URI="/xl/worksheets/sheet29.xml?ContentType=application/vnd.openxmlformats-officedocument.spreadsheetml.worksheet+xml">
        <DigestMethod Algorithm="http://www.w3.org/2001/04/xmlenc#sha256"/>
        <DigestValue>ImNM1Htc6aBacf/QFXFBUONf/LDnJx582FnrmQeDZW8=</DigestValue>
      </Reference>
      <Reference URI="/xl/worksheets/sheet3.xml?ContentType=application/vnd.openxmlformats-officedocument.spreadsheetml.worksheet+xml">
        <DigestMethod Algorithm="http://www.w3.org/2001/04/xmlenc#sha256"/>
        <DigestValue>np+QT+ohCesTc/qlowXOAlrpZYpxwJybbk6g/tQ2/ss=</DigestValue>
      </Reference>
      <Reference URI="/xl/worksheets/sheet4.xml?ContentType=application/vnd.openxmlformats-officedocument.spreadsheetml.worksheet+xml">
        <DigestMethod Algorithm="http://www.w3.org/2001/04/xmlenc#sha256"/>
        <DigestValue>ZmOJj0IWPHq3yu6riP24XzupJ45A5FlRdks2drEX6LI=</DigestValue>
      </Reference>
      <Reference URI="/xl/worksheets/sheet5.xml?ContentType=application/vnd.openxmlformats-officedocument.spreadsheetml.worksheet+xml">
        <DigestMethod Algorithm="http://www.w3.org/2001/04/xmlenc#sha256"/>
        <DigestValue>DTqkRLR9Fj1tNcvmB/qEjqOeeWLfpHVVWlZeEw1dV8Q=</DigestValue>
      </Reference>
      <Reference URI="/xl/worksheets/sheet6.xml?ContentType=application/vnd.openxmlformats-officedocument.spreadsheetml.worksheet+xml">
        <DigestMethod Algorithm="http://www.w3.org/2001/04/xmlenc#sha256"/>
        <DigestValue>M/IZIOePJYMl6NraM2q+jEGTcafL3Y39mB0+Ar2NYDE=</DigestValue>
      </Reference>
      <Reference URI="/xl/worksheets/sheet7.xml?ContentType=application/vnd.openxmlformats-officedocument.spreadsheetml.worksheet+xml">
        <DigestMethod Algorithm="http://www.w3.org/2001/04/xmlenc#sha256"/>
        <DigestValue>jP58P+IagZ/h2+ud4NbNqcEM95iduVh6KSrgzFIJJxI=</DigestValue>
      </Reference>
      <Reference URI="/xl/worksheets/sheet8.xml?ContentType=application/vnd.openxmlformats-officedocument.spreadsheetml.worksheet+xml">
        <DigestMethod Algorithm="http://www.w3.org/2001/04/xmlenc#sha256"/>
        <DigestValue>6G0+rlttjD8x0I5w86H1IkIuTGUY2Yp7xmGrT5+P0tk=</DigestValue>
      </Reference>
      <Reference URI="/xl/worksheets/sheet9.xml?ContentType=application/vnd.openxmlformats-officedocument.spreadsheetml.worksheet+xml">
        <DigestMethod Algorithm="http://www.w3.org/2001/04/xmlenc#sha256"/>
        <DigestValue>gnb/kUB7RiZ3inKPxoVmCUyuMhg6LQ379LsnIOcxhqk=</DigestValue>
      </Reference>
    </Manifest>
    <SignatureProperties>
      <SignatureProperty Id="idSignatureTime" Target="#idPackageSignature">
        <mdssi:SignatureTime xmlns:mdssi="http://schemas.openxmlformats.org/package/2006/digital-signature">
          <mdssi:Format>YYYY-MM-DDThh:mm:ssTZD</mdssi:Format>
          <mdssi:Value>2024-10-30T12:59:10Z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16.0.18129/26</OfficeVersion>
          <ApplicationVersion>16.0.18129</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2024-10-30T12:59:10Z</xd:SigningTime>
          <xd:SigningCertificate>
            <xd:Cert>
              <xd:CertDigest>
                <DigestMethod Algorithm="http://www.w3.org/2001/04/xmlenc#sha256"/>
                <DigestValue>31fiy5WkoX6aXa6LZWRgAG7uNIXaD0pN7LhcLr2Jhyo=</DigestValue>
              </xd:CertDigest>
              <xd:IssuerSerial>
                <X509IssuerName>CN=NBG Class 2 INT Sub CA, DC=nbg, DC=ge</X509IssuerName>
                <X509SerialNumber>449436486122671282737568</X509SerialNumber>
              </xd:IssuerSerial>
            </xd:Cert>
          </xd:SigningCertificate>
          <xd:SignaturePolicyIdentifier>
            <xd:SignaturePolicyImplied/>
          </xd:SignaturePolicyIdentifier>
        </xd:SignedSignatureProperties>
      </xd: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2024-10-30T11:41:06Z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y fmtid="{D5CDD505-2E9C-101B-9397-08002B2CF9AE}" pid="7" name="MSIP_Label_706c7ad2-60a5-409e-8203-10f940b19acd_Enabled">
    <vt:lpwstr>true</vt:lpwstr>
  </property>
  <property fmtid="{D5CDD505-2E9C-101B-9397-08002B2CF9AE}" pid="8" name="MSIP_Label_706c7ad2-60a5-409e-8203-10f940b19acd_SetDate">
    <vt:lpwstr>2024-07-24T11:05:28Z</vt:lpwstr>
  </property>
  <property fmtid="{D5CDD505-2E9C-101B-9397-08002B2CF9AE}" pid="9" name="MSIP_Label_706c7ad2-60a5-409e-8203-10f940b19acd_Method">
    <vt:lpwstr>Standard</vt:lpwstr>
  </property>
  <property fmtid="{D5CDD505-2E9C-101B-9397-08002B2CF9AE}" pid="10" name="MSIP_Label_706c7ad2-60a5-409e-8203-10f940b19acd_Name">
    <vt:lpwstr>For internal use only C1</vt:lpwstr>
  </property>
  <property fmtid="{D5CDD505-2E9C-101B-9397-08002B2CF9AE}" pid="11" name="MSIP_Label_706c7ad2-60a5-409e-8203-10f940b19acd_SiteId">
    <vt:lpwstr>91e167b0-e7f3-47d0-b08e-ac1e6b839fc3</vt:lpwstr>
  </property>
  <property fmtid="{D5CDD505-2E9C-101B-9397-08002B2CF9AE}" pid="12" name="MSIP_Label_706c7ad2-60a5-409e-8203-10f940b19acd_ActionId">
    <vt:lpwstr>83ae7986-fa8c-4e40-a8d4-06c775bb6c8b</vt:lpwstr>
  </property>
  <property fmtid="{D5CDD505-2E9C-101B-9397-08002B2CF9AE}" pid="13" name="MSIP_Label_706c7ad2-60a5-409e-8203-10f940b19acd_ContentBits">
    <vt:lpwstr>2</vt:lpwstr>
  </property>
</Properties>
</file>